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2607A4B1-BBE5-4369-AF14-12204A1A7C33}" xr6:coauthVersionLast="46" xr6:coauthVersionMax="46" xr10:uidLastSave="{00000000-0000-0000-0000-000000000000}"/>
  <bookViews>
    <workbookView xWindow="17904" yWindow="684" windowWidth="21732" windowHeight="15960" activeTab="2" xr2:uid="{00000000-000D-0000-FFFF-FFFF00000000}"/>
  </bookViews>
  <sheets>
    <sheet name="LOG" sheetId="6" r:id="rId1"/>
    <sheet name="TRA_TFILL" sheetId="5" r:id="rId2"/>
    <sheet name="TRA_Assump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3" i="4" l="1"/>
  <c r="P182" i="4"/>
  <c r="O183" i="4"/>
  <c r="O182" i="4"/>
  <c r="P181" i="4"/>
  <c r="P180" i="4"/>
  <c r="O181" i="4"/>
  <c r="O180" i="4"/>
  <c r="O264" i="4"/>
  <c r="P265" i="4"/>
  <c r="P266" i="4"/>
  <c r="O266" i="4"/>
  <c r="O265" i="4"/>
  <c r="P50" i="4"/>
  <c r="P49" i="4"/>
  <c r="O50" i="4"/>
  <c r="O49" i="4"/>
  <c r="O69" i="4"/>
  <c r="P69" i="4"/>
  <c r="P7" i="4"/>
  <c r="P11" i="4" s="1"/>
  <c r="P15" i="4" s="1"/>
  <c r="P19" i="4" s="1"/>
  <c r="P23" i="4" s="1"/>
  <c r="P27" i="4" s="1"/>
  <c r="P31" i="4" s="1"/>
  <c r="P35" i="4" s="1"/>
  <c r="P39" i="4" s="1"/>
  <c r="O7" i="4"/>
  <c r="O11" i="4" s="1"/>
  <c r="O15" i="4" s="1"/>
  <c r="O19" i="4" s="1"/>
  <c r="O23" i="4" s="1"/>
  <c r="O27" i="4" s="1"/>
  <c r="O31" i="4" s="1"/>
  <c r="O35" i="4" s="1"/>
  <c r="O39" i="4" s="1"/>
  <c r="P6" i="4"/>
  <c r="P10" i="4"/>
  <c r="P14" i="4" s="1"/>
  <c r="P18" i="4" s="1"/>
  <c r="P22" i="4" s="1"/>
  <c r="P26" i="4" s="1"/>
  <c r="P30" i="4" s="1"/>
  <c r="P34" i="4" s="1"/>
  <c r="P38" i="4" s="1"/>
  <c r="O6" i="4"/>
  <c r="O10" i="4" s="1"/>
  <c r="O14" i="4" s="1"/>
  <c r="O18" i="4" s="1"/>
  <c r="O22" i="4" s="1"/>
  <c r="O26" i="4" s="1"/>
  <c r="O30" i="4" s="1"/>
  <c r="O34" i="4" s="1"/>
  <c r="O38" i="4" s="1"/>
  <c r="P5" i="4"/>
  <c r="P9" i="4" s="1"/>
  <c r="P13" i="4" s="1"/>
  <c r="P17" i="4" s="1"/>
  <c r="P21" i="4" s="1"/>
  <c r="P25" i="4" s="1"/>
  <c r="P29" i="4" s="1"/>
  <c r="P33" i="4" s="1"/>
  <c r="P37" i="4" s="1"/>
  <c r="O5" i="4"/>
  <c r="O9" i="4" s="1"/>
  <c r="O13" i="4" s="1"/>
  <c r="O17" i="4" s="1"/>
  <c r="O21" i="4" s="1"/>
  <c r="O25" i="4" s="1"/>
  <c r="O29" i="4" s="1"/>
  <c r="O33" i="4" s="1"/>
  <c r="O37" i="4" s="1"/>
  <c r="P4" i="4"/>
  <c r="P8" i="4" s="1"/>
  <c r="P12" i="4" s="1"/>
  <c r="P16" i="4" s="1"/>
  <c r="P20" i="4" s="1"/>
  <c r="P24" i="4" s="1"/>
  <c r="P28" i="4" s="1"/>
  <c r="P32" i="4" s="1"/>
  <c r="P36" i="4" s="1"/>
  <c r="O4" i="4"/>
  <c r="O8" i="4" s="1"/>
  <c r="O12" i="4" s="1"/>
  <c r="O16" i="4" s="1"/>
  <c r="O20" i="4" s="1"/>
  <c r="O24" i="4" s="1"/>
  <c r="O28" i="4" s="1"/>
  <c r="O32" i="4" s="1"/>
  <c r="O36" i="4" s="1"/>
  <c r="P248" i="4"/>
  <c r="P249" i="4"/>
  <c r="P250" i="4"/>
  <c r="P251" i="4"/>
  <c r="O249" i="4"/>
  <c r="O250" i="4"/>
  <c r="O251" i="4"/>
  <c r="O248" i="4"/>
  <c r="F67" i="4"/>
  <c r="F66" i="4"/>
  <c r="F65" i="4"/>
  <c r="E67" i="4"/>
  <c r="E66" i="4"/>
  <c r="E65" i="4"/>
  <c r="E58" i="4"/>
  <c r="F58" i="4" s="1"/>
  <c r="E57" i="4"/>
  <c r="F57" i="4" s="1"/>
  <c r="E56" i="4"/>
  <c r="F56" i="4" s="1"/>
  <c r="O267" i="4"/>
  <c r="O268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52" i="4"/>
  <c r="O253" i="4"/>
  <c r="D6" i="6"/>
  <c r="D7" i="6"/>
  <c r="P234" i="4"/>
  <c r="P235" i="4"/>
  <c r="P79" i="4"/>
  <c r="P80" i="4"/>
  <c r="P81" i="4"/>
  <c r="P82" i="4"/>
  <c r="P83" i="4"/>
  <c r="P84" i="4"/>
  <c r="P78" i="4"/>
  <c r="P77" i="4"/>
  <c r="O79" i="4"/>
  <c r="O80" i="4"/>
  <c r="O81" i="4"/>
  <c r="O82" i="4"/>
  <c r="O83" i="4"/>
  <c r="O84" i="4"/>
  <c r="O78" i="4"/>
  <c r="O77" i="4"/>
  <c r="P253" i="4"/>
  <c r="J27" i="5"/>
  <c r="F24" i="4"/>
  <c r="E24" i="4"/>
  <c r="F20" i="4"/>
  <c r="E20" i="4"/>
  <c r="F16" i="4"/>
  <c r="E16" i="4"/>
  <c r="F12" i="4"/>
  <c r="E12" i="4"/>
  <c r="F8" i="4"/>
  <c r="E8" i="4"/>
  <c r="G25" i="4"/>
  <c r="G26" i="4" s="1"/>
  <c r="G17" i="4"/>
  <c r="G18" i="4" s="1"/>
  <c r="G19" i="4" s="1"/>
  <c r="F4" i="4"/>
  <c r="E4" i="4"/>
  <c r="P252" i="4"/>
  <c r="P231" i="4"/>
  <c r="P208" i="4"/>
  <c r="P209" i="4"/>
  <c r="P201" i="4"/>
  <c r="O114" i="4"/>
  <c r="P114" i="4"/>
  <c r="O107" i="4"/>
  <c r="P107" i="4"/>
  <c r="O100" i="4"/>
  <c r="P100" i="4"/>
  <c r="O93" i="4"/>
  <c r="P93" i="4"/>
  <c r="F71" i="4"/>
  <c r="E71" i="4"/>
  <c r="F78" i="4"/>
  <c r="E78" i="4"/>
  <c r="F49" i="4"/>
  <c r="E49" i="4"/>
  <c r="F42" i="4"/>
  <c r="E42" i="4"/>
  <c r="F35" i="4"/>
  <c r="E35" i="4"/>
  <c r="F29" i="4"/>
  <c r="E29" i="4"/>
  <c r="E28" i="4"/>
  <c r="F62" i="4"/>
  <c r="F63" i="4"/>
  <c r="F64" i="4"/>
  <c r="E64" i="4"/>
  <c r="E63" i="4"/>
  <c r="E62" i="4"/>
  <c r="E61" i="4"/>
  <c r="P51" i="4"/>
  <c r="P52" i="4"/>
  <c r="P53" i="4"/>
  <c r="O52" i="4"/>
  <c r="O53" i="4"/>
  <c r="O51" i="4"/>
  <c r="P40" i="4"/>
  <c r="P41" i="4"/>
  <c r="P42" i="4"/>
  <c r="O42" i="4"/>
  <c r="O41" i="4"/>
  <c r="O40" i="4"/>
  <c r="P140" i="4"/>
  <c r="P141" i="4"/>
  <c r="O141" i="4"/>
  <c r="O140" i="4"/>
  <c r="P136" i="4"/>
  <c r="P137" i="4"/>
  <c r="P138" i="4"/>
  <c r="P139" i="4"/>
  <c r="O137" i="4"/>
  <c r="O138" i="4"/>
  <c r="O139" i="4"/>
  <c r="O136" i="4"/>
  <c r="P133" i="4"/>
  <c r="P134" i="4"/>
  <c r="P135" i="4"/>
  <c r="O135" i="4"/>
  <c r="O134" i="4"/>
  <c r="O133" i="4"/>
  <c r="P130" i="4"/>
  <c r="P131" i="4"/>
  <c r="P132" i="4"/>
  <c r="O132" i="4"/>
  <c r="O131" i="4"/>
  <c r="O130" i="4"/>
  <c r="P123" i="4"/>
  <c r="P122" i="4"/>
  <c r="P121" i="4"/>
  <c r="F59" i="4"/>
  <c r="F60" i="4"/>
  <c r="F61" i="4"/>
  <c r="E60" i="4"/>
  <c r="E59" i="4"/>
  <c r="P242" i="4"/>
  <c r="P243" i="4"/>
  <c r="P244" i="4"/>
  <c r="P245" i="4"/>
  <c r="P246" i="4"/>
  <c r="P247" i="4"/>
  <c r="F88" i="4"/>
  <c r="F89" i="4"/>
  <c r="E89" i="4"/>
  <c r="E88" i="4"/>
  <c r="F5" i="4"/>
  <c r="F6" i="4"/>
  <c r="F7" i="4"/>
  <c r="F9" i="4"/>
  <c r="F10" i="4"/>
  <c r="F11" i="4"/>
  <c r="F13" i="4"/>
  <c r="F14" i="4"/>
  <c r="F15" i="4"/>
  <c r="E14" i="4"/>
  <c r="E15" i="4"/>
  <c r="E13" i="4"/>
  <c r="E9" i="4"/>
  <c r="E10" i="4"/>
  <c r="E11" i="4"/>
  <c r="E6" i="4"/>
  <c r="E7" i="4"/>
  <c r="E5" i="4"/>
  <c r="P189" i="4"/>
  <c r="P190" i="4"/>
  <c r="P191" i="4"/>
  <c r="P188" i="4"/>
  <c r="P187" i="4"/>
  <c r="P186" i="4"/>
  <c r="P185" i="4"/>
  <c r="P184" i="4"/>
  <c r="P58" i="4"/>
  <c r="O58" i="4"/>
  <c r="P48" i="4"/>
  <c r="O48" i="4"/>
  <c r="O47" i="4"/>
  <c r="P108" i="4"/>
  <c r="P109" i="4"/>
  <c r="P110" i="4"/>
  <c r="P111" i="4"/>
  <c r="P112" i="4"/>
  <c r="P113" i="4"/>
  <c r="O109" i="4"/>
  <c r="O110" i="4"/>
  <c r="O111" i="4"/>
  <c r="O112" i="4"/>
  <c r="O113" i="4"/>
  <c r="O108" i="4"/>
  <c r="P91" i="4"/>
  <c r="P92" i="4"/>
  <c r="O92" i="4"/>
  <c r="O91" i="4"/>
  <c r="P75" i="4"/>
  <c r="P76" i="4"/>
  <c r="O76" i="4"/>
  <c r="O75" i="4"/>
  <c r="P71" i="4"/>
  <c r="O71" i="4"/>
  <c r="P241" i="4"/>
  <c r="P240" i="4"/>
  <c r="P239" i="4"/>
  <c r="P238" i="4"/>
  <c r="P237" i="4"/>
  <c r="P236" i="4"/>
  <c r="P233" i="4"/>
  <c r="P232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04" i="4"/>
  <c r="P203" i="4"/>
  <c r="P202" i="4"/>
  <c r="P200" i="4"/>
  <c r="P199" i="4"/>
  <c r="P198" i="4"/>
  <c r="P197" i="4"/>
  <c r="P196" i="4"/>
  <c r="P195" i="4"/>
  <c r="P194" i="4"/>
  <c r="P193" i="4"/>
  <c r="P192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99" i="4"/>
  <c r="O99" i="4"/>
  <c r="P98" i="4"/>
  <c r="O98" i="4"/>
  <c r="P97" i="4"/>
  <c r="O97" i="4"/>
  <c r="P96" i="4"/>
  <c r="O96" i="4"/>
  <c r="P95" i="4"/>
  <c r="O95" i="4"/>
  <c r="P94" i="4"/>
  <c r="O94" i="4"/>
  <c r="P90" i="4"/>
  <c r="O90" i="4"/>
  <c r="P89" i="4"/>
  <c r="O89" i="4"/>
  <c r="P88" i="4"/>
  <c r="O88" i="4"/>
  <c r="P87" i="4"/>
  <c r="O87" i="4"/>
  <c r="P86" i="4"/>
  <c r="O86" i="4"/>
  <c r="P85" i="4"/>
  <c r="O85" i="4"/>
  <c r="P74" i="4"/>
  <c r="O74" i="4"/>
  <c r="P73" i="4"/>
  <c r="O73" i="4"/>
  <c r="P72" i="4"/>
  <c r="O72" i="4"/>
  <c r="P70" i="4"/>
  <c r="O70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7" i="4"/>
  <c r="E77" i="4"/>
  <c r="F76" i="4"/>
  <c r="E76" i="4"/>
  <c r="F75" i="4"/>
  <c r="E75" i="4"/>
  <c r="F74" i="4"/>
  <c r="E74" i="4"/>
  <c r="F73" i="4"/>
  <c r="E73" i="4"/>
  <c r="F72" i="4"/>
  <c r="E72" i="4"/>
  <c r="F70" i="4"/>
  <c r="E70" i="4"/>
  <c r="F69" i="4"/>
  <c r="E69" i="4"/>
  <c r="F68" i="4"/>
  <c r="E68" i="4"/>
  <c r="F55" i="4"/>
  <c r="E55" i="4"/>
  <c r="F54" i="4"/>
  <c r="E54" i="4"/>
  <c r="F53" i="4"/>
  <c r="E53" i="4"/>
  <c r="F52" i="4"/>
  <c r="E52" i="4"/>
  <c r="F51" i="4"/>
  <c r="E51" i="4"/>
  <c r="F50" i="4"/>
  <c r="E50" i="4"/>
  <c r="F48" i="4"/>
  <c r="E48" i="4"/>
  <c r="F47" i="4"/>
  <c r="E47" i="4"/>
  <c r="F46" i="4"/>
  <c r="E46" i="4"/>
  <c r="F45" i="4"/>
  <c r="E45" i="4"/>
  <c r="F44" i="4"/>
  <c r="E44" i="4"/>
  <c r="F43" i="4"/>
  <c r="E43" i="4"/>
  <c r="F41" i="4"/>
  <c r="E41" i="4"/>
  <c r="F40" i="4"/>
  <c r="E40" i="4"/>
  <c r="F39" i="4"/>
  <c r="E39" i="4"/>
  <c r="F38" i="4"/>
  <c r="E38" i="4"/>
  <c r="F37" i="4"/>
  <c r="E37" i="4"/>
  <c r="F36" i="4"/>
  <c r="E36" i="4"/>
  <c r="F34" i="4"/>
  <c r="E34" i="4"/>
  <c r="F33" i="4"/>
  <c r="E33" i="4"/>
  <c r="F32" i="4"/>
  <c r="E32" i="4"/>
  <c r="F31" i="4"/>
  <c r="E31" i="4"/>
  <c r="F30" i="4"/>
  <c r="E30" i="4"/>
  <c r="F28" i="4"/>
  <c r="P210" i="4"/>
  <c r="P211" i="4"/>
  <c r="P212" i="4"/>
  <c r="P205" i="4"/>
  <c r="P206" i="4"/>
  <c r="P207" i="4"/>
  <c r="P267" i="4"/>
  <c r="P268" i="4"/>
  <c r="P260" i="4"/>
  <c r="P261" i="4" s="1"/>
  <c r="P264" i="4"/>
  <c r="O260" i="4"/>
  <c r="O121" i="4"/>
  <c r="O261" i="4"/>
  <c r="O263" i="4" s="1"/>
  <c r="P124" i="4"/>
  <c r="P125" i="4"/>
  <c r="P126" i="4"/>
  <c r="O125" i="4"/>
  <c r="O126" i="4"/>
  <c r="O124" i="4"/>
  <c r="O123" i="4"/>
  <c r="O122" i="4"/>
  <c r="P59" i="4"/>
  <c r="O59" i="4"/>
  <c r="P57" i="4"/>
  <c r="O57" i="4"/>
  <c r="P56" i="4"/>
  <c r="O56" i="4"/>
  <c r="P55" i="4"/>
  <c r="O55" i="4"/>
  <c r="P54" i="4"/>
  <c r="O54" i="4"/>
  <c r="P47" i="4"/>
  <c r="P46" i="4"/>
  <c r="O46" i="4"/>
  <c r="P45" i="4"/>
  <c r="O45" i="4"/>
  <c r="P44" i="4"/>
  <c r="O44" i="4"/>
  <c r="P43" i="4"/>
  <c r="O43" i="4"/>
  <c r="F27" i="4"/>
  <c r="E27" i="4"/>
  <c r="F26" i="4"/>
  <c r="E26" i="4"/>
  <c r="F25" i="4"/>
  <c r="E25" i="4"/>
  <c r="F23" i="4"/>
  <c r="E23" i="4"/>
  <c r="F22" i="4"/>
  <c r="E22" i="4"/>
  <c r="F21" i="4"/>
  <c r="E21" i="4"/>
  <c r="F19" i="4"/>
  <c r="E19" i="4"/>
  <c r="F18" i="4"/>
  <c r="E18" i="4"/>
  <c r="F17" i="4"/>
  <c r="E17" i="4"/>
  <c r="J7" i="5"/>
  <c r="O262" i="4" l="1"/>
  <c r="G27" i="4"/>
  <c r="P262" i="4"/>
  <c r="P26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</authors>
  <commentList>
    <comment ref="Q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O12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7" authorId="0" shapeId="0" xr:uid="{CFA54C96-637B-453A-A80C-C1B09491B6ED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O128" authorId="0" shapeId="0" xr:uid="{4A048361-ADFD-4744-B174-D7DA69D70516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8" authorId="0" shapeId="0" xr:uid="{79460AA3-77E1-444E-8718-8AAF72555712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O129" authorId="0" shapeId="0" xr:uid="{2C6C1343-0904-435E-8CBF-1AF0C1F1E089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P129" authorId="0" shapeId="0" xr:uid="{9216DFC7-7E92-41C2-9610-DB4B33B8E304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</commentList>
</comments>
</file>

<file path=xl/sharedStrings.xml><?xml version="1.0" encoding="utf-8"?>
<sst xmlns="http://schemas.openxmlformats.org/spreadsheetml/2006/main" count="2098" uniqueCount="213">
  <si>
    <t>~TFM_FILL</t>
  </si>
  <si>
    <t>Operation_Sum_Avg_Count</t>
  </si>
  <si>
    <t>Attribute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</si>
  <si>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</si>
  <si>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</si>
  <si>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</si>
  <si>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</si>
  <si>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</si>
  <si>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</si>
  <si>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</si>
  <si>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</si>
  <si>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</si>
  <si>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</si>
  <si>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</si>
  <si>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LO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</si>
  <si>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</si>
  <si>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</si>
  <si>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</si>
  <si>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</si>
  <si>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</si>
  <si>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</si>
  <si>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</si>
  <si>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</si>
  <si>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</si>
  <si>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Trucks/Vans:</t>
  </si>
  <si>
    <t>Cars</t>
  </si>
  <si>
    <t>Buses</t>
  </si>
  <si>
    <t>Trucks/Vans</t>
  </si>
  <si>
    <t>YEAR</t>
  </si>
  <si>
    <t>Vans</t>
  </si>
  <si>
    <t>Ships</t>
  </si>
  <si>
    <t>Airplanes</t>
  </si>
  <si>
    <t>SHARE-I</t>
  </si>
  <si>
    <t>TRADSBL1</t>
  </si>
  <si>
    <t>TRAHFO</t>
  </si>
  <si>
    <t>Bicycles</t>
  </si>
  <si>
    <t>Moto</t>
  </si>
  <si>
    <t>TPMTGSBL1E</t>
  </si>
  <si>
    <t>TPMPGSBL1E</t>
  </si>
  <si>
    <t>Motos:</t>
  </si>
  <si>
    <t>TPMTGSBL_N</t>
  </si>
  <si>
    <t>TPMPGSBL_N</t>
  </si>
  <si>
    <t>Freight ships</t>
  </si>
  <si>
    <t>FX</t>
  </si>
  <si>
    <t>Trucks</t>
  </si>
  <si>
    <t>Trains</t>
  </si>
  <si>
    <t>Trains:</t>
  </si>
  <si>
    <t>Trains freight</t>
  </si>
  <si>
    <t>UP</t>
  </si>
  <si>
    <t>TPMTS</t>
  </si>
  <si>
    <t>TPMPS</t>
  </si>
  <si>
    <t>TPMTM</t>
  </si>
  <si>
    <t>TPMTL</t>
  </si>
  <si>
    <t>TPMPM</t>
  </si>
  <si>
    <t>TPMPL</t>
  </si>
  <si>
    <t>TPBIS</t>
  </si>
  <si>
    <t>Walk</t>
  </si>
  <si>
    <t>Walk:</t>
  </si>
  <si>
    <t>TPCADSBL1E</t>
  </si>
  <si>
    <t>TPCAGSBL1E</t>
  </si>
  <si>
    <t>TPCALPGX1E</t>
  </si>
  <si>
    <t>TPCANGBL1E</t>
  </si>
  <si>
    <t>TPCAELCX1E</t>
  </si>
  <si>
    <t>TPCAX</t>
  </si>
  <si>
    <t>TPCAS</t>
  </si>
  <si>
    <t>TPCAM</t>
  </si>
  <si>
    <t>TPCAL</t>
  </si>
  <si>
    <t>TPBUX</t>
  </si>
  <si>
    <t>TPBUS</t>
  </si>
  <si>
    <t>TPBUM</t>
  </si>
  <si>
    <t>TPBUL</t>
  </si>
  <si>
    <t>TPCOS</t>
  </si>
  <si>
    <t>TPCOM</t>
  </si>
  <si>
    <t>TPCOL</t>
  </si>
  <si>
    <t>TPBUDSBL1E</t>
  </si>
  <si>
    <t>TPCODSBL1E</t>
  </si>
  <si>
    <t>TFTRDSBL1E</t>
  </si>
  <si>
    <t>TFTRS</t>
  </si>
  <si>
    <t>TFTRN</t>
  </si>
  <si>
    <t>TFTRI</t>
  </si>
  <si>
    <t>TFVADSBL1E</t>
  </si>
  <si>
    <t>TFVAGSBL1E</t>
  </si>
  <si>
    <t>TPSNDSBL1E</t>
  </si>
  <si>
    <t>TPSIHFOX1E</t>
  </si>
  <si>
    <t>TPSNH</t>
  </si>
  <si>
    <t>TFSNH</t>
  </si>
  <si>
    <t>TPSIH</t>
  </si>
  <si>
    <t>TFSIH</t>
  </si>
  <si>
    <t>TFSNDSBL1E</t>
  </si>
  <si>
    <t>TFSIHFOX1E</t>
  </si>
  <si>
    <t>TPANKEBL1E</t>
  </si>
  <si>
    <t>TPAIKEBL1E</t>
  </si>
  <si>
    <t>TFAIKEBL1E</t>
  </si>
  <si>
    <t>TPMPX</t>
  </si>
  <si>
    <t>TPBIX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</si>
  <si>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</si>
  <si>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</si>
  <si>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</si>
  <si>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</si>
  <si>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</si>
  <si>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</si>
  <si>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</si>
  <si>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TPRSX</t>
  </si>
  <si>
    <t>TPRSS</t>
  </si>
  <si>
    <t>TPRSM</t>
  </si>
  <si>
    <t>TPRMX</t>
  </si>
  <si>
    <t>TPRMS</t>
  </si>
  <si>
    <t>TPROS</t>
  </si>
  <si>
    <t>TPROM</t>
  </si>
  <si>
    <t>TPROL</t>
  </si>
  <si>
    <t>TPWALKXX1E</t>
  </si>
  <si>
    <t>TPWAX</t>
  </si>
  <si>
    <t>TPWAS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</si>
  <si>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</si>
  <si>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</si>
  <si>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</si>
  <si>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</si>
  <si>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</si>
  <si>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</si>
  <si>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</si>
  <si>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</si>
  <si>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</si>
  <si>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</si>
  <si>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</si>
  <si>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</si>
  <si>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</si>
  <si>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</si>
  <si>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TFVAS</t>
  </si>
  <si>
    <t>TFVAL</t>
  </si>
  <si>
    <t>TFVADSBL_N</t>
  </si>
  <si>
    <t>TFVAGSBL_N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</si>
  <si>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</si>
  <si>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</si>
  <si>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</si>
  <si>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</si>
  <si>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</si>
  <si>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</si>
  <si>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</si>
  <si>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</si>
  <si>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</si>
  <si>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TPCAELCH2N</t>
  </si>
  <si>
    <t>TPCAELCH3N</t>
  </si>
  <si>
    <t>TPCAELCH4N</t>
  </si>
  <si>
    <t xml:space="preserve">TFTRDSBL_N,TFTRNGBL_N,TFTRDSBX1N
</t>
  </si>
  <si>
    <t>TPANKEBL_N</t>
  </si>
  <si>
    <t>TPAIKEBL_N</t>
  </si>
  <si>
    <t>TFAIKEBL_N</t>
  </si>
  <si>
    <t>TPBIKELC1N</t>
  </si>
  <si>
    <t>TPRODSBL_N</t>
  </si>
  <si>
    <t>TPWALKXX1N</t>
  </si>
  <si>
    <t>TPANAGSL1E</t>
  </si>
  <si>
    <t>TPANAGSL_N</t>
  </si>
  <si>
    <t>Date</t>
  </si>
  <si>
    <t>Name</t>
  </si>
  <si>
    <t>Sheet Name</t>
  </si>
  <si>
    <t>Cells</t>
  </si>
  <si>
    <t>Comments</t>
  </si>
  <si>
    <t>Olexandr Balyk</t>
  </si>
  <si>
    <t>TRA_Trans</t>
  </si>
  <si>
    <t>Removed AFA for cars (moved to SubRES)</t>
  </si>
  <si>
    <t>Same driving pattern for new EVs as for other cars</t>
  </si>
  <si>
    <t>TRA_Assumptions</t>
  </si>
  <si>
    <t>NO1</t>
  </si>
  <si>
    <t>NO2</t>
  </si>
  <si>
    <t>DKE</t>
  </si>
  <si>
    <t>TRAGSL</t>
  </si>
  <si>
    <t>TFRN</t>
  </si>
  <si>
    <t>TFRI</t>
  </si>
  <si>
    <t>TFRNELCX1N</t>
  </si>
  <si>
    <t>TFRNDSBL_N</t>
  </si>
  <si>
    <t>flexibility factor</t>
  </si>
  <si>
    <t>TFSIHFOX1N</t>
  </si>
  <si>
    <t>TFSIDUALX2N</t>
  </si>
  <si>
    <t>TFSIDUALX3N</t>
  </si>
  <si>
    <t>TFSIDUALX4N</t>
  </si>
  <si>
    <t>TFSIDUALX_N</t>
  </si>
  <si>
    <t>TFSNDSBL1N</t>
  </si>
  <si>
    <t>Ships - Passenger</t>
  </si>
  <si>
    <t>Ships - Freight</t>
  </si>
  <si>
    <t>Removed after Simon (COWI) modifications - RAFS 3 July 2019</t>
  </si>
  <si>
    <t>K58 - Q66</t>
  </si>
  <si>
    <t xml:space="preserve">Addded AFA for new cars in this file. They are now based on average driving distances for cars in Norway based on VT file. </t>
  </si>
  <si>
    <t>Martin Hagberg</t>
  </si>
  <si>
    <t>TPCAGSBL_N,TPCAELCH_N</t>
  </si>
  <si>
    <t>Added TPCAELCH_N</t>
  </si>
  <si>
    <t>G8-G11</t>
  </si>
  <si>
    <t>TFTRDSBX1N,TFTREVX1N,TFTREVX1HDSBL_N,TFTRH2GX1N</t>
  </si>
  <si>
    <t>TFTRDSBL_N,TFTRNGBL_N,TFTRGSBL_N</t>
  </si>
  <si>
    <t>TFVAELCX1N</t>
  </si>
  <si>
    <t>TFTRDSBL_N,TFTRNGBL_N,TFTRDSBX1N, TFTREVX1N,TFTRGSBL_N,TFTREVX1HDSBL_N,TFTRH2GX1N</t>
  </si>
  <si>
    <t>TPCA*</t>
  </si>
  <si>
    <t>Assumed to reduced similar to DK</t>
  </si>
  <si>
    <t>TPSNLBL_NN</t>
  </si>
  <si>
    <t>TPSIFONX_N</t>
  </si>
  <si>
    <t>TPSNLBL2NN</t>
  </si>
  <si>
    <t>TRAOILBL2N</t>
  </si>
  <si>
    <t>TRAHFON</t>
  </si>
  <si>
    <t>TPSNLBL3NN</t>
  </si>
  <si>
    <t>TRAOILBL3N</t>
  </si>
  <si>
    <t>TPSNLBL4NN</t>
  </si>
  <si>
    <t>TRAOILBL4N</t>
  </si>
  <si>
    <t>TPSIFONX2N</t>
  </si>
  <si>
    <t>TPSIFONX3N</t>
  </si>
  <si>
    <t>TPSIFONX4N</t>
  </si>
  <si>
    <t>TFSNLBL_NN</t>
  </si>
  <si>
    <t>TFSIFONX2N</t>
  </si>
  <si>
    <t>TFSIFONX3N</t>
  </si>
  <si>
    <t>TFSIFONX4N</t>
  </si>
  <si>
    <t>TFSIFONX_N</t>
  </si>
  <si>
    <t>TFSNLBL2NN</t>
  </si>
  <si>
    <t>TFSNLBL3NN</t>
  </si>
  <si>
    <t>TFSNLBL4NN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</si>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</sst>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\Te\x\t"/>
    <numFmt numFmtId="172" formatCode="#,##0.0000"/>
    <numFmt numFmtId="173" formatCode="???,???.00"/>
    <numFmt numFmtId="174" formatCode="_-[$€-2]* #,##0.00_-;\-[$€-2]* #,##0.00_-;_-[$€-2]* &quot;-&quot;??_-"/>
    <numFmt numFmtId="175" formatCode="#,##0;#\ ##0"/>
    <numFmt numFmtId="176" formatCode="_-* #,##0.00\ _€_-;\-* #,##0.00\ _€_-;_-* &quot;-&quot;??\ _€_-;_-@_-"/>
    <numFmt numFmtId="177" formatCode="#,##0.00\ &quot;F&quot;;[Red]\-#,##0.00\ &quot;F&quot;"/>
    <numFmt numFmtId="178" formatCode="#,##0.0_)"/>
    <numFmt numFmtId="179" formatCode="0.0;\-0.0"/>
    <numFmt numFmtId="180" formatCode="\$#,##0\ ;\(\$#,##0\)"/>
    <numFmt numFmtId="181" formatCode="0.0"/>
    <numFmt numFmtId="182" formatCode="0.0%"/>
    <numFmt numFmtId="183" formatCode="0_ ;\-0\ "/>
    <numFmt numFmtId="184" formatCode="0.000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0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5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4" fillId="36" borderId="21" applyNumberFormat="0" applyAlignment="0" applyProtection="0"/>
    <xf numFmtId="0" fontId="55" fillId="0" borderId="23" applyNumberFormat="0" applyFill="0" applyAlignment="0" applyProtection="0"/>
    <xf numFmtId="0" fontId="56" fillId="37" borderId="24" applyNumberFormat="0" applyAlignment="0" applyProtection="0"/>
    <xf numFmtId="0" fontId="4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59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2" fillId="0" borderId="0" applyNumberFormat="0" applyBorder="0" applyAlignment="0"/>
    <xf numFmtId="3" fontId="66" fillId="66" borderId="0" applyBorder="0" applyAlignment="0">
      <protection locked="0"/>
    </xf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" fontId="61" fillId="63" borderId="27" applyNumberFormat="0" applyFont="0" applyBorder="0" applyAlignment="0" applyProtection="0">
      <alignment horizontal="right"/>
    </xf>
    <xf numFmtId="0" fontId="18" fillId="0" borderId="0"/>
    <xf numFmtId="0" fontId="65" fillId="0" borderId="0"/>
    <xf numFmtId="174" fontId="18" fillId="0" borderId="0" applyFont="0" applyFill="0" applyBorder="0" applyAlignment="0" applyProtection="0"/>
    <xf numFmtId="0" fontId="52" fillId="35" borderId="21" applyNumberFormat="0" applyAlignment="0" applyProtection="0"/>
    <xf numFmtId="0" fontId="53" fillId="36" borderId="22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1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3" fillId="21" borderId="4" applyNumberFormat="0" applyFill="0" applyBorder="0" applyAlignment="0" applyProtection="0"/>
    <xf numFmtId="0" fontId="64" fillId="0" borderId="0"/>
    <xf numFmtId="165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64" fillId="0" borderId="0"/>
    <xf numFmtId="0" fontId="68" fillId="33" borderId="0" applyNumberFormat="0" applyBorder="0" applyAlignment="0" applyProtection="0"/>
    <xf numFmtId="0" fontId="64" fillId="38" borderId="25" applyNumberFormat="0" applyFont="0" applyAlignment="0" applyProtection="0"/>
    <xf numFmtId="0" fontId="69" fillId="0" borderId="0" applyNumberFormat="0" applyFill="0" applyBorder="0" applyAlignment="0" applyProtection="0"/>
    <xf numFmtId="0" fontId="18" fillId="0" borderId="0"/>
    <xf numFmtId="165" fontId="18" fillId="0" borderId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2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5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1" fillId="0" borderId="28" applyNumberFormat="0">
      <alignment vertical="center"/>
    </xf>
    <xf numFmtId="175" fontId="70" fillId="0" borderId="28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178" fontId="76" fillId="0" borderId="0" applyAlignment="0" applyProtection="0"/>
    <xf numFmtId="178" fontId="76" fillId="0" borderId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0" fontId="104" fillId="68" borderId="21" applyNumberFormat="0" applyAlignment="0" applyProtection="0"/>
    <xf numFmtId="3" fontId="101" fillId="0" borderId="0" applyFont="0" applyFill="0" applyBorder="0" applyAlignment="0" applyProtection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0" fontId="27" fillId="0" borderId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27" fillId="0" borderId="0"/>
    <xf numFmtId="2" fontId="101" fillId="0" borderId="0" applyFon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0" fontId="52" fillId="23" borderId="21" applyNumberFormat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</xf>
    <xf numFmtId="0" fontId="6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2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1" fillId="0" borderId="0"/>
    <xf numFmtId="0" fontId="101" fillId="0" borderId="0"/>
    <xf numFmtId="0" fontId="101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60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53" fillId="68" borderId="22" applyNumberFormat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7" fillId="0" borderId="29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3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7" fillId="0" borderId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4" fontId="79" fillId="28" borderId="33" applyNumberFormat="0" applyProtection="0">
      <alignment vertical="center"/>
    </xf>
    <xf numFmtId="4" fontId="80" fillId="28" borderId="33" applyNumberFormat="0" applyProtection="0">
      <alignment vertical="center"/>
    </xf>
    <xf numFmtId="4" fontId="81" fillId="23" borderId="33" applyNumberFormat="0" applyProtection="0">
      <alignment horizontal="left" vertical="center" indent="1"/>
    </xf>
    <xf numFmtId="0" fontId="18" fillId="0" borderId="0"/>
    <xf numFmtId="4" fontId="82" fillId="68" borderId="33" applyNumberFormat="0" applyProtection="0">
      <alignment horizontal="left" vertical="center" indent="1"/>
    </xf>
    <xf numFmtId="4" fontId="83" fillId="71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2" fillId="20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2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4" fillId="71" borderId="33" applyNumberFormat="0" applyProtection="0">
      <alignment vertical="center"/>
    </xf>
    <xf numFmtId="4" fontId="85" fillId="73" borderId="33" applyNumberFormat="0" applyProtection="0">
      <alignment horizontal="left" vertical="center" indent="1"/>
    </xf>
    <xf numFmtId="4" fontId="85" fillId="68" borderId="33" applyNumberFormat="0" applyProtection="0">
      <alignment horizontal="left" vertical="center" indent="1"/>
    </xf>
    <xf numFmtId="4" fontId="85" fillId="68" borderId="33" applyNumberFormat="0" applyProtection="0">
      <alignment horizontal="left" vertical="center" indent="1"/>
    </xf>
    <xf numFmtId="4" fontId="86" fillId="30" borderId="33" applyNumberFormat="0" applyProtection="0">
      <alignment vertical="center"/>
    </xf>
    <xf numFmtId="4" fontId="77" fillId="64" borderId="33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8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9" fillId="64" borderId="33" applyNumberFormat="0" applyProtection="0">
      <alignment vertical="center"/>
    </xf>
    <xf numFmtId="4" fontId="90" fillId="64" borderId="33" applyNumberFormat="0" applyProtection="0">
      <alignment vertical="center"/>
    </xf>
    <xf numFmtId="4" fontId="91" fillId="65" borderId="33" applyNumberFormat="0" applyProtection="0">
      <alignment horizontal="left" vertical="center" indent="1"/>
    </xf>
    <xf numFmtId="0" fontId="18" fillId="0" borderId="0"/>
    <xf numFmtId="4" fontId="92" fillId="64" borderId="33" applyNumberFormat="0" applyProtection="0">
      <alignment horizontal="right" vertical="center"/>
    </xf>
    <xf numFmtId="4" fontId="93" fillId="64" borderId="33" applyNumberFormat="0" applyProtection="0">
      <alignment vertical="center"/>
    </xf>
    <xf numFmtId="4" fontId="92" fillId="26" borderId="33" applyNumberFormat="0" applyProtection="0">
      <alignment horizontal="left" vertical="center"/>
    </xf>
    <xf numFmtId="0" fontId="18" fillId="0" borderId="0"/>
    <xf numFmtId="4" fontId="94" fillId="64" borderId="33" applyNumberFormat="0" applyProtection="0">
      <alignment vertical="center"/>
    </xf>
    <xf numFmtId="4" fontId="95" fillId="64" borderId="33" applyNumberFormat="0" applyProtection="0">
      <alignment vertical="center"/>
    </xf>
    <xf numFmtId="4" fontId="91" fillId="74" borderId="33" applyNumberFormat="0" applyProtection="0">
      <alignment horizontal="left" vertical="center" indent="1"/>
    </xf>
    <xf numFmtId="4" fontId="96" fillId="75" borderId="0" applyNumberFormat="0" applyProtection="0">
      <alignment horizontal="left" indent="1"/>
    </xf>
    <xf numFmtId="4" fontId="78" fillId="64" borderId="33" applyNumberFormat="0" applyProtection="0">
      <alignment vertical="center"/>
    </xf>
    <xf numFmtId="0" fontId="75" fillId="0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101" fillId="0" borderId="35" applyNumberFormat="0" applyFon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0" fontId="73" fillId="0" borderId="0"/>
    <xf numFmtId="0" fontId="45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2" fillId="35" borderId="21" applyNumberFormat="0" applyAlignment="0" applyProtection="0"/>
    <xf numFmtId="0" fontId="53" fillId="36" borderId="22" applyNumberFormat="0" applyAlignment="0" applyProtection="0"/>
    <xf numFmtId="0" fontId="54" fillId="36" borderId="21" applyNumberFormat="0" applyAlignment="0" applyProtection="0"/>
    <xf numFmtId="0" fontId="55" fillId="0" borderId="23" applyNumberFormat="0" applyFill="0" applyAlignment="0" applyProtection="0"/>
    <xf numFmtId="0" fontId="41" fillId="0" borderId="26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8" fillId="50" borderId="0" applyNumberFormat="0" applyBorder="0" applyAlignment="0" applyProtection="0"/>
    <xf numFmtId="0" fontId="58" fillId="54" borderId="0" applyNumberFormat="0" applyBorder="0" applyAlignment="0" applyProtection="0"/>
    <xf numFmtId="0" fontId="58" fillId="62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19" applyNumberFormat="0" applyFill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8" fillId="0" borderId="20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1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3" fontId="101" fillId="0" borderId="0" applyFont="0" applyFill="0" applyBorder="0" applyAlignment="0" applyProtection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2" fontId="101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0" fontId="101" fillId="0" borderId="35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8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6" fillId="0" borderId="18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58" fillId="39" borderId="0" applyNumberFormat="0" applyBorder="0" applyAlignment="0" applyProtection="0"/>
    <xf numFmtId="0" fontId="37" fillId="26" borderId="0" applyNumberFormat="0" applyBorder="0" applyAlignment="0" applyProtection="0"/>
    <xf numFmtId="0" fontId="58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5" fillId="0" borderId="23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2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58" fillId="59" borderId="0" applyNumberFormat="0" applyBorder="0" applyAlignment="0" applyProtection="0"/>
    <xf numFmtId="0" fontId="37" fillId="44" borderId="0" applyNumberFormat="0" applyBorder="0" applyAlignment="0" applyProtection="0"/>
    <xf numFmtId="0" fontId="50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8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8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41" fillId="0" borderId="26" applyNumberFormat="0" applyFill="0" applyAlignment="0" applyProtection="0"/>
    <xf numFmtId="0" fontId="37" fillId="9" borderId="0" applyNumberFormat="0" applyBorder="0" applyAlignment="0" applyProtection="0"/>
    <xf numFmtId="0" fontId="58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8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5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8" fillId="58" borderId="0" applyNumberFormat="0" applyBorder="0" applyAlignment="0" applyProtection="0"/>
    <xf numFmtId="0" fontId="58" fillId="43" borderId="0" applyNumberFormat="0" applyBorder="0" applyAlignment="0" applyProtection="0"/>
    <xf numFmtId="0" fontId="49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21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09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7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2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182" fontId="76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7" fillId="0" borderId="19" applyNumberFormat="0" applyFill="0" applyAlignment="0" applyProtection="0"/>
    <xf numFmtId="0" fontId="37" fillId="0" borderId="0"/>
    <xf numFmtId="0" fontId="37" fillId="0" borderId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22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8" fillId="0" borderId="0" applyNumberForma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4" fillId="36" borderId="21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8" fillId="0" borderId="20" applyNumberFormat="0" applyFill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7" fillId="77" borderId="21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4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3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4" fontId="18" fillId="0" borderId="0"/>
    <xf numFmtId="3" fontId="18" fillId="77" borderId="21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10" fillId="36" borderId="21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6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5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9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2" fontId="12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20" fillId="0" borderId="36" applyNumberFormat="0" applyAlignment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9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3" fontId="111" fillId="78" borderId="21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2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4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108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3" fontId="18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22" fillId="0" borderId="0"/>
    <xf numFmtId="0" fontId="59" fillId="0" borderId="0"/>
    <xf numFmtId="165" fontId="22" fillId="0" borderId="0" applyFont="0" applyFill="0" applyBorder="0" applyAlignment="0" applyProtection="0"/>
    <xf numFmtId="0" fontId="59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1" applyNumberForma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9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7">
      <alignment horizontal="left" vertical="center" wrapText="1" indent="2"/>
    </xf>
    <xf numFmtId="0" fontId="9" fillId="7" borderId="39" applyNumberFormat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8" applyFill="0" applyBorder="0" applyProtection="0">
      <alignment horizontal="right" vertical="center"/>
    </xf>
    <xf numFmtId="0" fontId="25" fillId="0" borderId="38" applyNumberFormat="0" applyFill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0" fillId="21" borderId="41" applyNumberFormat="0" applyAlignment="0" applyProtection="0"/>
    <xf numFmtId="0" fontId="10" fillId="21" borderId="41" applyNumberFormat="0" applyAlignment="0" applyProtection="0"/>
    <xf numFmtId="172" fontId="25" fillId="27" borderId="38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2" applyNumberFormat="0" applyFill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3" fillId="21" borderId="39" applyNumberForma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8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8" applyNumberFormat="0" applyFill="0" applyBorder="0" applyProtection="0">
      <alignment horizontal="left" vertical="center"/>
    </xf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2" applyNumberFormat="0" applyFill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3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9" applyNumberFormat="0" applyAlignment="0" applyProtection="0"/>
    <xf numFmtId="0" fontId="11" fillId="21" borderId="39" applyNumberFormat="0" applyAlignment="0" applyProtection="0"/>
    <xf numFmtId="165" fontId="1" fillId="0" borderId="0" applyFont="0" applyFill="0" applyBorder="0" applyAlignment="0" applyProtection="0"/>
    <xf numFmtId="0" fontId="9" fillId="7" borderId="39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59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4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0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7" fillId="0" borderId="29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1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52" fillId="23" borderId="21" applyNumberForma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4" fontId="1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1" fillId="0" borderId="0"/>
    <xf numFmtId="165" fontId="18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99" fillId="0" borderId="31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9" borderId="0" applyNumberFormat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8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1" fillId="0" borderId="35" applyNumberFormat="0" applyFont="0" applyFill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64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37" fillId="0" borderId="0"/>
    <xf numFmtId="0" fontId="53" fillId="68" borderId="22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4">
      <alignment horizontal="left" vertical="center" wrapText="1" indent="2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0" borderId="0"/>
    <xf numFmtId="0" fontId="106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2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0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98" fillId="0" borderId="30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3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3" applyNumberFormat="0" applyFill="0" applyAlignment="0" applyProtection="0"/>
    <xf numFmtId="168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ill="0" applyBorder="0" applyAlignment="0" applyProtection="0"/>
    <xf numFmtId="165" fontId="64" fillId="0" borderId="0" applyFont="0" applyFill="0" applyBorder="0" applyAlignment="0" applyProtection="0"/>
    <xf numFmtId="0" fontId="37" fillId="0" borderId="0"/>
    <xf numFmtId="10" fontId="101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3" fontId="107" fillId="77" borderId="0" applyNumberFormat="0" applyBorder="0" applyAlignment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8" fillId="80" borderId="0" applyNumberFormat="0" applyAlignment="0" applyProtection="0"/>
    <xf numFmtId="0" fontId="129" fillId="81" borderId="0" applyNumberFormat="0" applyAlignment="0" applyProtection="0"/>
    <xf numFmtId="183" fontId="127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2" applyNumberFormat="0" applyFill="0" applyAlignment="0" applyProtection="0"/>
    <xf numFmtId="165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4" fillId="36" borderId="2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4" fontId="18" fillId="0" borderId="0"/>
    <xf numFmtId="3" fontId="18" fillId="77" borderId="21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4" fillId="36" borderId="21" applyNumberForma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9" applyNumberFormat="0" applyAlignment="0" applyProtection="0"/>
    <xf numFmtId="165" fontId="37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3" applyNumberForma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1" fillId="21" borderId="51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9">
      <alignment horizontal="left" vertical="center" wrapText="1" indent="2"/>
    </xf>
    <xf numFmtId="0" fontId="9" fillId="7" borderId="51" applyNumberFormat="0" applyAlignment="0" applyProtection="0"/>
    <xf numFmtId="0" fontId="9" fillId="7" borderId="5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0" applyFill="0" applyBorder="0" applyProtection="0">
      <alignment horizontal="right" vertical="center"/>
    </xf>
    <xf numFmtId="0" fontId="25" fillId="0" borderId="50" applyNumberFormat="0" applyFill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53" applyNumberFormat="0" applyAlignment="0" applyProtection="0"/>
    <xf numFmtId="0" fontId="10" fillId="21" borderId="53" applyNumberFormat="0" applyAlignment="0" applyProtection="0"/>
    <xf numFmtId="172" fontId="25" fillId="27" borderId="50" applyNumberFormat="0" applyFont="0" applyBorder="0" applyAlignment="0" applyProtection="0">
      <alignment horizontal="right" vertical="center"/>
    </xf>
    <xf numFmtId="0" fontId="16" fillId="0" borderId="54" applyNumberFormat="0" applyFill="0" applyAlignment="0" applyProtection="0"/>
    <xf numFmtId="165" fontId="22" fillId="0" borderId="0" applyFont="0" applyFill="0" applyBorder="0" applyAlignment="0" applyProtection="0"/>
    <xf numFmtId="0" fontId="63" fillId="21" borderId="51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49" fontId="25" fillId="0" borderId="5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50" applyNumberFormat="0" applyFill="0" applyBorder="0" applyProtection="0">
      <alignment horizontal="left" vertical="center"/>
    </xf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4" applyNumberFormat="0" applyFill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1" fillId="21" borderId="39" applyNumberFormat="0" applyAlignment="0" applyProtection="0"/>
    <xf numFmtId="0" fontId="9" fillId="7" borderId="39" applyNumberFormat="0" applyAlignment="0" applyProtection="0"/>
    <xf numFmtId="0" fontId="9" fillId="7" borderId="39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47" applyNumberFormat="0" applyFill="0" applyAlignment="0" applyProtection="0"/>
    <xf numFmtId="0" fontId="63" fillId="21" borderId="39" applyNumberForma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7" applyNumberFormat="0" applyFill="0" applyAlignment="0" applyProtection="0"/>
    <xf numFmtId="0" fontId="22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1" applyNumberFormat="0" applyAlignment="0" applyProtection="0"/>
    <xf numFmtId="0" fontId="11" fillId="21" borderId="51" applyNumberFormat="0" applyAlignment="0" applyProtection="0"/>
    <xf numFmtId="165" fontId="1" fillId="0" borderId="0" applyFont="0" applyFill="0" applyBorder="0" applyAlignment="0" applyProtection="0"/>
    <xf numFmtId="0" fontId="9" fillId="7" borderId="5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6" fillId="0" borderId="54" applyNumberFormat="0" applyFill="0" applyAlignment="0" applyProtection="0"/>
    <xf numFmtId="0" fontId="16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2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6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54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11" fillId="21" borderId="5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8" applyFill="0" applyBorder="0" applyProtection="0">
      <alignment horizontal="right" vertical="center"/>
    </xf>
    <xf numFmtId="0" fontId="25" fillId="0" borderId="58" applyNumberFormat="0" applyFill="0" applyAlignment="0" applyProtection="0"/>
    <xf numFmtId="172" fontId="25" fillId="27" borderId="58" applyNumberFormat="0" applyFont="0" applyBorder="0" applyAlignment="0" applyProtection="0">
      <alignment horizontal="right" vertical="center"/>
    </xf>
    <xf numFmtId="0" fontId="63" fillId="21" borderId="59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0" fillId="21" borderId="53" applyNumberFormat="0" applyAlignment="0" applyProtection="0"/>
    <xf numFmtId="0" fontId="9" fillId="7" borderId="51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10" fillId="21" borderId="61" applyNumberFormat="0" applyAlignment="0" applyProtection="0"/>
    <xf numFmtId="0" fontId="10" fillId="21" borderId="61" applyNumberFormat="0" applyAlignment="0" applyProtection="0"/>
    <xf numFmtId="0" fontId="16" fillId="0" borderId="62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112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2" fontId="0" fillId="0" borderId="0" xfId="0" applyNumberFormat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0" fontId="0" fillId="0" borderId="0" xfId="0" applyFont="1"/>
    <xf numFmtId="2" fontId="0" fillId="0" borderId="0" xfId="0" applyNumberFormat="1" applyBorder="1"/>
    <xf numFmtId="0" fontId="0" fillId="0" borderId="17" xfId="0" applyBorder="1"/>
    <xf numFmtId="0" fontId="59" fillId="0" borderId="0" xfId="2221" applyBorder="1"/>
    <xf numFmtId="0" fontId="59" fillId="0" borderId="0" xfId="2221" applyFill="1" applyBorder="1"/>
    <xf numFmtId="0" fontId="59" fillId="0" borderId="0" xfId="2221" applyBorder="1"/>
    <xf numFmtId="0" fontId="59" fillId="0" borderId="0" xfId="2221" applyBorder="1"/>
    <xf numFmtId="0" fontId="59" fillId="0" borderId="0" xfId="2221" applyFill="1" applyBorder="1"/>
    <xf numFmtId="0" fontId="59" fillId="0" borderId="0" xfId="2221" applyBorder="1"/>
    <xf numFmtId="0" fontId="59" fillId="0" borderId="0" xfId="2221" applyBorder="1"/>
    <xf numFmtId="0" fontId="59" fillId="0" borderId="0" xfId="12504" applyBorder="1"/>
    <xf numFmtId="171" fontId="59" fillId="0" borderId="0" xfId="12504" applyNumberFormat="1"/>
    <xf numFmtId="171" fontId="59" fillId="0" borderId="0" xfId="13032" applyNumberFormat="1"/>
    <xf numFmtId="0" fontId="18" fillId="0" borderId="0" xfId="13032" applyFont="1" applyFill="1" applyBorder="1"/>
    <xf numFmtId="1" fontId="0" fillId="0" borderId="0" xfId="0" applyNumberFormat="1"/>
    <xf numFmtId="1" fontId="0" fillId="0" borderId="0" xfId="0" applyNumberFormat="1" applyBorder="1"/>
    <xf numFmtId="184" fontId="0" fillId="0" borderId="0" xfId="0" applyNumberFormat="1"/>
    <xf numFmtId="1" fontId="0" fillId="0" borderId="17" xfId="0" applyNumberFormat="1" applyBorder="1"/>
    <xf numFmtId="0" fontId="59" fillId="0" borderId="0" xfId="13405" applyBorder="1"/>
    <xf numFmtId="0" fontId="18" fillId="0" borderId="0" xfId="13405" applyFont="1" applyBorder="1"/>
    <xf numFmtId="0" fontId="59" fillId="0" borderId="0" xfId="13425" applyFill="1" applyBorder="1"/>
    <xf numFmtId="0" fontId="59" fillId="0" borderId="0" xfId="21361" applyBorder="1"/>
    <xf numFmtId="0" fontId="59" fillId="0" borderId="0" xfId="13747" applyFill="1" applyBorder="1"/>
    <xf numFmtId="0" fontId="59" fillId="0" borderId="0" xfId="14349" applyFill="1" applyBorder="1"/>
    <xf numFmtId="0" fontId="59" fillId="0" borderId="0" xfId="22003" applyFill="1" applyBorder="1"/>
    <xf numFmtId="0" fontId="18" fillId="0" borderId="0" xfId="13405" applyFont="1" applyFill="1" applyBorder="1"/>
    <xf numFmtId="0" fontId="59" fillId="0" borderId="0" xfId="13405" applyFill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57" xfId="0" applyBorder="1"/>
    <xf numFmtId="0" fontId="0" fillId="0" borderId="0" xfId="0" applyFill="1"/>
    <xf numFmtId="1" fontId="0" fillId="0" borderId="57" xfId="0" applyNumberFormat="1" applyBorder="1"/>
    <xf numFmtId="184" fontId="0" fillId="0" borderId="0" xfId="0" applyNumberFormat="1" applyBorder="1"/>
    <xf numFmtId="0" fontId="0" fillId="0" borderId="0" xfId="0" applyFont="1" applyBorder="1"/>
    <xf numFmtId="2" fontId="0" fillId="0" borderId="57" xfId="0" applyNumberFormat="1" applyBorder="1"/>
    <xf numFmtId="0" fontId="0" fillId="0" borderId="57" xfId="0" applyFill="1" applyBorder="1"/>
    <xf numFmtId="0" fontId="0" fillId="0" borderId="0" xfId="0"/>
    <xf numFmtId="2" fontId="0" fillId="0" borderId="17" xfId="0" applyNumberFormat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41" fillId="32" borderId="0" xfId="0" applyNumberFormat="1" applyFont="1" applyFill="1"/>
    <xf numFmtId="0" fontId="0" fillId="0" borderId="0" xfId="0"/>
    <xf numFmtId="0" fontId="18" fillId="0" borderId="0" xfId="1054"/>
    <xf numFmtId="2" fontId="0" fillId="0" borderId="0" xfId="0" applyNumberFormat="1"/>
    <xf numFmtId="171" fontId="0" fillId="0" borderId="0" xfId="0" applyNumberFormat="1"/>
    <xf numFmtId="0" fontId="59" fillId="0" borderId="17" xfId="13747" applyFill="1" applyBorder="1"/>
    <xf numFmtId="0" fontId="18" fillId="0" borderId="17" xfId="2221" applyFont="1" applyBorder="1"/>
    <xf numFmtId="0" fontId="59" fillId="0" borderId="17" xfId="2221" applyBorder="1"/>
    <xf numFmtId="0" fontId="18" fillId="0" borderId="17" xfId="1054" applyBorder="1"/>
    <xf numFmtId="0" fontId="0" fillId="0" borderId="17" xfId="0" applyFill="1" applyBorder="1"/>
    <xf numFmtId="0" fontId="0" fillId="0" borderId="0" xfId="0"/>
    <xf numFmtId="0" fontId="18" fillId="0" borderId="0" xfId="1054"/>
    <xf numFmtId="2" fontId="0" fillId="0" borderId="0" xfId="0" applyNumberFormat="1"/>
    <xf numFmtId="0" fontId="0" fillId="0" borderId="16" xfId="0" applyBorder="1"/>
    <xf numFmtId="0" fontId="0" fillId="0" borderId="0" xfId="0" applyBorder="1"/>
    <xf numFmtId="171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43" fillId="0" borderId="0" xfId="0" applyNumberFormat="1" applyFont="1"/>
    <xf numFmtId="171" fontId="18" fillId="0" borderId="0" xfId="12984" applyNumberFormat="1" applyFont="1"/>
    <xf numFmtId="0" fontId="18" fillId="0" borderId="0" xfId="13849" applyFont="1" applyFill="1" applyBorder="1"/>
    <xf numFmtId="2" fontId="0" fillId="0" borderId="0" xfId="0" applyNumberFormat="1" applyFill="1"/>
    <xf numFmtId="0" fontId="41" fillId="0" borderId="0" xfId="0" applyFont="1"/>
    <xf numFmtId="1" fontId="42" fillId="0" borderId="0" xfId="0" applyNumberFormat="1" applyFont="1" applyFill="1"/>
    <xf numFmtId="0" fontId="18" fillId="0" borderId="0" xfId="1054" applyBorder="1"/>
    <xf numFmtId="0" fontId="18" fillId="0" borderId="0" xfId="2221" applyFont="1" applyBorder="1"/>
    <xf numFmtId="0" fontId="41" fillId="32" borderId="0" xfId="0" applyFont="1" applyFill="1"/>
    <xf numFmtId="0" fontId="18" fillId="0" borderId="0" xfId="22003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18" fillId="0" borderId="0" xfId="0" applyNumberFormat="1" applyFont="1" applyFill="1" applyBorder="1"/>
    <xf numFmtId="0" fontId="18" fillId="0" borderId="0" xfId="2221" applyFont="1" applyFill="1" applyBorder="1"/>
    <xf numFmtId="171" fontId="18" fillId="0" borderId="0" xfId="12984" applyNumberFormat="1" applyFont="1" applyFill="1"/>
    <xf numFmtId="2" fontId="131" fillId="0" borderId="0" xfId="0" applyNumberFormat="1" applyFont="1" applyFill="1" applyBorder="1"/>
    <xf numFmtId="0" fontId="18" fillId="0" borderId="0" xfId="21361" applyFont="1" applyFill="1" applyBorder="1"/>
    <xf numFmtId="0" fontId="59" fillId="0" borderId="0" xfId="21361" applyFill="1" applyBorder="1"/>
    <xf numFmtId="0" fontId="18" fillId="0" borderId="57" xfId="1054" applyBorder="1"/>
    <xf numFmtId="1" fontId="0" fillId="82" borderId="0" xfId="0" applyNumberFormat="1" applyFill="1"/>
    <xf numFmtId="0" fontId="18" fillId="0" borderId="0" xfId="21361" applyFont="1" applyBorder="1"/>
    <xf numFmtId="0" fontId="0" fillId="82" borderId="0" xfId="0" applyFill="1" applyBorder="1"/>
    <xf numFmtId="0" fontId="0" fillId="82" borderId="0" xfId="0" applyFill="1" applyAlignment="1">
      <alignment wrapText="1"/>
    </xf>
    <xf numFmtId="0" fontId="59" fillId="0" borderId="57" xfId="21361" applyBorder="1"/>
    <xf numFmtId="14" fontId="0" fillId="0" borderId="0" xfId="0" applyNumberFormat="1" applyFont="1"/>
    <xf numFmtId="0" fontId="0" fillId="82" borderId="16" xfId="0" applyFill="1" applyBorder="1"/>
    <xf numFmtId="0" fontId="0" fillId="0" borderId="16" xfId="0" applyFill="1" applyBorder="1"/>
    <xf numFmtId="9" fontId="0" fillId="0" borderId="0" xfId="39908" applyFont="1"/>
  </cellXfs>
  <cellStyles count="39909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" xfId="39908" builtinId="5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262466</xdr:colOff>
      <xdr:row>2</xdr:row>
      <xdr:rowOff>110068</xdr:rowOff>
    </xdr:from>
    <xdr:to>
      <xdr:col>17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805333" y="482601"/>
          <a:ext cx="3031067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605367</xdr:colOff>
      <xdr:row>16</xdr:row>
      <xdr:rowOff>142663</xdr:rowOff>
    </xdr:from>
    <xdr:to>
      <xdr:col>26</xdr:col>
      <xdr:colOff>215900</xdr:colOff>
      <xdr:row>53</xdr:row>
      <xdr:rowOff>173182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261503" y="3207981"/>
          <a:ext cx="4719397" cy="70790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flexibility.</a:t>
          </a:r>
        </a:p>
        <a:p>
          <a:endParaRPr lang="en-GB" sz="1100" baseline="0"/>
        </a:p>
        <a:p>
          <a:r>
            <a:rPr lang="en-GB" sz="1100" b="1" baseline="0"/>
            <a:t>Rafs 1st February 2018:</a:t>
          </a:r>
        </a:p>
        <a:p>
          <a:r>
            <a:rPr lang="en-GB" sz="1100" b="0">
              <a:solidFill>
                <a:srgbClr val="FF0000"/>
              </a:solidFill>
            </a:rPr>
            <a:t>For</a:t>
          </a:r>
          <a:r>
            <a:rPr lang="en-GB" sz="1100" b="0" baseline="0">
              <a:solidFill>
                <a:srgbClr val="FF0000"/>
              </a:solidFill>
            </a:rPr>
            <a:t> </a:t>
          </a:r>
          <a:r>
            <a:rPr lang="en-GB" sz="1100" b="0">
              <a:solidFill>
                <a:srgbClr val="FF0000"/>
              </a:solidFill>
            </a:rPr>
            <a:t>SHARE-O for TPSIHFOX_N have been assumed </a:t>
          </a:r>
          <a:r>
            <a:rPr lang="en-GB" sz="1100" b="0" baseline="0">
              <a:solidFill>
                <a:srgbClr val="FF0000"/>
              </a:solidFill>
            </a:rPr>
            <a:t>TIMES-DK values, </a:t>
          </a:r>
          <a:r>
            <a:rPr lang="en-GB" sz="1100" b="0">
              <a:solidFill>
                <a:srgbClr val="FF0000"/>
              </a:solidFill>
            </a:rPr>
            <a:t>since in the BY in Norway international pass Ships carry only passenger</a:t>
          </a:r>
        </a:p>
        <a:p>
          <a:endParaRPr lang="en-GB" sz="1100" b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SHARE-I for TPSNDSBL_N have been assumed 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TIMES-DK values, 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since in the BY in Norway National pass Ships consume 3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fuels: the additional one is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 small amount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gasoline</a:t>
          </a:r>
          <a:endParaRPr lang="en-GB">
            <a:solidFill>
              <a:srgbClr val="FF0000"/>
            </a:solidFill>
            <a:effectLst/>
          </a:endParaRPr>
        </a:p>
        <a:p>
          <a:endParaRPr lang="en-GB" sz="1100" b="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SHARE-I for TFSNDSBL_N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have been assumed 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TIMES-DK values, 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since in the BY in Norway National freight Ships consume 3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fuels: the additional one is</a:t>
          </a:r>
          <a:r>
            <a:rPr lang="en-GB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 small amount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gasoline</a:t>
          </a:r>
          <a:endParaRPr lang="en-GB">
            <a:solidFill>
              <a:srgbClr val="FF0000"/>
            </a:solidFill>
            <a:effectLst/>
          </a:endParaRPr>
        </a:p>
        <a:p>
          <a:endParaRPr lang="en-GB" sz="1100" b="0">
            <a:solidFill>
              <a:srgbClr val="FF0000"/>
            </a:solidFill>
          </a:endParaRPr>
        </a:p>
        <a:p>
          <a:endParaRPr lang="en-GB" sz="1100" b="0">
            <a:solidFill>
              <a:srgbClr val="FF0000"/>
            </a:solidFill>
          </a:endParaRPr>
        </a:p>
        <a:p>
          <a:r>
            <a:rPr lang="en-GB" sz="1100" b="1">
              <a:solidFill>
                <a:sysClr val="windowText" lastClr="000000"/>
              </a:solidFill>
            </a:rPr>
            <a:t>29th</a:t>
          </a:r>
          <a:r>
            <a:rPr lang="en-GB" sz="1100" b="1" baseline="0">
              <a:solidFill>
                <a:sysClr val="windowText" lastClr="000000"/>
              </a:solidFill>
            </a:rPr>
            <a:t> October 2018:</a:t>
          </a:r>
        </a:p>
        <a:p>
          <a:r>
            <a:rPr lang="en-GB" sz="1100" b="0">
              <a:solidFill>
                <a:sysClr val="windowText" lastClr="000000"/>
              </a:solidFill>
            </a:rPr>
            <a:t>Instead</a:t>
          </a:r>
          <a:r>
            <a:rPr lang="en-GB" sz="1100" b="0" baseline="0">
              <a:solidFill>
                <a:sysClr val="windowText" lastClr="000000"/>
              </a:solidFill>
            </a:rPr>
            <a:t> of using times-dk values for the Share-i and Share-o for maritime transport I assumed the BY values for Norway. Concerning the Share-I it should be relaxed in a different scenario file assuming specific assumptions for the future fuel mix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13 November 2018:</a:t>
          </a:r>
        </a:p>
        <a:p>
          <a:r>
            <a:rPr lang="en-GB" sz="1100" b="0" baseline="0">
              <a:solidFill>
                <a:sysClr val="windowText" lastClr="000000"/>
              </a:solidFill>
            </a:rPr>
            <a:t>Efficiencies for new trucks for Norway are now taken from the BY in Norway (before they were taken from Denmark). Moreover, relative improvements are assumed in the SubRES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 December 2018: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 for BEV new cars assumed equal to the BY values, then they are relaxed in 2025 in the "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Scen_MERGED_TRA_TP_Update" file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Martin Hagberg 4 july 2019</a:t>
          </a:r>
        </a:p>
        <a:p>
          <a:endParaRPr lang="en-GB">
            <a:effectLst/>
          </a:endParaRPr>
        </a:p>
        <a:p>
          <a:r>
            <a:rPr lang="en-GB" sz="1100" b="0" baseline="0">
              <a:solidFill>
                <a:sysClr val="windowText" lastClr="000000"/>
              </a:solidFill>
            </a:rPr>
            <a:t>Addded AFA for new cars in this file. They are now based on average driving distances for cars in Norway based on VT file.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E11" sqref="E11"/>
    </sheetView>
  </sheetViews>
  <sheetFormatPr defaultRowHeight="14.4"/>
  <cols>
    <col min="1" max="1" width="11.554687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88" t="s">
        <v>152</v>
      </c>
      <c r="B3" s="88" t="s">
        <v>153</v>
      </c>
      <c r="C3" s="88" t="s">
        <v>154</v>
      </c>
      <c r="D3" s="88" t="s">
        <v>155</v>
      </c>
      <c r="E3" s="88" t="s">
        <v>156</v>
      </c>
    </row>
    <row r="4" spans="1:5" s="82" customFormat="1">
      <c r="A4" s="108">
        <v>43731</v>
      </c>
      <c r="B4" s="10" t="s">
        <v>182</v>
      </c>
      <c r="C4" s="94" t="s">
        <v>161</v>
      </c>
      <c r="D4" s="10" t="s">
        <v>185</v>
      </c>
      <c r="E4" s="10" t="s">
        <v>184</v>
      </c>
    </row>
    <row r="5" spans="1:5" s="94" customFormat="1">
      <c r="A5" s="95">
        <v>43620</v>
      </c>
      <c r="B5" s="94" t="s">
        <v>182</v>
      </c>
      <c r="C5" s="94" t="s">
        <v>161</v>
      </c>
      <c r="D5" s="94" t="s">
        <v>180</v>
      </c>
      <c r="E5" s="94" t="s">
        <v>181</v>
      </c>
    </row>
    <row r="6" spans="1:5" s="94" customFormat="1">
      <c r="A6" s="95">
        <v>42977</v>
      </c>
      <c r="B6" s="94" t="s">
        <v>157</v>
      </c>
      <c r="C6" s="94" t="s">
        <v>161</v>
      </c>
      <c r="D6" s="94" t="str">
        <f>ADDRESS(ROW(TRA_Assumptions!O16),COLUMN(TRA_Assumptions!O16),4,1)&amp;","&amp;ADDRESS(ROW(TRA_Assumptions!O17),COLUMN(TRA_Assumptions!O17),4,1)&amp;","&amp;ADDRESS(ROW(TRA_Assumptions!O18),COLUMN(TRA_Assumptions!O18),4,1)&amp;","&amp;ADDRESS(ROW(TRA_Assumptions!O19),COLUMN(TRA_Assumptions!O19),4,1)&amp;","&amp;ADDRESS(ROW(TRA_Assumptions!P16),COLUMN(TRA_Assumptions!P16),4,1)&amp;","&amp;ADDRESS(ROW(TRA_Assumptions!P17),COLUMN(TRA_Assumptions!P17),4,1)&amp;","&amp;ADDRESS(ROW(TRA_Assumptions!P18),COLUMN(TRA_Assumptions!P18),4,1)&amp;","&amp;ADDRESS(ROW(TRA_Assumptions!P19),COLUMN(TRA_Assumptions!P19),4,1)</f>
        <v>O16,O17,O18,O19,P16,P17,P18,P19</v>
      </c>
      <c r="E6" s="94" t="s">
        <v>160</v>
      </c>
    </row>
    <row r="7" spans="1:5">
      <c r="A7" s="95">
        <v>42972</v>
      </c>
      <c r="B7" s="94" t="s">
        <v>157</v>
      </c>
      <c r="C7" s="94" t="s">
        <v>158</v>
      </c>
      <c r="D7" s="94" t="e">
        <f>ADDRESS(ROW(TRA_Assumptions!#REF!),COLUMN(TRA_Assumptions!#REF!),4,1)&amp;":"&amp;ADDRESS(ROW(TRA_Assumptions!#REF!),COLUMN(TRA_Assumptions!#REF!),4,1)</f>
        <v>#REF!</v>
      </c>
      <c r="E7" s="94" t="s">
        <v>159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AA370"/>
  <sheetViews>
    <sheetView topLeftCell="A160" zoomScale="80" zoomScaleNormal="80" workbookViewId="0">
      <selection activeCell="A167" sqref="A167:K167"/>
    </sheetView>
  </sheetViews>
  <sheetFormatPr defaultRowHeight="14.4"/>
  <cols>
    <col min="1" max="1" width="12.109375" bestFit="1" customWidth="1"/>
    <col min="2" max="2" width="2.109375" customWidth="1"/>
    <col min="3" max="3" width="26" bestFit="1" customWidth="1"/>
    <col min="4" max="4" width="9.109375" bestFit="1" customWidth="1"/>
    <col min="5" max="6" width="9.109375" customWidth="1"/>
    <col min="7" max="8" width="11.6640625" bestFit="1" customWidth="1"/>
    <col min="9" max="9" width="11.6640625" style="82" customWidth="1"/>
    <col min="10" max="10" width="14.5546875" bestFit="1" customWidth="1"/>
    <col min="11" max="11" width="8.44140625" bestFit="1" customWidth="1"/>
    <col min="12" max="12" width="10.44140625" bestFit="1" customWidth="1"/>
    <col min="13" max="13" width="11.88671875" bestFit="1" customWidth="1"/>
    <col min="14" max="14" width="8.44140625" bestFit="1" customWidth="1"/>
    <col min="16" max="16" width="5.44140625" bestFit="1" customWidth="1"/>
    <col min="17" max="17" width="10.88671875" bestFit="1" customWidth="1"/>
    <col min="18" max="18" width="10.5546875" customWidth="1"/>
    <col min="19" max="19" width="10.88671875" bestFit="1" customWidth="1"/>
    <col min="20" max="20" width="10.5546875" customWidth="1"/>
    <col min="21" max="21" width="10.88671875" bestFit="1" customWidth="1"/>
    <col min="22" max="22" width="11.44140625" bestFit="1" customWidth="1"/>
    <col min="23" max="23" width="8.44140625" bestFit="1" customWidth="1"/>
  </cols>
  <sheetData>
    <row r="2" spans="1:27">
      <c r="C2" s="2" t="s">
        <v>0</v>
      </c>
      <c r="D2" s="1"/>
      <c r="E2" s="1"/>
      <c r="F2" s="1"/>
      <c r="G2" s="1"/>
      <c r="H2" s="1"/>
      <c r="I2" s="73"/>
      <c r="J2" s="1"/>
      <c r="P2" s="1"/>
    </row>
    <row r="3" spans="1:27" ht="15" thickBot="1">
      <c r="C3" s="3" t="s">
        <v>1</v>
      </c>
      <c r="D3" s="3" t="s">
        <v>2</v>
      </c>
      <c r="E3" s="3" t="s">
        <v>28</v>
      </c>
      <c r="F3" s="3" t="s">
        <v>21</v>
      </c>
      <c r="G3" s="4" t="s">
        <v>162</v>
      </c>
      <c r="H3" s="4" t="s">
        <v>163</v>
      </c>
      <c r="I3" s="4" t="s">
        <v>164</v>
      </c>
      <c r="J3" s="3" t="s">
        <v>3</v>
      </c>
      <c r="K3" s="3" t="s">
        <v>6</v>
      </c>
      <c r="P3" s="9"/>
    </row>
    <row r="4" spans="1:27" s="82" customFormat="1">
      <c r="A4" t="s">
        <v>10</v>
      </c>
      <c r="C4" s="82" t="s">
        <v>4</v>
      </c>
      <c r="D4" s="82" t="s">
        <v>5</v>
      </c>
      <c r="E4" s="82">
        <v>2012</v>
      </c>
      <c r="F4" s="88" t="s">
        <v>23</v>
      </c>
      <c r="G4" s="62">
        <v>281.329320314212</v>
      </c>
      <c r="H4" s="62">
        <v>281.329320314212</v>
      </c>
      <c r="I4" s="62">
        <v>229.66507887882599</v>
      </c>
      <c r="J4" s="82" t="s">
        <v>58</v>
      </c>
      <c r="K4" s="82" t="s">
        <v>63</v>
      </c>
      <c r="P4" s="9"/>
    </row>
    <row r="5" spans="1:27">
      <c r="C5" t="s">
        <v>4</v>
      </c>
      <c r="D5" t="s">
        <v>5</v>
      </c>
      <c r="E5">
        <v>2012</v>
      </c>
      <c r="F5" s="88" t="s">
        <v>23</v>
      </c>
      <c r="G5" s="62">
        <v>356.04300865995401</v>
      </c>
      <c r="H5" s="62">
        <v>356.04300865995401</v>
      </c>
      <c r="I5" s="62">
        <v>290.658099826973</v>
      </c>
      <c r="J5" s="82" t="s">
        <v>58</v>
      </c>
      <c r="K5" t="s">
        <v>64</v>
      </c>
      <c r="P5" s="8"/>
    </row>
    <row r="6" spans="1:27">
      <c r="C6" t="s">
        <v>4</v>
      </c>
      <c r="D6" t="s">
        <v>5</v>
      </c>
      <c r="E6" s="37">
        <v>2012</v>
      </c>
      <c r="F6" s="88" t="s">
        <v>23</v>
      </c>
      <c r="G6" s="62">
        <v>461.19560707247899</v>
      </c>
      <c r="H6" s="62">
        <v>461.19560707247899</v>
      </c>
      <c r="I6" s="62">
        <v>376.50012930955</v>
      </c>
      <c r="J6" s="82" t="s">
        <v>58</v>
      </c>
      <c r="K6" t="s">
        <v>65</v>
      </c>
      <c r="P6" s="8"/>
      <c r="AA6" s="7"/>
    </row>
    <row r="7" spans="1:27">
      <c r="C7" t="s">
        <v>4</v>
      </c>
      <c r="D7" t="s">
        <v>5</v>
      </c>
      <c r="E7" s="37">
        <v>2012</v>
      </c>
      <c r="F7" s="88" t="s">
        <v>23</v>
      </c>
      <c r="G7" s="62">
        <v>564.99739703869204</v>
      </c>
      <c r="H7" s="62">
        <v>564.99739703869204</v>
      </c>
      <c r="I7" s="62">
        <v>460.66402391738899</v>
      </c>
      <c r="J7" t="str">
        <f>J6</f>
        <v>TPCADSBL1E</v>
      </c>
      <c r="K7" t="s">
        <v>66</v>
      </c>
      <c r="P7" s="8"/>
      <c r="AA7" s="7"/>
    </row>
    <row r="8" spans="1:27" s="82" customFormat="1">
      <c r="C8" s="82" t="s">
        <v>4</v>
      </c>
      <c r="D8" s="82" t="s">
        <v>5</v>
      </c>
      <c r="E8" s="82">
        <v>2012</v>
      </c>
      <c r="F8" s="88" t="s">
        <v>23</v>
      </c>
      <c r="G8" s="62">
        <v>254.66250516949401</v>
      </c>
      <c r="H8" s="62">
        <v>254.66250516949401</v>
      </c>
      <c r="I8" s="62">
        <v>244.54491945741799</v>
      </c>
      <c r="J8" s="82" t="s">
        <v>59</v>
      </c>
      <c r="K8" s="82" t="s">
        <v>63</v>
      </c>
      <c r="P8" s="60"/>
      <c r="AA8" s="79"/>
    </row>
    <row r="9" spans="1:27">
      <c r="C9" t="s">
        <v>4</v>
      </c>
      <c r="D9" s="82" t="s">
        <v>5</v>
      </c>
      <c r="E9" s="82">
        <v>2012</v>
      </c>
      <c r="F9" s="88" t="s">
        <v>23</v>
      </c>
      <c r="G9" s="62">
        <v>322.29418687024503</v>
      </c>
      <c r="H9" s="62">
        <v>322.29418687024503</v>
      </c>
      <c r="I9" s="62">
        <v>309.489635772339</v>
      </c>
      <c r="J9" s="82" t="s">
        <v>59</v>
      </c>
      <c r="K9" s="82" t="s">
        <v>64</v>
      </c>
      <c r="P9" s="8"/>
      <c r="AA9" s="7"/>
    </row>
    <row r="10" spans="1:27">
      <c r="C10" t="s">
        <v>4</v>
      </c>
      <c r="D10" s="82" t="s">
        <v>5</v>
      </c>
      <c r="E10" s="82">
        <v>2012</v>
      </c>
      <c r="F10" s="88" t="s">
        <v>23</v>
      </c>
      <c r="G10" s="62">
        <v>417.47951667130098</v>
      </c>
      <c r="H10" s="62">
        <v>417.47951667130098</v>
      </c>
      <c r="I10" s="62">
        <v>400.89331058593098</v>
      </c>
      <c r="J10" s="82" t="s">
        <v>59</v>
      </c>
      <c r="K10" s="82" t="s">
        <v>65</v>
      </c>
      <c r="P10" s="8"/>
      <c r="AA10" s="7"/>
    </row>
    <row r="11" spans="1:27">
      <c r="C11" t="s">
        <v>4</v>
      </c>
      <c r="D11" s="82" t="s">
        <v>5</v>
      </c>
      <c r="E11" s="82">
        <v>2012</v>
      </c>
      <c r="F11" s="88" t="s">
        <v>23</v>
      </c>
      <c r="G11" s="62">
        <v>511.44207928066402</v>
      </c>
      <c r="H11" s="62">
        <v>511.44207928066402</v>
      </c>
      <c r="I11" s="62">
        <v>490.51012533448898</v>
      </c>
      <c r="J11" s="82" t="s">
        <v>59</v>
      </c>
      <c r="K11" s="82" t="s">
        <v>66</v>
      </c>
      <c r="P11" s="8"/>
      <c r="AA11" s="7"/>
    </row>
    <row r="12" spans="1:27" s="82" customFormat="1">
      <c r="C12" s="82" t="s">
        <v>4</v>
      </c>
      <c r="D12" s="82" t="s">
        <v>5</v>
      </c>
      <c r="E12" s="82">
        <v>2012</v>
      </c>
      <c r="F12" s="88" t="s">
        <v>23</v>
      </c>
      <c r="G12" s="62">
        <v>254.66250516949401</v>
      </c>
      <c r="H12" s="62">
        <v>254.66250516949401</v>
      </c>
      <c r="I12" s="62">
        <v>244.54491945741799</v>
      </c>
      <c r="J12" s="82" t="s">
        <v>60</v>
      </c>
      <c r="K12" s="82" t="s">
        <v>63</v>
      </c>
      <c r="P12" s="60"/>
      <c r="AA12" s="79"/>
    </row>
    <row r="13" spans="1:27">
      <c r="C13" t="s">
        <v>4</v>
      </c>
      <c r="D13" s="82" t="s">
        <v>5</v>
      </c>
      <c r="E13" s="82">
        <v>2012</v>
      </c>
      <c r="F13" s="88" t="s">
        <v>23</v>
      </c>
      <c r="G13" s="62">
        <v>322.29418687024503</v>
      </c>
      <c r="H13" s="62">
        <v>322.29418687024503</v>
      </c>
      <c r="I13" s="62">
        <v>309.489635772339</v>
      </c>
      <c r="J13" s="82" t="s">
        <v>60</v>
      </c>
      <c r="K13" s="82" t="s">
        <v>64</v>
      </c>
      <c r="P13" s="8"/>
      <c r="AA13" s="7"/>
    </row>
    <row r="14" spans="1:27">
      <c r="C14" t="s">
        <v>4</v>
      </c>
      <c r="D14" s="82" t="s">
        <v>5</v>
      </c>
      <c r="E14" s="82">
        <v>2012</v>
      </c>
      <c r="F14" s="88" t="s">
        <v>23</v>
      </c>
      <c r="G14" s="62">
        <v>417.47951667130098</v>
      </c>
      <c r="H14" s="62">
        <v>417.47951667130098</v>
      </c>
      <c r="I14" s="62">
        <v>400.89331058593098</v>
      </c>
      <c r="J14" s="82" t="s">
        <v>60</v>
      </c>
      <c r="K14" s="82" t="s">
        <v>65</v>
      </c>
      <c r="P14" s="8"/>
      <c r="AA14" s="7"/>
    </row>
    <row r="15" spans="1:27">
      <c r="C15" t="s">
        <v>4</v>
      </c>
      <c r="D15" s="82" t="s">
        <v>5</v>
      </c>
      <c r="E15" s="82">
        <v>2012</v>
      </c>
      <c r="F15" s="88" t="s">
        <v>23</v>
      </c>
      <c r="G15" s="62">
        <v>511.44207928066402</v>
      </c>
      <c r="H15" s="62">
        <v>511.44207928066402</v>
      </c>
      <c r="I15" s="62">
        <v>490.51012533448898</v>
      </c>
      <c r="J15" s="82" t="s">
        <v>60</v>
      </c>
      <c r="K15" s="82" t="s">
        <v>66</v>
      </c>
      <c r="P15" s="8"/>
      <c r="AA15" s="7"/>
    </row>
    <row r="16" spans="1:27" s="82" customFormat="1">
      <c r="C16" s="82" t="s">
        <v>4</v>
      </c>
      <c r="D16" s="82" t="s">
        <v>5</v>
      </c>
      <c r="E16" s="82">
        <v>2012</v>
      </c>
      <c r="F16" s="88" t="s">
        <v>23</v>
      </c>
      <c r="G16" s="62">
        <v>254.66250516949401</v>
      </c>
      <c r="H16" s="62">
        <v>254.66250516949401</v>
      </c>
      <c r="I16" s="62">
        <v>244.54491945741799</v>
      </c>
      <c r="J16" s="82" t="s">
        <v>61</v>
      </c>
      <c r="K16" s="82" t="s">
        <v>63</v>
      </c>
      <c r="P16" s="60"/>
      <c r="AA16" s="79"/>
    </row>
    <row r="17" spans="1:27">
      <c r="C17" t="s">
        <v>4</v>
      </c>
      <c r="D17" s="82" t="s">
        <v>5</v>
      </c>
      <c r="E17" s="82">
        <v>2012</v>
      </c>
      <c r="F17" s="88" t="s">
        <v>23</v>
      </c>
      <c r="G17" s="62">
        <v>322.29418687024503</v>
      </c>
      <c r="H17" s="62">
        <v>322.29418687024503</v>
      </c>
      <c r="I17" s="62">
        <v>309.489635772339</v>
      </c>
      <c r="J17" s="82" t="s">
        <v>61</v>
      </c>
      <c r="K17" s="82" t="s">
        <v>64</v>
      </c>
      <c r="P17" s="8"/>
      <c r="AA17" s="7"/>
    </row>
    <row r="18" spans="1:27">
      <c r="C18" t="s">
        <v>4</v>
      </c>
      <c r="D18" s="82" t="s">
        <v>5</v>
      </c>
      <c r="E18" s="82">
        <v>2012</v>
      </c>
      <c r="F18" s="88" t="s">
        <v>23</v>
      </c>
      <c r="G18" s="62">
        <v>417.47951667130098</v>
      </c>
      <c r="H18" s="62">
        <v>417.47951667130098</v>
      </c>
      <c r="I18" s="62">
        <v>400.89331058593098</v>
      </c>
      <c r="J18" s="82" t="s">
        <v>61</v>
      </c>
      <c r="K18" s="82" t="s">
        <v>65</v>
      </c>
      <c r="P18" s="8"/>
      <c r="AA18" s="7"/>
    </row>
    <row r="19" spans="1:27">
      <c r="C19" t="s">
        <v>4</v>
      </c>
      <c r="D19" s="82" t="s">
        <v>5</v>
      </c>
      <c r="E19" s="82">
        <v>2012</v>
      </c>
      <c r="F19" s="88" t="s">
        <v>23</v>
      </c>
      <c r="G19" s="62">
        <v>511.44207928066402</v>
      </c>
      <c r="H19" s="62">
        <v>511.44207928066402</v>
      </c>
      <c r="I19" s="62">
        <v>490.51012533448898</v>
      </c>
      <c r="J19" s="82" t="s">
        <v>61</v>
      </c>
      <c r="K19" s="82" t="s">
        <v>66</v>
      </c>
      <c r="P19" s="8"/>
      <c r="AA19" s="7"/>
    </row>
    <row r="20" spans="1:27" s="82" customFormat="1">
      <c r="C20" s="82" t="s">
        <v>4</v>
      </c>
      <c r="D20" s="82" t="s">
        <v>5</v>
      </c>
      <c r="E20" s="82">
        <v>2012</v>
      </c>
      <c r="F20" s="88" t="s">
        <v>23</v>
      </c>
      <c r="G20" s="62">
        <v>1431.74026927195</v>
      </c>
      <c r="H20" s="62">
        <v>1431.74026927195</v>
      </c>
      <c r="I20" s="62">
        <v>1431.74026927195</v>
      </c>
      <c r="J20" s="82" t="s">
        <v>62</v>
      </c>
      <c r="K20" s="82" t="s">
        <v>63</v>
      </c>
      <c r="P20" s="60"/>
      <c r="AA20" s="79"/>
    </row>
    <row r="21" spans="1:27" s="37" customFormat="1">
      <c r="C21" s="37" t="s">
        <v>4</v>
      </c>
      <c r="D21" s="82" t="s">
        <v>5</v>
      </c>
      <c r="E21" s="82">
        <v>2012</v>
      </c>
      <c r="F21" s="88" t="s">
        <v>23</v>
      </c>
      <c r="G21" s="62">
        <v>1431.74026927195</v>
      </c>
      <c r="H21" s="62">
        <v>1431.74026927195</v>
      </c>
      <c r="I21" s="62">
        <v>1431.74026927195</v>
      </c>
      <c r="J21" s="82" t="s">
        <v>62</v>
      </c>
      <c r="K21" s="82" t="s">
        <v>64</v>
      </c>
      <c r="P21" s="8"/>
      <c r="AA21" s="38"/>
    </row>
    <row r="22" spans="1:27" s="37" customFormat="1">
      <c r="C22" s="37" t="s">
        <v>4</v>
      </c>
      <c r="D22" s="82" t="s">
        <v>5</v>
      </c>
      <c r="E22" s="82">
        <v>2012</v>
      </c>
      <c r="F22" s="88" t="s">
        <v>23</v>
      </c>
      <c r="G22" s="62">
        <v>1431.74026927195</v>
      </c>
      <c r="H22" s="62">
        <v>1431.74026927195</v>
      </c>
      <c r="I22" s="62">
        <v>1431.74026927195</v>
      </c>
      <c r="J22" s="82" t="s">
        <v>62</v>
      </c>
      <c r="K22" s="82" t="s">
        <v>65</v>
      </c>
      <c r="P22" s="8"/>
      <c r="AA22" s="38"/>
    </row>
    <row r="23" spans="1:27" s="37" customFormat="1">
      <c r="C23" s="37" t="s">
        <v>4</v>
      </c>
      <c r="D23" s="82" t="s">
        <v>5</v>
      </c>
      <c r="E23" s="82">
        <v>2012</v>
      </c>
      <c r="F23" s="88" t="s">
        <v>23</v>
      </c>
      <c r="G23" s="62">
        <v>1431.74026927195</v>
      </c>
      <c r="H23" s="62">
        <v>1431.74026927195</v>
      </c>
      <c r="I23" s="62">
        <v>1431.74026927195</v>
      </c>
      <c r="J23" s="82" t="s">
        <v>62</v>
      </c>
      <c r="K23" s="82" t="s">
        <v>66</v>
      </c>
      <c r="P23" s="8"/>
      <c r="AA23" s="38"/>
    </row>
    <row r="24" spans="1:27" s="82" customFormat="1">
      <c r="C24" s="40" t="s">
        <v>4</v>
      </c>
      <c r="D24" s="40" t="s">
        <v>12</v>
      </c>
      <c r="E24" s="46">
        <v>2010</v>
      </c>
      <c r="F24" s="88" t="s">
        <v>23</v>
      </c>
      <c r="G24" s="62">
        <v>7.2314399537270202E-2</v>
      </c>
      <c r="H24" s="62">
        <v>6.87905395757442E-2</v>
      </c>
      <c r="I24" s="62">
        <v>6.2883715800650594E-2</v>
      </c>
      <c r="J24" s="82" t="s">
        <v>58</v>
      </c>
      <c r="K24" s="82" t="s">
        <v>63</v>
      </c>
      <c r="P24" s="60"/>
      <c r="AA24" s="79"/>
    </row>
    <row r="25" spans="1:27">
      <c r="A25" s="7"/>
      <c r="B25" s="7"/>
      <c r="C25" s="7" t="s">
        <v>4</v>
      </c>
      <c r="D25" s="7" t="s">
        <v>12</v>
      </c>
      <c r="E25" s="60">
        <v>2010</v>
      </c>
      <c r="F25" s="88" t="s">
        <v>23</v>
      </c>
      <c r="G25" s="62">
        <v>0.31682539714358099</v>
      </c>
      <c r="H25" s="62">
        <v>0.27151971493001598</v>
      </c>
      <c r="I25" s="62">
        <v>0.30173074841238101</v>
      </c>
      <c r="J25" s="82" t="s">
        <v>58</v>
      </c>
      <c r="K25" s="82" t="s">
        <v>64</v>
      </c>
      <c r="P25" s="8"/>
      <c r="AA25" s="7"/>
    </row>
    <row r="26" spans="1:27">
      <c r="C26" t="s">
        <v>4</v>
      </c>
      <c r="D26" t="s">
        <v>12</v>
      </c>
      <c r="E26" s="60">
        <v>2010</v>
      </c>
      <c r="F26" s="88" t="s">
        <v>23</v>
      </c>
      <c r="G26" s="62">
        <v>0.19236364147024401</v>
      </c>
      <c r="H26" s="62">
        <v>0.18718164715955499</v>
      </c>
      <c r="I26" s="62">
        <v>0.217929647539572</v>
      </c>
      <c r="J26" s="82" t="s">
        <v>58</v>
      </c>
      <c r="K26" s="82" t="s">
        <v>65</v>
      </c>
      <c r="P26" s="8"/>
      <c r="AA26" s="7"/>
    </row>
    <row r="27" spans="1:27">
      <c r="C27" t="s">
        <v>4</v>
      </c>
      <c r="D27" s="82" t="s">
        <v>12</v>
      </c>
      <c r="E27" s="60">
        <v>2010</v>
      </c>
      <c r="F27" s="88" t="s">
        <v>23</v>
      </c>
      <c r="G27" s="62">
        <v>0.41849656184890499</v>
      </c>
      <c r="H27" s="62">
        <v>0.47250809833468499</v>
      </c>
      <c r="I27" s="62">
        <v>0.41745588824739699</v>
      </c>
      <c r="J27" s="82" t="str">
        <f>J26</f>
        <v>TPCADSBL1E</v>
      </c>
      <c r="K27" s="82" t="s">
        <v>66</v>
      </c>
      <c r="P27" s="8"/>
      <c r="AA27" s="7"/>
    </row>
    <row r="28" spans="1:27" s="82" customFormat="1">
      <c r="C28" s="82" t="s">
        <v>4</v>
      </c>
      <c r="D28" s="79" t="s">
        <v>12</v>
      </c>
      <c r="E28" s="60">
        <v>2010</v>
      </c>
      <c r="F28" s="88" t="s">
        <v>23</v>
      </c>
      <c r="G28" s="62">
        <v>7.2314399537270202E-2</v>
      </c>
      <c r="H28" s="62">
        <v>6.87905395757442E-2</v>
      </c>
      <c r="I28" s="62">
        <v>6.2883715800650594E-2</v>
      </c>
      <c r="J28" s="82" t="s">
        <v>59</v>
      </c>
      <c r="K28" s="82" t="s">
        <v>63</v>
      </c>
      <c r="P28" s="60"/>
      <c r="AA28" s="79"/>
    </row>
    <row r="29" spans="1:27">
      <c r="C29" s="82" t="s">
        <v>4</v>
      </c>
      <c r="D29" s="82" t="s">
        <v>12</v>
      </c>
      <c r="E29" s="60">
        <v>2010</v>
      </c>
      <c r="F29" s="88" t="s">
        <v>23</v>
      </c>
      <c r="G29" s="62">
        <v>0.31682539714358099</v>
      </c>
      <c r="H29" s="62">
        <v>0.27151971493001598</v>
      </c>
      <c r="I29" s="62">
        <v>0.30173074841238101</v>
      </c>
      <c r="J29" s="82" t="s">
        <v>59</v>
      </c>
      <c r="K29" s="82" t="s">
        <v>64</v>
      </c>
      <c r="P29" s="8"/>
      <c r="AA29" s="7"/>
    </row>
    <row r="30" spans="1:27">
      <c r="C30" s="82" t="s">
        <v>4</v>
      </c>
      <c r="D30" s="82" t="s">
        <v>12</v>
      </c>
      <c r="E30" s="60">
        <v>2010</v>
      </c>
      <c r="F30" s="88" t="s">
        <v>23</v>
      </c>
      <c r="G30" s="62">
        <v>0.19236364147024401</v>
      </c>
      <c r="H30" s="62">
        <v>0.18718164715955499</v>
      </c>
      <c r="I30" s="62">
        <v>0.217929647539572</v>
      </c>
      <c r="J30" s="82" t="s">
        <v>59</v>
      </c>
      <c r="K30" s="82" t="s">
        <v>65</v>
      </c>
      <c r="P30" s="8"/>
      <c r="AA30" s="6"/>
    </row>
    <row r="31" spans="1:27">
      <c r="C31" s="82" t="s">
        <v>4</v>
      </c>
      <c r="D31" s="79" t="s">
        <v>12</v>
      </c>
      <c r="E31" s="60">
        <v>2010</v>
      </c>
      <c r="F31" s="88" t="s">
        <v>23</v>
      </c>
      <c r="G31" s="62">
        <v>0.41849656184890499</v>
      </c>
      <c r="H31" s="62">
        <v>0.47250809833468499</v>
      </c>
      <c r="I31" s="62">
        <v>0.41745588824739699</v>
      </c>
      <c r="J31" s="82" t="s">
        <v>59</v>
      </c>
      <c r="K31" s="82" t="s">
        <v>66</v>
      </c>
      <c r="P31" s="8"/>
      <c r="AA31" s="7"/>
    </row>
    <row r="32" spans="1:27" s="82" customFormat="1">
      <c r="C32" s="82" t="s">
        <v>4</v>
      </c>
      <c r="D32" s="82" t="s">
        <v>12</v>
      </c>
      <c r="E32" s="60">
        <v>2010</v>
      </c>
      <c r="F32" s="88" t="s">
        <v>23</v>
      </c>
      <c r="G32" s="62">
        <v>7.2314399537270202E-2</v>
      </c>
      <c r="H32" s="62">
        <v>6.87905395757442E-2</v>
      </c>
      <c r="I32" s="62">
        <v>6.2883715800650594E-2</v>
      </c>
      <c r="J32" s="82" t="s">
        <v>60</v>
      </c>
      <c r="K32" s="82" t="s">
        <v>63</v>
      </c>
      <c r="P32" s="60"/>
      <c r="AA32" s="79"/>
    </row>
    <row r="33" spans="1:27">
      <c r="C33" s="82" t="s">
        <v>4</v>
      </c>
      <c r="D33" s="82" t="s">
        <v>12</v>
      </c>
      <c r="E33" s="60">
        <v>2010</v>
      </c>
      <c r="F33" s="88" t="s">
        <v>23</v>
      </c>
      <c r="G33" s="62">
        <v>0.31682539714358099</v>
      </c>
      <c r="H33" s="62">
        <v>0.27151971493001598</v>
      </c>
      <c r="I33" s="62">
        <v>0.30173074841238101</v>
      </c>
      <c r="J33" s="82" t="s">
        <v>60</v>
      </c>
      <c r="K33" s="82" t="s">
        <v>64</v>
      </c>
      <c r="P33" s="8"/>
      <c r="AA33" s="7"/>
    </row>
    <row r="34" spans="1:27">
      <c r="C34" s="82" t="s">
        <v>4</v>
      </c>
      <c r="D34" s="79" t="s">
        <v>12</v>
      </c>
      <c r="E34" s="60">
        <v>2010</v>
      </c>
      <c r="F34" s="88" t="s">
        <v>23</v>
      </c>
      <c r="G34" s="62">
        <v>0.19236364147024401</v>
      </c>
      <c r="H34" s="62">
        <v>0.18718164715955499</v>
      </c>
      <c r="I34" s="62">
        <v>0.217929647539572</v>
      </c>
      <c r="J34" s="82" t="s">
        <v>60</v>
      </c>
      <c r="K34" s="82" t="s">
        <v>65</v>
      </c>
      <c r="P34" s="8"/>
      <c r="AA34" s="7"/>
    </row>
    <row r="35" spans="1:27">
      <c r="C35" s="82" t="s">
        <v>4</v>
      </c>
      <c r="D35" s="82" t="s">
        <v>12</v>
      </c>
      <c r="E35" s="60">
        <v>2010</v>
      </c>
      <c r="F35" s="88" t="s">
        <v>23</v>
      </c>
      <c r="G35" s="62">
        <v>0.41849656184890499</v>
      </c>
      <c r="H35" s="62">
        <v>0.47250809833468499</v>
      </c>
      <c r="I35" s="62">
        <v>0.41745588824739699</v>
      </c>
      <c r="J35" s="82" t="s">
        <v>60</v>
      </c>
      <c r="K35" s="82" t="s">
        <v>66</v>
      </c>
      <c r="P35" s="8"/>
      <c r="AA35" s="7"/>
    </row>
    <row r="36" spans="1:27" s="82" customFormat="1">
      <c r="C36" s="82" t="s">
        <v>4</v>
      </c>
      <c r="D36" s="82" t="s">
        <v>12</v>
      </c>
      <c r="E36" s="60">
        <v>2010</v>
      </c>
      <c r="F36" s="88" t="s">
        <v>23</v>
      </c>
      <c r="G36" s="62">
        <v>7.2314399537270202E-2</v>
      </c>
      <c r="H36" s="62">
        <v>6.87905395757442E-2</v>
      </c>
      <c r="I36" s="62">
        <v>6.2883715800650594E-2</v>
      </c>
      <c r="J36" s="82" t="s">
        <v>61</v>
      </c>
      <c r="K36" s="82" t="s">
        <v>63</v>
      </c>
      <c r="P36" s="60"/>
      <c r="AA36" s="79"/>
    </row>
    <row r="37" spans="1:27">
      <c r="C37" s="82" t="s">
        <v>4</v>
      </c>
      <c r="D37" s="79" t="s">
        <v>12</v>
      </c>
      <c r="E37" s="60">
        <v>2010</v>
      </c>
      <c r="F37" s="88" t="s">
        <v>23</v>
      </c>
      <c r="G37" s="62">
        <v>0.31682539714358099</v>
      </c>
      <c r="H37" s="62">
        <v>0.27151971493001598</v>
      </c>
      <c r="I37" s="62">
        <v>0.30173074841238101</v>
      </c>
      <c r="J37" s="82" t="s">
        <v>61</v>
      </c>
      <c r="K37" s="82" t="s">
        <v>64</v>
      </c>
      <c r="P37" s="8"/>
      <c r="AA37" s="7"/>
    </row>
    <row r="38" spans="1:27">
      <c r="C38" s="82" t="s">
        <v>4</v>
      </c>
      <c r="D38" s="82" t="s">
        <v>12</v>
      </c>
      <c r="E38" s="60">
        <v>2010</v>
      </c>
      <c r="F38" s="88" t="s">
        <v>23</v>
      </c>
      <c r="G38" s="62">
        <v>0.19236364147024401</v>
      </c>
      <c r="H38" s="62">
        <v>0.18718164715955499</v>
      </c>
      <c r="I38" s="62">
        <v>0.217929647539572</v>
      </c>
      <c r="J38" s="82" t="s">
        <v>61</v>
      </c>
      <c r="K38" s="82" t="s">
        <v>65</v>
      </c>
      <c r="P38" s="8"/>
      <c r="AA38" s="7"/>
    </row>
    <row r="39" spans="1:27">
      <c r="C39" s="82" t="s">
        <v>4</v>
      </c>
      <c r="D39" s="82" t="s">
        <v>12</v>
      </c>
      <c r="E39" s="60">
        <v>2010</v>
      </c>
      <c r="F39" s="88" t="s">
        <v>23</v>
      </c>
      <c r="G39" s="62">
        <v>0.41849656184890499</v>
      </c>
      <c r="H39" s="62">
        <v>0.47250809833468499</v>
      </c>
      <c r="I39" s="62">
        <v>0.41745588824739699</v>
      </c>
      <c r="J39" s="82" t="s">
        <v>61</v>
      </c>
      <c r="K39" s="82" t="s">
        <v>66</v>
      </c>
      <c r="P39" s="8"/>
      <c r="AA39" s="7"/>
    </row>
    <row r="40" spans="1:27" s="82" customFormat="1">
      <c r="C40" s="82" t="s">
        <v>4</v>
      </c>
      <c r="D40" s="79" t="s">
        <v>12</v>
      </c>
      <c r="E40" s="60">
        <v>2010</v>
      </c>
      <c r="F40" s="88" t="s">
        <v>23</v>
      </c>
      <c r="G40" s="62">
        <v>0.1</v>
      </c>
      <c r="H40" s="62">
        <v>0.1</v>
      </c>
      <c r="I40" s="62">
        <v>0.1</v>
      </c>
      <c r="J40" s="82" t="s">
        <v>62</v>
      </c>
      <c r="K40" s="82" t="s">
        <v>63</v>
      </c>
      <c r="P40" s="60"/>
      <c r="AA40" s="79"/>
    </row>
    <row r="41" spans="1:27" s="37" customFormat="1">
      <c r="C41" s="82" t="s">
        <v>4</v>
      </c>
      <c r="D41" s="82" t="s">
        <v>12</v>
      </c>
      <c r="E41" s="60">
        <v>2010</v>
      </c>
      <c r="F41" s="88" t="s">
        <v>23</v>
      </c>
      <c r="G41" s="62">
        <v>0.4</v>
      </c>
      <c r="H41" s="62">
        <v>0.4</v>
      </c>
      <c r="I41" s="62">
        <v>0.4</v>
      </c>
      <c r="J41" s="82" t="s">
        <v>62</v>
      </c>
      <c r="K41" s="82" t="s">
        <v>64</v>
      </c>
      <c r="P41" s="8"/>
      <c r="AA41" s="38"/>
    </row>
    <row r="42" spans="1:27" s="37" customFormat="1">
      <c r="C42" s="37" t="s">
        <v>4</v>
      </c>
      <c r="D42" s="82" t="s">
        <v>12</v>
      </c>
      <c r="E42" s="60">
        <v>2010</v>
      </c>
      <c r="F42" s="88" t="s">
        <v>23</v>
      </c>
      <c r="G42" s="62">
        <v>0.4</v>
      </c>
      <c r="H42" s="62">
        <v>0.4</v>
      </c>
      <c r="I42" s="62">
        <v>0.4</v>
      </c>
      <c r="J42" s="82" t="s">
        <v>62</v>
      </c>
      <c r="K42" s="82" t="s">
        <v>65</v>
      </c>
      <c r="P42" s="8"/>
      <c r="AA42" s="38"/>
    </row>
    <row r="43" spans="1:27" s="37" customFormat="1">
      <c r="C43" s="37" t="s">
        <v>4</v>
      </c>
      <c r="D43" s="79" t="s">
        <v>12</v>
      </c>
      <c r="E43" s="60">
        <v>2010</v>
      </c>
      <c r="F43" s="88" t="s">
        <v>23</v>
      </c>
      <c r="G43" s="62">
        <v>0.1</v>
      </c>
      <c r="H43" s="62">
        <v>0.1</v>
      </c>
      <c r="I43" s="62">
        <v>0.1</v>
      </c>
      <c r="J43" s="82" t="s">
        <v>62</v>
      </c>
      <c r="K43" s="82" t="s">
        <v>66</v>
      </c>
      <c r="P43" s="8"/>
      <c r="AA43" s="38"/>
    </row>
    <row r="44" spans="1:27">
      <c r="A44" s="7"/>
      <c r="B44" s="7"/>
      <c r="C44" s="7" t="s">
        <v>4</v>
      </c>
      <c r="D44" s="8" t="s">
        <v>15</v>
      </c>
      <c r="E44" s="60"/>
      <c r="F44" s="37" t="s">
        <v>23</v>
      </c>
      <c r="G44" s="62">
        <v>1.80996840607736</v>
      </c>
      <c r="H44" s="62">
        <v>1.80996840607736</v>
      </c>
      <c r="I44" s="62">
        <v>1.55433630550322</v>
      </c>
      <c r="J44" s="82" t="s">
        <v>58</v>
      </c>
      <c r="K44" s="7"/>
      <c r="P44" s="8"/>
      <c r="AA44" s="6"/>
    </row>
    <row r="45" spans="1:27">
      <c r="A45" s="7"/>
      <c r="B45" s="7"/>
      <c r="C45" s="7" t="s">
        <v>4</v>
      </c>
      <c r="D45" s="8" t="s">
        <v>15</v>
      </c>
      <c r="E45" s="60"/>
      <c r="F45" t="s">
        <v>22</v>
      </c>
      <c r="G45" s="62">
        <v>1.80996840607736</v>
      </c>
      <c r="H45" s="62">
        <v>1.80996840607736</v>
      </c>
      <c r="I45" s="62">
        <v>1.55433630550322</v>
      </c>
      <c r="J45" s="82" t="s">
        <v>59</v>
      </c>
      <c r="K45" s="7"/>
      <c r="P45" s="8"/>
    </row>
    <row r="46" spans="1:27">
      <c r="A46" s="7"/>
      <c r="B46" s="7"/>
      <c r="C46" s="7" t="s">
        <v>4</v>
      </c>
      <c r="D46" s="8" t="s">
        <v>15</v>
      </c>
      <c r="E46" s="8"/>
      <c r="F46" t="s">
        <v>22</v>
      </c>
      <c r="G46" s="62">
        <v>1.80996840607736</v>
      </c>
      <c r="H46" s="62">
        <v>1.80996840607736</v>
      </c>
      <c r="I46" s="62">
        <v>1.55433630550322</v>
      </c>
      <c r="J46" s="82" t="s">
        <v>60</v>
      </c>
      <c r="K46" s="7"/>
      <c r="P46" s="8"/>
    </row>
    <row r="47" spans="1:27">
      <c r="A47" s="7"/>
      <c r="B47" s="7"/>
      <c r="C47" s="7" t="s">
        <v>4</v>
      </c>
      <c r="D47" s="8" t="s">
        <v>15</v>
      </c>
      <c r="E47" s="8"/>
      <c r="F47" t="s">
        <v>22</v>
      </c>
      <c r="G47" s="62">
        <v>1.80996840607736</v>
      </c>
      <c r="H47" s="62">
        <v>1.80996840607736</v>
      </c>
      <c r="I47" s="62">
        <v>1.55433630550322</v>
      </c>
      <c r="J47" s="82" t="s">
        <v>61</v>
      </c>
      <c r="K47" s="7"/>
      <c r="P47" s="8"/>
    </row>
    <row r="48" spans="1:27" s="37" customFormat="1">
      <c r="A48" s="38"/>
      <c r="B48" s="38"/>
      <c r="C48" s="38" t="s">
        <v>4</v>
      </c>
      <c r="D48" s="8" t="s">
        <v>15</v>
      </c>
      <c r="E48" s="8"/>
      <c r="F48" s="37" t="s">
        <v>22</v>
      </c>
      <c r="G48" s="62">
        <v>1.80996840607736</v>
      </c>
      <c r="H48" s="62">
        <v>1.80996840607736</v>
      </c>
      <c r="I48" s="62">
        <v>1.55433630550322</v>
      </c>
      <c r="J48" s="82" t="s">
        <v>62</v>
      </c>
      <c r="K48" s="38"/>
      <c r="P48" s="8"/>
    </row>
    <row r="49" spans="1:16">
      <c r="A49" s="7"/>
      <c r="B49" s="7"/>
      <c r="C49" s="7" t="s">
        <v>4</v>
      </c>
      <c r="D49" s="8" t="s">
        <v>19</v>
      </c>
      <c r="E49" s="8"/>
      <c r="F49" t="s">
        <v>22</v>
      </c>
      <c r="G49" s="62">
        <v>17265.474747476201</v>
      </c>
      <c r="H49" s="62">
        <v>15945.734333083299</v>
      </c>
      <c r="I49" s="62">
        <v>21064.680431283199</v>
      </c>
      <c r="J49" s="82" t="s">
        <v>58</v>
      </c>
      <c r="K49" s="7"/>
      <c r="P49" s="8"/>
    </row>
    <row r="50" spans="1:16">
      <c r="A50" s="7"/>
      <c r="B50" s="7"/>
      <c r="C50" s="7" t="s">
        <v>4</v>
      </c>
      <c r="D50" s="8" t="s">
        <v>19</v>
      </c>
      <c r="E50" s="8"/>
      <c r="F50" t="s">
        <v>22</v>
      </c>
      <c r="G50" s="62">
        <v>11983.626383606699</v>
      </c>
      <c r="H50" s="62">
        <v>12536.3354214998</v>
      </c>
      <c r="I50" s="62">
        <v>12916.4596977782</v>
      </c>
      <c r="J50" s="82" t="s">
        <v>59</v>
      </c>
      <c r="K50" s="7"/>
      <c r="P50" s="8"/>
    </row>
    <row r="51" spans="1:16">
      <c r="A51" s="7"/>
      <c r="B51" s="7"/>
      <c r="C51" s="7" t="s">
        <v>4</v>
      </c>
      <c r="D51" s="8" t="s">
        <v>19</v>
      </c>
      <c r="E51" s="8"/>
      <c r="F51" t="s">
        <v>22</v>
      </c>
      <c r="G51" s="62">
        <v>18000</v>
      </c>
      <c r="H51" s="62">
        <v>18000</v>
      </c>
      <c r="I51" s="62">
        <v>18000</v>
      </c>
      <c r="J51" s="82" t="s">
        <v>60</v>
      </c>
      <c r="K51" s="7"/>
      <c r="P51" s="8"/>
    </row>
    <row r="52" spans="1:16">
      <c r="A52" s="7"/>
      <c r="B52" s="7"/>
      <c r="C52" s="7" t="s">
        <v>4</v>
      </c>
      <c r="D52" s="8" t="s">
        <v>19</v>
      </c>
      <c r="E52" s="8"/>
      <c r="F52" t="s">
        <v>22</v>
      </c>
      <c r="G52" s="62">
        <v>18000</v>
      </c>
      <c r="H52" s="62">
        <v>18000</v>
      </c>
      <c r="I52" s="62">
        <v>18000</v>
      </c>
      <c r="J52" s="82" t="s">
        <v>61</v>
      </c>
      <c r="K52" s="7"/>
      <c r="P52" s="8"/>
    </row>
    <row r="53" spans="1:16" s="37" customFormat="1">
      <c r="A53" s="38"/>
      <c r="B53" s="38"/>
      <c r="C53" s="38" t="s">
        <v>4</v>
      </c>
      <c r="D53" s="8" t="s">
        <v>19</v>
      </c>
      <c r="E53" s="8"/>
      <c r="F53" s="37" t="s">
        <v>22</v>
      </c>
      <c r="G53" s="62">
        <v>14000</v>
      </c>
      <c r="H53" s="62">
        <v>14000</v>
      </c>
      <c r="I53" s="62">
        <v>14000</v>
      </c>
      <c r="J53" s="82" t="s">
        <v>62</v>
      </c>
      <c r="K53" s="38"/>
      <c r="P53" s="8"/>
    </row>
    <row r="54" spans="1:16">
      <c r="A54" s="7"/>
      <c r="B54" s="7"/>
      <c r="C54" s="7" t="s">
        <v>4</v>
      </c>
      <c r="D54" s="8" t="s">
        <v>20</v>
      </c>
      <c r="E54" s="8"/>
      <c r="F54" t="s">
        <v>22</v>
      </c>
      <c r="G54" s="62">
        <v>1E-3</v>
      </c>
      <c r="H54" s="62">
        <v>1E-3</v>
      </c>
      <c r="I54" s="62">
        <v>1E-3</v>
      </c>
      <c r="J54" s="82" t="s">
        <v>58</v>
      </c>
      <c r="K54" s="7"/>
      <c r="P54" s="8"/>
    </row>
    <row r="55" spans="1:16">
      <c r="A55" s="7"/>
      <c r="B55" s="7"/>
      <c r="C55" s="7" t="s">
        <v>4</v>
      </c>
      <c r="D55" s="8" t="s">
        <v>20</v>
      </c>
      <c r="E55" s="8"/>
      <c r="F55" t="s">
        <v>22</v>
      </c>
      <c r="G55" s="62">
        <v>1E-3</v>
      </c>
      <c r="H55" s="62">
        <v>1E-3</v>
      </c>
      <c r="I55" s="62">
        <v>1E-3</v>
      </c>
      <c r="J55" s="82" t="s">
        <v>59</v>
      </c>
      <c r="K55" s="7"/>
      <c r="P55" s="8"/>
    </row>
    <row r="56" spans="1:16">
      <c r="A56" s="7"/>
      <c r="B56" s="7"/>
      <c r="C56" s="7" t="s">
        <v>4</v>
      </c>
      <c r="D56" s="8" t="s">
        <v>20</v>
      </c>
      <c r="E56" s="8"/>
      <c r="F56" t="s">
        <v>22</v>
      </c>
      <c r="G56" s="62">
        <v>1E-3</v>
      </c>
      <c r="H56" s="62">
        <v>1E-3</v>
      </c>
      <c r="I56" s="62">
        <v>1E-3</v>
      </c>
      <c r="J56" s="82" t="s">
        <v>60</v>
      </c>
      <c r="K56" s="7"/>
      <c r="O56" s="7"/>
      <c r="P56" s="7"/>
    </row>
    <row r="57" spans="1:16" s="37" customFormat="1">
      <c r="A57" s="38"/>
      <c r="B57" s="38"/>
      <c r="C57" s="7" t="s">
        <v>4</v>
      </c>
      <c r="D57" s="60" t="s">
        <v>20</v>
      </c>
      <c r="E57" s="8"/>
      <c r="F57" t="s">
        <v>22</v>
      </c>
      <c r="G57" s="62">
        <v>1E-3</v>
      </c>
      <c r="H57" s="62">
        <v>1E-3</v>
      </c>
      <c r="I57" s="62">
        <v>1E-3</v>
      </c>
      <c r="J57" s="82" t="s">
        <v>61</v>
      </c>
      <c r="K57" s="38"/>
      <c r="O57" s="38"/>
      <c r="P57" s="38"/>
    </row>
    <row r="58" spans="1:16">
      <c r="A58" s="7"/>
      <c r="B58" s="7"/>
      <c r="C58" s="38" t="s">
        <v>4</v>
      </c>
      <c r="D58" s="60" t="s">
        <v>20</v>
      </c>
      <c r="E58" s="8"/>
      <c r="F58" s="37" t="s">
        <v>22</v>
      </c>
      <c r="G58" s="62">
        <v>1E-3</v>
      </c>
      <c r="H58" s="62">
        <v>1E-3</v>
      </c>
      <c r="I58" s="62">
        <v>1E-3</v>
      </c>
      <c r="J58" s="82" t="s">
        <v>62</v>
      </c>
      <c r="K58" s="7"/>
      <c r="P58" s="8"/>
    </row>
    <row r="59" spans="1:16">
      <c r="A59" s="12" t="s">
        <v>9</v>
      </c>
      <c r="B59" s="12"/>
      <c r="C59" s="60" t="s">
        <v>4</v>
      </c>
      <c r="D59" s="60" t="s">
        <v>5</v>
      </c>
      <c r="E59" s="60">
        <v>2010</v>
      </c>
      <c r="F59" s="79" t="s">
        <v>22</v>
      </c>
      <c r="G59" s="62">
        <v>40.676863000325397</v>
      </c>
      <c r="H59" s="62">
        <v>40.676863000325397</v>
      </c>
      <c r="I59" s="62">
        <v>81.353726000650795</v>
      </c>
      <c r="J59" s="79" t="s">
        <v>74</v>
      </c>
      <c r="K59" s="79" t="s">
        <v>67</v>
      </c>
      <c r="P59" s="8"/>
    </row>
    <row r="60" spans="1:16" s="82" customFormat="1">
      <c r="A60" s="79"/>
      <c r="B60" s="79"/>
      <c r="C60" s="79" t="s">
        <v>4</v>
      </c>
      <c r="D60" s="60" t="s">
        <v>5</v>
      </c>
      <c r="E60" s="60">
        <v>2010</v>
      </c>
      <c r="F60" s="79" t="s">
        <v>22</v>
      </c>
      <c r="G60" s="62">
        <v>40.676863000325397</v>
      </c>
      <c r="H60" s="62">
        <v>40.676863000325397</v>
      </c>
      <c r="I60" s="62">
        <v>81.353726000650795</v>
      </c>
      <c r="J60" s="79" t="s">
        <v>74</v>
      </c>
      <c r="K60" s="79" t="s">
        <v>68</v>
      </c>
      <c r="P60" s="60"/>
    </row>
    <row r="61" spans="1:16">
      <c r="C61" s="38" t="s">
        <v>4</v>
      </c>
      <c r="D61" s="41" t="s">
        <v>5</v>
      </c>
      <c r="E61" s="60">
        <v>2010</v>
      </c>
      <c r="F61" s="37" t="s">
        <v>22</v>
      </c>
      <c r="G61" s="62">
        <v>51.424457471973703</v>
      </c>
      <c r="H61" s="62">
        <v>51.424457471973703</v>
      </c>
      <c r="I61" s="62">
        <v>102.84891494394699</v>
      </c>
      <c r="J61" s="79" t="s">
        <v>74</v>
      </c>
      <c r="K61" s="79" t="s">
        <v>69</v>
      </c>
      <c r="P61" s="8"/>
    </row>
    <row r="62" spans="1:16">
      <c r="C62" s="38" t="s">
        <v>4</v>
      </c>
      <c r="D62" s="41" t="s">
        <v>5</v>
      </c>
      <c r="E62" s="60">
        <v>2010</v>
      </c>
      <c r="F62" s="37" t="s">
        <v>22</v>
      </c>
      <c r="G62" s="62">
        <v>57.650178715553999</v>
      </c>
      <c r="H62" s="62">
        <v>57.650178715553999</v>
      </c>
      <c r="I62" s="62">
        <v>115.300357431108</v>
      </c>
      <c r="J62" s="79" t="s">
        <v>74</v>
      </c>
      <c r="K62" s="79" t="s">
        <v>70</v>
      </c>
      <c r="P62" s="8"/>
    </row>
    <row r="63" spans="1:16">
      <c r="C63" s="38" t="s">
        <v>4</v>
      </c>
      <c r="D63" s="41" t="s">
        <v>5</v>
      </c>
      <c r="E63" s="60">
        <v>2010</v>
      </c>
      <c r="F63" s="37" t="s">
        <v>22</v>
      </c>
      <c r="G63" s="62">
        <v>40.676863000325397</v>
      </c>
      <c r="H63" s="62">
        <v>40.676863000325397</v>
      </c>
      <c r="I63" s="62">
        <v>81.353726000650795</v>
      </c>
      <c r="J63" s="37" t="s">
        <v>75</v>
      </c>
      <c r="K63" s="79" t="s">
        <v>71</v>
      </c>
      <c r="P63" s="8"/>
    </row>
    <row r="64" spans="1:16">
      <c r="C64" s="38" t="s">
        <v>4</v>
      </c>
      <c r="D64" s="41" t="s">
        <v>5</v>
      </c>
      <c r="E64" s="60">
        <v>2010</v>
      </c>
      <c r="F64" s="37" t="s">
        <v>22</v>
      </c>
      <c r="G64" s="62">
        <v>51.424457471973703</v>
      </c>
      <c r="H64" s="62">
        <v>51.424457471973703</v>
      </c>
      <c r="I64" s="62">
        <v>102.84891494394699</v>
      </c>
      <c r="J64" s="82" t="s">
        <v>75</v>
      </c>
      <c r="K64" s="79" t="s">
        <v>72</v>
      </c>
      <c r="P64" s="8"/>
    </row>
    <row r="65" spans="1:16">
      <c r="C65" s="38" t="s">
        <v>4</v>
      </c>
      <c r="D65" s="41" t="s">
        <v>5</v>
      </c>
      <c r="E65" s="60">
        <v>2010</v>
      </c>
      <c r="F65" s="37" t="s">
        <v>22</v>
      </c>
      <c r="G65" s="62">
        <v>57.650178715553999</v>
      </c>
      <c r="H65" s="62">
        <v>57.650178715553999</v>
      </c>
      <c r="I65" s="62">
        <v>115.300357431108</v>
      </c>
      <c r="J65" s="82" t="s">
        <v>75</v>
      </c>
      <c r="K65" s="79" t="s">
        <v>73</v>
      </c>
      <c r="P65" s="8"/>
    </row>
    <row r="66" spans="1:16">
      <c r="C66" s="37" t="s">
        <v>4</v>
      </c>
      <c r="D66" s="41" t="s">
        <v>19</v>
      </c>
      <c r="E66" s="60"/>
      <c r="F66" s="10" t="s">
        <v>23</v>
      </c>
      <c r="G66" s="62">
        <v>20204.8422199097</v>
      </c>
      <c r="H66" s="62">
        <v>20204.8422199097</v>
      </c>
      <c r="I66" s="62">
        <v>46175.971080848401</v>
      </c>
      <c r="J66" s="37" t="s">
        <v>74</v>
      </c>
      <c r="K66" s="38"/>
      <c r="P66" s="8"/>
    </row>
    <row r="67" spans="1:16">
      <c r="C67" s="37" t="s">
        <v>4</v>
      </c>
      <c r="D67" s="41" t="s">
        <v>19</v>
      </c>
      <c r="E67" s="37"/>
      <c r="F67" s="10" t="s">
        <v>23</v>
      </c>
      <c r="G67" s="62">
        <v>22162.923201962501</v>
      </c>
      <c r="H67" s="62">
        <v>22162.923201962501</v>
      </c>
      <c r="I67" s="62">
        <v>43171.795936334303</v>
      </c>
      <c r="J67" s="37" t="s">
        <v>75</v>
      </c>
      <c r="K67" s="38"/>
      <c r="P67" s="8"/>
    </row>
    <row r="68" spans="1:16" s="37" customFormat="1">
      <c r="C68" s="37" t="s">
        <v>4</v>
      </c>
      <c r="D68" s="60" t="s">
        <v>20</v>
      </c>
      <c r="E68" s="8"/>
      <c r="F68" s="10" t="s">
        <v>23</v>
      </c>
      <c r="G68" s="62">
        <v>1E-3</v>
      </c>
      <c r="H68" s="62">
        <v>1E-3</v>
      </c>
      <c r="I68" s="62">
        <v>1E-3</v>
      </c>
      <c r="J68" s="82" t="s">
        <v>74</v>
      </c>
      <c r="K68" s="38"/>
      <c r="P68" s="8"/>
    </row>
    <row r="69" spans="1:16" s="37" customFormat="1">
      <c r="C69" s="37" t="s">
        <v>4</v>
      </c>
      <c r="D69" s="60" t="s">
        <v>20</v>
      </c>
      <c r="E69" s="8"/>
      <c r="F69" s="10" t="s">
        <v>23</v>
      </c>
      <c r="G69" s="62">
        <v>1E-3</v>
      </c>
      <c r="H69" s="62">
        <v>1E-3</v>
      </c>
      <c r="I69" s="62">
        <v>1E-3</v>
      </c>
      <c r="J69" s="82" t="s">
        <v>75</v>
      </c>
      <c r="K69" s="79"/>
      <c r="P69" s="8"/>
    </row>
    <row r="70" spans="1:16" s="37" customFormat="1">
      <c r="C70" s="37" t="s">
        <v>4</v>
      </c>
      <c r="D70" s="60" t="s">
        <v>15</v>
      </c>
      <c r="E70" s="60"/>
      <c r="F70" s="10" t="s">
        <v>23</v>
      </c>
      <c r="G70" s="62">
        <v>11.139171225281</v>
      </c>
      <c r="H70" s="62">
        <v>11.139171225281</v>
      </c>
      <c r="I70" s="62">
        <v>11.473503672166</v>
      </c>
      <c r="J70" s="82" t="s">
        <v>74</v>
      </c>
      <c r="K70" s="79"/>
      <c r="P70" s="8"/>
    </row>
    <row r="71" spans="1:16" s="37" customFormat="1">
      <c r="C71" s="38" t="s">
        <v>4</v>
      </c>
      <c r="D71" s="60" t="s">
        <v>15</v>
      </c>
      <c r="E71" s="60"/>
      <c r="F71" s="44" t="s">
        <v>23</v>
      </c>
      <c r="G71" s="62">
        <v>10.155032123534699</v>
      </c>
      <c r="H71" s="62">
        <v>10.155032123534699</v>
      </c>
      <c r="I71" s="62">
        <v>10.155032123534699</v>
      </c>
      <c r="J71" s="82" t="s">
        <v>75</v>
      </c>
      <c r="K71" s="79"/>
      <c r="P71" s="8"/>
    </row>
    <row r="72" spans="1:16" s="82" customFormat="1">
      <c r="C72" s="60" t="s">
        <v>4</v>
      </c>
      <c r="D72" s="60" t="s">
        <v>12</v>
      </c>
      <c r="E72" s="60">
        <v>2010</v>
      </c>
      <c r="F72" s="79" t="s">
        <v>23</v>
      </c>
      <c r="G72" s="62">
        <v>0.19341199522670799</v>
      </c>
      <c r="H72" s="62">
        <v>0.19341199522670799</v>
      </c>
      <c r="I72" s="62">
        <v>0.19341199522670799</v>
      </c>
      <c r="J72" s="79" t="s">
        <v>74</v>
      </c>
      <c r="K72" s="79" t="s">
        <v>67</v>
      </c>
      <c r="P72" s="60"/>
    </row>
    <row r="73" spans="1:16" s="37" customFormat="1">
      <c r="C73" s="38" t="s">
        <v>4</v>
      </c>
      <c r="D73" s="60" t="s">
        <v>12</v>
      </c>
      <c r="E73" s="60">
        <v>2010</v>
      </c>
      <c r="F73" s="44" t="s">
        <v>23</v>
      </c>
      <c r="G73" s="62">
        <v>0.55551345643956995</v>
      </c>
      <c r="H73" s="62">
        <v>0.55551345643956995</v>
      </c>
      <c r="I73" s="62">
        <v>0.55551345643956995</v>
      </c>
      <c r="J73" s="79" t="s">
        <v>74</v>
      </c>
      <c r="K73" s="79" t="s">
        <v>68</v>
      </c>
      <c r="P73" s="8"/>
    </row>
    <row r="74" spans="1:16" s="37" customFormat="1">
      <c r="C74" s="8" t="s">
        <v>4</v>
      </c>
      <c r="D74" s="60" t="s">
        <v>12</v>
      </c>
      <c r="E74" s="60">
        <v>2010</v>
      </c>
      <c r="F74" s="38" t="s">
        <v>23</v>
      </c>
      <c r="G74" s="62">
        <v>0.15971593037653201</v>
      </c>
      <c r="H74" s="62">
        <v>0.15971593037653201</v>
      </c>
      <c r="I74" s="62">
        <v>0.15971593037653201</v>
      </c>
      <c r="J74" s="79" t="s">
        <v>74</v>
      </c>
      <c r="K74" s="79" t="s">
        <v>69</v>
      </c>
      <c r="P74" s="8"/>
    </row>
    <row r="75" spans="1:16">
      <c r="C75" s="8" t="s">
        <v>4</v>
      </c>
      <c r="D75" s="37" t="s">
        <v>12</v>
      </c>
      <c r="E75" s="60">
        <v>2010</v>
      </c>
      <c r="F75" s="37" t="s">
        <v>23</v>
      </c>
      <c r="G75" s="62">
        <v>9.1358617957190399E-2</v>
      </c>
      <c r="H75" s="62">
        <v>9.1358617957190399E-2</v>
      </c>
      <c r="I75" s="62">
        <v>9.1358617957190399E-2</v>
      </c>
      <c r="J75" s="79" t="s">
        <v>74</v>
      </c>
      <c r="K75" s="79" t="s">
        <v>70</v>
      </c>
      <c r="L75" s="7"/>
      <c r="P75" s="8"/>
    </row>
    <row r="76" spans="1:16">
      <c r="C76" s="8" t="s">
        <v>4</v>
      </c>
      <c r="D76" s="37" t="s">
        <v>12</v>
      </c>
      <c r="E76" s="60">
        <v>2010</v>
      </c>
      <c r="F76" s="37" t="s">
        <v>23</v>
      </c>
      <c r="G76" s="62">
        <v>0.102878978197729</v>
      </c>
      <c r="H76" s="62">
        <v>0.102878978197729</v>
      </c>
      <c r="I76" s="62">
        <v>0.102878978197729</v>
      </c>
      <c r="J76" s="82" t="s">
        <v>75</v>
      </c>
      <c r="K76" s="79" t="s">
        <v>71</v>
      </c>
      <c r="P76" s="8"/>
    </row>
    <row r="77" spans="1:16">
      <c r="C77" s="8" t="s">
        <v>4</v>
      </c>
      <c r="D77" s="37" t="s">
        <v>12</v>
      </c>
      <c r="E77" s="60">
        <v>2010</v>
      </c>
      <c r="F77" s="37" t="s">
        <v>23</v>
      </c>
      <c r="G77" s="62">
        <v>0.101556158090832</v>
      </c>
      <c r="H77" s="62">
        <v>0.101556158090832</v>
      </c>
      <c r="I77" s="62">
        <v>0.101556158090832</v>
      </c>
      <c r="J77" s="82" t="s">
        <v>75</v>
      </c>
      <c r="K77" s="79" t="s">
        <v>72</v>
      </c>
      <c r="P77" s="8"/>
    </row>
    <row r="78" spans="1:16">
      <c r="C78" s="8" t="s">
        <v>4</v>
      </c>
      <c r="D78" s="37" t="s">
        <v>12</v>
      </c>
      <c r="E78" s="60">
        <v>2010</v>
      </c>
      <c r="F78" s="37" t="s">
        <v>23</v>
      </c>
      <c r="G78" s="62">
        <v>0.79556486371143897</v>
      </c>
      <c r="H78" s="62">
        <v>0.79556486371143897</v>
      </c>
      <c r="I78" s="62">
        <v>0.79556486371143897</v>
      </c>
      <c r="J78" s="82" t="s">
        <v>75</v>
      </c>
      <c r="K78" s="79" t="s">
        <v>73</v>
      </c>
      <c r="P78" s="8"/>
    </row>
    <row r="79" spans="1:16">
      <c r="A79" s="40" t="s">
        <v>44</v>
      </c>
      <c r="B79" s="40"/>
      <c r="C79" s="46" t="s">
        <v>4</v>
      </c>
      <c r="D79" s="40" t="s">
        <v>5</v>
      </c>
      <c r="E79" s="40"/>
      <c r="F79" s="40" t="s">
        <v>22</v>
      </c>
      <c r="G79" s="62">
        <v>48.542171118034197</v>
      </c>
      <c r="H79" s="62">
        <v>48.542171118034197</v>
      </c>
      <c r="I79" s="62">
        <v>97.507594893774197</v>
      </c>
      <c r="J79" s="12" t="s">
        <v>76</v>
      </c>
      <c r="K79" s="40" t="s">
        <v>77</v>
      </c>
      <c r="P79" s="8"/>
    </row>
    <row r="80" spans="1:16">
      <c r="C80" t="s">
        <v>4</v>
      </c>
      <c r="D80" t="s">
        <v>5</v>
      </c>
      <c r="F80" t="s">
        <v>22</v>
      </c>
      <c r="G80" s="62">
        <v>48.542171118034197</v>
      </c>
      <c r="H80" s="62">
        <v>48.542171118034197</v>
      </c>
      <c r="I80" s="62">
        <v>97.507594893774197</v>
      </c>
      <c r="J80" s="79" t="s">
        <v>76</v>
      </c>
      <c r="K80" s="37" t="s">
        <v>78</v>
      </c>
      <c r="P80" s="8"/>
    </row>
    <row r="81" spans="1:26">
      <c r="C81" s="7" t="s">
        <v>4</v>
      </c>
      <c r="D81" s="7" t="s">
        <v>5</v>
      </c>
      <c r="E81" s="7"/>
      <c r="F81" s="7" t="s">
        <v>22</v>
      </c>
      <c r="G81" s="62">
        <v>48.542171118034197</v>
      </c>
      <c r="H81" s="62">
        <v>48.542171118034197</v>
      </c>
      <c r="I81" s="62">
        <v>97.507594893774197</v>
      </c>
      <c r="J81" s="79" t="s">
        <v>76</v>
      </c>
      <c r="K81" s="38" t="s">
        <v>79</v>
      </c>
      <c r="P81" s="8"/>
    </row>
    <row r="82" spans="1:26">
      <c r="A82" s="7"/>
      <c r="B82" s="7"/>
      <c r="C82" s="7" t="s">
        <v>4</v>
      </c>
      <c r="D82" s="7" t="s">
        <v>19</v>
      </c>
      <c r="E82" s="7"/>
      <c r="F82" s="7" t="s">
        <v>22</v>
      </c>
      <c r="G82" s="62">
        <v>50000</v>
      </c>
      <c r="H82" s="62">
        <v>73000</v>
      </c>
      <c r="I82" s="62">
        <v>62850</v>
      </c>
      <c r="J82" s="79" t="s">
        <v>76</v>
      </c>
      <c r="K82" s="7"/>
      <c r="P82" s="8"/>
    </row>
    <row r="83" spans="1:26" s="7" customFormat="1">
      <c r="C83" s="7" t="s">
        <v>4</v>
      </c>
      <c r="D83" s="8" t="s">
        <v>20</v>
      </c>
      <c r="E83" s="8"/>
      <c r="F83" t="s">
        <v>22</v>
      </c>
      <c r="G83" s="62">
        <v>1E-3</v>
      </c>
      <c r="H83" s="62">
        <v>1E-3</v>
      </c>
      <c r="I83" s="62">
        <v>1E-3</v>
      </c>
      <c r="J83" s="79" t="s">
        <v>76</v>
      </c>
      <c r="K83"/>
      <c r="L83"/>
      <c r="P83" s="8"/>
      <c r="Q83"/>
      <c r="R83"/>
      <c r="S83"/>
      <c r="T83"/>
      <c r="U83"/>
      <c r="V83"/>
      <c r="W83"/>
      <c r="X83"/>
      <c r="Y83"/>
      <c r="Z83"/>
    </row>
    <row r="84" spans="1:26">
      <c r="C84" s="7" t="s">
        <v>4</v>
      </c>
      <c r="D84" s="8" t="s">
        <v>15</v>
      </c>
      <c r="E84" s="8"/>
      <c r="F84" t="s">
        <v>22</v>
      </c>
      <c r="G84" s="62">
        <v>13.881547989952001</v>
      </c>
      <c r="H84" s="62">
        <v>13.881547989952001</v>
      </c>
      <c r="I84" s="62">
        <v>11.19</v>
      </c>
      <c r="J84" s="79" t="s">
        <v>76</v>
      </c>
      <c r="P84" s="8"/>
    </row>
    <row r="85" spans="1:26">
      <c r="C85" t="s">
        <v>4</v>
      </c>
      <c r="D85" t="s">
        <v>12</v>
      </c>
      <c r="E85" s="8">
        <v>2010</v>
      </c>
      <c r="F85" t="s">
        <v>22</v>
      </c>
      <c r="G85" s="62">
        <v>0.14299999999999999</v>
      </c>
      <c r="H85" s="62">
        <v>0.127</v>
      </c>
      <c r="I85" s="62">
        <v>6.2E-2</v>
      </c>
      <c r="J85" s="79" t="s">
        <v>76</v>
      </c>
      <c r="K85" t="s">
        <v>77</v>
      </c>
      <c r="P85" s="8"/>
    </row>
    <row r="86" spans="1:26">
      <c r="C86" t="s">
        <v>4</v>
      </c>
      <c r="D86" t="s">
        <v>12</v>
      </c>
      <c r="E86" s="60">
        <v>2010</v>
      </c>
      <c r="F86" t="s">
        <v>22</v>
      </c>
      <c r="G86" s="62">
        <v>0.71</v>
      </c>
      <c r="H86" s="62">
        <v>0.629</v>
      </c>
      <c r="I86" s="62">
        <v>0.44500000000000001</v>
      </c>
      <c r="J86" s="79" t="s">
        <v>76</v>
      </c>
      <c r="K86" t="s">
        <v>78</v>
      </c>
      <c r="P86" s="8"/>
    </row>
    <row r="87" spans="1:26">
      <c r="C87" s="76" t="s">
        <v>4</v>
      </c>
      <c r="D87" s="76" t="s">
        <v>12</v>
      </c>
      <c r="E87" s="60">
        <v>2010</v>
      </c>
      <c r="F87" s="76" t="s">
        <v>22</v>
      </c>
      <c r="G87" s="62">
        <v>0.14699999999999999</v>
      </c>
      <c r="H87" s="62">
        <v>0.24399999999999999</v>
      </c>
      <c r="I87" s="62">
        <v>0.49299999999999999</v>
      </c>
      <c r="J87" s="75" t="s">
        <v>76</v>
      </c>
      <c r="K87" s="76" t="s">
        <v>79</v>
      </c>
      <c r="P87" s="8"/>
    </row>
    <row r="88" spans="1:26">
      <c r="A88" s="12" t="s">
        <v>29</v>
      </c>
      <c r="B88" s="12"/>
      <c r="C88" s="12" t="s">
        <v>4</v>
      </c>
      <c r="D88" s="12" t="s">
        <v>5</v>
      </c>
      <c r="E88" s="71"/>
      <c r="F88" s="12" t="s">
        <v>22</v>
      </c>
      <c r="G88" s="62">
        <v>112.196789688425</v>
      </c>
      <c r="H88" s="62">
        <v>112.196789688425</v>
      </c>
      <c r="I88" s="62">
        <v>203.587794210542</v>
      </c>
      <c r="J88" s="79" t="s">
        <v>80</v>
      </c>
      <c r="K88" s="70" t="s">
        <v>127</v>
      </c>
      <c r="P88" s="8"/>
    </row>
    <row r="89" spans="1:26">
      <c r="C89" s="7" t="s">
        <v>4</v>
      </c>
      <c r="D89" t="s">
        <v>5</v>
      </c>
      <c r="E89" s="41"/>
      <c r="F89" t="s">
        <v>22</v>
      </c>
      <c r="G89" s="62">
        <v>170.64150522954299</v>
      </c>
      <c r="H89" s="62">
        <v>170.64150522954299</v>
      </c>
      <c r="I89" s="62">
        <v>309.63923073846797</v>
      </c>
      <c r="J89" s="79" t="s">
        <v>80</v>
      </c>
      <c r="K89" s="1" t="s">
        <v>128</v>
      </c>
      <c r="P89" s="8"/>
    </row>
    <row r="90" spans="1:26">
      <c r="C90" s="7" t="s">
        <v>4</v>
      </c>
      <c r="D90" t="s">
        <v>5</v>
      </c>
      <c r="F90" t="s">
        <v>22</v>
      </c>
      <c r="G90" s="62">
        <v>201.26008885674401</v>
      </c>
      <c r="H90" s="62">
        <v>201.26008885674401</v>
      </c>
      <c r="I90" s="62">
        <v>238.61158256575899</v>
      </c>
      <c r="J90" s="79" t="s">
        <v>81</v>
      </c>
      <c r="K90" s="1" t="s">
        <v>127</v>
      </c>
      <c r="P90" s="8"/>
    </row>
    <row r="91" spans="1:26">
      <c r="C91" s="7" t="s">
        <v>4</v>
      </c>
      <c r="D91" t="s">
        <v>5</v>
      </c>
      <c r="F91" t="s">
        <v>22</v>
      </c>
      <c r="G91" s="62">
        <v>306.09899445892597</v>
      </c>
      <c r="H91" s="62">
        <v>306.09899445892597</v>
      </c>
      <c r="I91" s="62">
        <v>238.61158256575899</v>
      </c>
      <c r="J91" s="79" t="s">
        <v>81</v>
      </c>
      <c r="K91" s="1" t="s">
        <v>128</v>
      </c>
      <c r="P91" s="8"/>
    </row>
    <row r="92" spans="1:26">
      <c r="C92" s="7" t="s">
        <v>4</v>
      </c>
      <c r="D92" s="7" t="s">
        <v>19</v>
      </c>
      <c r="E92" s="7"/>
      <c r="F92" t="s">
        <v>22</v>
      </c>
      <c r="G92" s="62">
        <v>33000</v>
      </c>
      <c r="H92" s="62">
        <v>33000</v>
      </c>
      <c r="I92" s="62">
        <v>17400</v>
      </c>
      <c r="J92" s="79" t="s">
        <v>80</v>
      </c>
      <c r="P92" s="8"/>
    </row>
    <row r="93" spans="1:26">
      <c r="C93" s="7" t="s">
        <v>4</v>
      </c>
      <c r="D93" s="7" t="s">
        <v>19</v>
      </c>
      <c r="E93" s="7"/>
      <c r="F93" t="s">
        <v>22</v>
      </c>
      <c r="G93" s="62">
        <v>68000</v>
      </c>
      <c r="H93" s="62">
        <v>68000</v>
      </c>
      <c r="I93" s="62">
        <v>66000</v>
      </c>
      <c r="J93" s="79" t="s">
        <v>81</v>
      </c>
      <c r="P93" s="8"/>
    </row>
    <row r="94" spans="1:26">
      <c r="C94" s="7" t="s">
        <v>4</v>
      </c>
      <c r="D94" s="8" t="s">
        <v>20</v>
      </c>
      <c r="E94" s="8"/>
      <c r="F94" t="s">
        <v>22</v>
      </c>
      <c r="G94" s="62">
        <v>1E-3</v>
      </c>
      <c r="H94" s="62">
        <v>1E-3</v>
      </c>
      <c r="I94" s="62">
        <v>1E-3</v>
      </c>
      <c r="J94" s="79" t="s">
        <v>80</v>
      </c>
      <c r="N94" s="7"/>
      <c r="P94" s="8"/>
    </row>
    <row r="95" spans="1:26">
      <c r="C95" s="7" t="s">
        <v>4</v>
      </c>
      <c r="D95" s="8" t="s">
        <v>20</v>
      </c>
      <c r="E95" s="8"/>
      <c r="F95" t="s">
        <v>22</v>
      </c>
      <c r="G95" s="62">
        <v>1E-3</v>
      </c>
      <c r="H95" s="62">
        <v>1E-3</v>
      </c>
      <c r="I95" s="62">
        <v>1E-3</v>
      </c>
      <c r="J95" s="79" t="s">
        <v>81</v>
      </c>
      <c r="P95" s="8"/>
    </row>
    <row r="96" spans="1:26">
      <c r="C96" s="7" t="s">
        <v>4</v>
      </c>
      <c r="D96" s="8" t="s">
        <v>15</v>
      </c>
      <c r="E96" s="8"/>
      <c r="F96" t="s">
        <v>22</v>
      </c>
      <c r="G96" s="62">
        <v>0.25836165692297802</v>
      </c>
      <c r="H96" s="62">
        <v>0.232720948407762</v>
      </c>
      <c r="I96" s="62">
        <v>0.46</v>
      </c>
      <c r="J96" s="79" t="s">
        <v>80</v>
      </c>
      <c r="P96" s="8"/>
    </row>
    <row r="97" spans="1:16">
      <c r="C97" s="7" t="s">
        <v>4</v>
      </c>
      <c r="D97" s="8" t="s">
        <v>15</v>
      </c>
      <c r="E97" s="8"/>
      <c r="F97" t="s">
        <v>22</v>
      </c>
      <c r="G97" s="62">
        <v>0.25836165692297802</v>
      </c>
      <c r="H97" s="62">
        <v>0.232720948407762</v>
      </c>
      <c r="I97" s="62">
        <v>0.46</v>
      </c>
      <c r="J97" s="79" t="s">
        <v>81</v>
      </c>
      <c r="K97" s="73"/>
      <c r="P97" s="8"/>
    </row>
    <row r="98" spans="1:16">
      <c r="C98" s="7" t="s">
        <v>4</v>
      </c>
      <c r="D98" t="s">
        <v>12</v>
      </c>
      <c r="E98" s="8">
        <v>2010</v>
      </c>
      <c r="F98" t="s">
        <v>22</v>
      </c>
      <c r="G98" s="62">
        <v>0.34</v>
      </c>
      <c r="H98" s="62">
        <v>0.34</v>
      </c>
      <c r="I98" s="62">
        <v>0.34</v>
      </c>
      <c r="J98" s="79" t="s">
        <v>80</v>
      </c>
      <c r="K98" s="90" t="s">
        <v>127</v>
      </c>
      <c r="P98" s="8"/>
    </row>
    <row r="99" spans="1:16">
      <c r="C99" s="7" t="s">
        <v>4</v>
      </c>
      <c r="D99" t="s">
        <v>12</v>
      </c>
      <c r="E99" s="60">
        <v>2010</v>
      </c>
      <c r="F99" t="s">
        <v>22</v>
      </c>
      <c r="G99" s="62">
        <v>0.66</v>
      </c>
      <c r="H99" s="62">
        <v>0.66</v>
      </c>
      <c r="I99" s="62">
        <v>0.66</v>
      </c>
      <c r="J99" s="79" t="s">
        <v>80</v>
      </c>
      <c r="K99" s="73" t="s">
        <v>128</v>
      </c>
      <c r="P99" s="8"/>
    </row>
    <row r="100" spans="1:16">
      <c r="C100" s="7" t="s">
        <v>4</v>
      </c>
      <c r="D100" t="s">
        <v>12</v>
      </c>
      <c r="E100" s="60">
        <v>2010</v>
      </c>
      <c r="F100" t="s">
        <v>22</v>
      </c>
      <c r="G100" s="62">
        <v>0.34</v>
      </c>
      <c r="H100" s="62">
        <v>0.34</v>
      </c>
      <c r="I100" s="62">
        <v>0.34</v>
      </c>
      <c r="J100" s="79" t="s">
        <v>81</v>
      </c>
      <c r="K100" s="73" t="s">
        <v>127</v>
      </c>
      <c r="P100" s="8"/>
    </row>
    <row r="101" spans="1:16">
      <c r="C101" s="7" t="s">
        <v>4</v>
      </c>
      <c r="D101" t="s">
        <v>12</v>
      </c>
      <c r="E101" s="60">
        <v>2010</v>
      </c>
      <c r="F101" t="s">
        <v>22</v>
      </c>
      <c r="G101" s="62">
        <v>0.66</v>
      </c>
      <c r="H101" s="62">
        <v>0.66</v>
      </c>
      <c r="I101" s="62">
        <v>0.66</v>
      </c>
      <c r="J101" s="82" t="s">
        <v>81</v>
      </c>
      <c r="K101" s="73" t="s">
        <v>128</v>
      </c>
      <c r="L101" s="21"/>
      <c r="P101" s="8"/>
    </row>
    <row r="102" spans="1:16">
      <c r="A102" s="12" t="s">
        <v>30</v>
      </c>
      <c r="B102" s="12"/>
      <c r="C102" s="12" t="s">
        <v>4</v>
      </c>
      <c r="D102" s="12" t="s">
        <v>11</v>
      </c>
      <c r="E102" s="12"/>
      <c r="F102" s="12" t="s">
        <v>22</v>
      </c>
      <c r="G102" s="62">
        <v>4.1900000000000004</v>
      </c>
      <c r="H102" s="62">
        <v>4.1900000000000004</v>
      </c>
      <c r="I102" s="62">
        <v>16.705973774777299</v>
      </c>
      <c r="J102" s="12" t="s">
        <v>82</v>
      </c>
      <c r="K102" s="69"/>
      <c r="L102" s="21"/>
      <c r="P102" s="8"/>
    </row>
    <row r="103" spans="1:16">
      <c r="C103" s="7" t="s">
        <v>4</v>
      </c>
      <c r="D103" s="7" t="s">
        <v>11</v>
      </c>
      <c r="F103" t="s">
        <v>22</v>
      </c>
      <c r="G103" s="62">
        <v>6.6</v>
      </c>
      <c r="H103" s="62">
        <v>6.6</v>
      </c>
      <c r="I103" s="62">
        <v>17.374212725768398</v>
      </c>
      <c r="J103" s="79" t="s">
        <v>83</v>
      </c>
      <c r="L103" s="20"/>
      <c r="P103" s="8"/>
    </row>
    <row r="104" spans="1:16">
      <c r="C104" s="7" t="s">
        <v>4</v>
      </c>
      <c r="D104" s="7" t="s">
        <v>19</v>
      </c>
      <c r="F104" t="s">
        <v>22</v>
      </c>
      <c r="G104" s="62">
        <v>145648.463642182</v>
      </c>
      <c r="H104" s="62">
        <v>145648.463642182</v>
      </c>
      <c r="I104" s="62">
        <v>99555.0063688019</v>
      </c>
      <c r="J104" s="79" t="s">
        <v>82</v>
      </c>
      <c r="L104" s="20"/>
      <c r="P104" s="8"/>
    </row>
    <row r="105" spans="1:16">
      <c r="C105" s="7" t="s">
        <v>4</v>
      </c>
      <c r="D105" s="7" t="s">
        <v>19</v>
      </c>
      <c r="F105" t="s">
        <v>22</v>
      </c>
      <c r="G105" s="62">
        <v>220565.192042371</v>
      </c>
      <c r="H105" s="62">
        <v>220565.192042371</v>
      </c>
      <c r="I105" s="62">
        <v>220565.192042371</v>
      </c>
      <c r="J105" s="79" t="s">
        <v>83</v>
      </c>
      <c r="L105" s="20"/>
      <c r="P105" s="8"/>
    </row>
    <row r="106" spans="1:16">
      <c r="C106" s="7" t="s">
        <v>4</v>
      </c>
      <c r="D106" s="8" t="s">
        <v>20</v>
      </c>
      <c r="F106" t="s">
        <v>22</v>
      </c>
      <c r="G106" s="62">
        <v>1E-3</v>
      </c>
      <c r="H106" s="62">
        <v>1E-3</v>
      </c>
      <c r="I106" s="62">
        <v>1E-3</v>
      </c>
      <c r="J106" s="79" t="s">
        <v>82</v>
      </c>
      <c r="L106" s="20"/>
      <c r="P106" s="8"/>
    </row>
    <row r="107" spans="1:16">
      <c r="C107" s="7" t="s">
        <v>4</v>
      </c>
      <c r="D107" s="8" t="s">
        <v>20</v>
      </c>
      <c r="F107" t="s">
        <v>22</v>
      </c>
      <c r="G107" s="62">
        <v>1E-3</v>
      </c>
      <c r="H107" s="62">
        <v>1E-3</v>
      </c>
      <c r="I107" s="62">
        <v>1E-3</v>
      </c>
      <c r="J107" s="79" t="s">
        <v>83</v>
      </c>
      <c r="M107" s="18"/>
      <c r="P107" s="8"/>
    </row>
    <row r="108" spans="1:16">
      <c r="C108" s="7" t="s">
        <v>4</v>
      </c>
      <c r="D108" s="8" t="s">
        <v>15</v>
      </c>
      <c r="F108" t="s">
        <v>22</v>
      </c>
      <c r="G108" s="62">
        <v>31.932428084755301</v>
      </c>
      <c r="H108" s="62">
        <v>31.932428084755301</v>
      </c>
      <c r="I108" s="62">
        <v>30.022900555247599</v>
      </c>
      <c r="J108" s="79" t="s">
        <v>82</v>
      </c>
      <c r="M108" s="13"/>
      <c r="N108" s="13"/>
      <c r="P108" s="8"/>
    </row>
    <row r="109" spans="1:16">
      <c r="C109" s="7" t="s">
        <v>4</v>
      </c>
      <c r="D109" s="8" t="s">
        <v>15</v>
      </c>
      <c r="F109" t="s">
        <v>22</v>
      </c>
      <c r="G109" s="62">
        <v>325.74280920015599</v>
      </c>
      <c r="H109" s="62">
        <v>325.74280920015599</v>
      </c>
      <c r="I109" s="62">
        <v>325.74280920015599</v>
      </c>
      <c r="J109" s="79" t="s">
        <v>83</v>
      </c>
      <c r="K109" s="15"/>
      <c r="M109" s="16"/>
      <c r="N109" s="14"/>
      <c r="P109" s="8"/>
    </row>
    <row r="110" spans="1:16">
      <c r="C110" s="7" t="s">
        <v>4</v>
      </c>
      <c r="D110" t="s">
        <v>32</v>
      </c>
      <c r="E110">
        <v>2010</v>
      </c>
      <c r="F110" t="s">
        <v>22</v>
      </c>
      <c r="G110" s="62">
        <v>0.88</v>
      </c>
      <c r="H110" s="62">
        <v>0.88</v>
      </c>
      <c r="I110" s="62">
        <v>0.86710648165864301</v>
      </c>
      <c r="J110" s="79" t="s">
        <v>82</v>
      </c>
      <c r="K110" s="29" t="s">
        <v>33</v>
      </c>
      <c r="M110" s="13"/>
      <c r="N110" s="13"/>
      <c r="P110" s="8"/>
    </row>
    <row r="111" spans="1:16">
      <c r="C111" s="7" t="s">
        <v>4</v>
      </c>
      <c r="D111" t="s">
        <v>32</v>
      </c>
      <c r="E111" s="37">
        <v>2010</v>
      </c>
      <c r="F111" t="s">
        <v>22</v>
      </c>
      <c r="G111" s="62">
        <v>7.0000000000000007E-2</v>
      </c>
      <c r="H111" s="62">
        <v>7.0000000000000007E-2</v>
      </c>
      <c r="I111" s="62">
        <v>0.13289351834135699</v>
      </c>
      <c r="J111" s="79" t="s">
        <v>82</v>
      </c>
      <c r="K111" s="28" t="s">
        <v>34</v>
      </c>
      <c r="L111" s="37"/>
      <c r="M111" s="16"/>
      <c r="N111" s="14"/>
      <c r="P111" s="8"/>
    </row>
    <row r="112" spans="1:16" s="82" customFormat="1">
      <c r="C112" s="79" t="s">
        <v>4</v>
      </c>
      <c r="D112" s="82" t="s">
        <v>32</v>
      </c>
      <c r="E112" s="82">
        <v>2010</v>
      </c>
      <c r="F112" s="82" t="s">
        <v>22</v>
      </c>
      <c r="G112" s="62">
        <v>0.05</v>
      </c>
      <c r="H112" s="62">
        <v>0.05</v>
      </c>
      <c r="I112" s="92"/>
      <c r="J112" s="79" t="s">
        <v>82</v>
      </c>
      <c r="K112" s="29" t="s">
        <v>165</v>
      </c>
      <c r="M112" s="19"/>
      <c r="N112" s="17"/>
      <c r="P112" s="60"/>
    </row>
    <row r="113" spans="1:16">
      <c r="C113" s="38" t="s">
        <v>4</v>
      </c>
      <c r="D113" s="38" t="s">
        <v>32</v>
      </c>
      <c r="E113" s="37">
        <v>2010</v>
      </c>
      <c r="F113" s="38" t="s">
        <v>22</v>
      </c>
      <c r="G113" s="62">
        <v>0.497072419106317</v>
      </c>
      <c r="H113" s="62">
        <v>0.497072419106317</v>
      </c>
      <c r="I113" s="62">
        <v>0.86710648165864301</v>
      </c>
      <c r="J113" s="79" t="s">
        <v>83</v>
      </c>
      <c r="K113" s="29" t="s">
        <v>33</v>
      </c>
      <c r="L113" s="37"/>
      <c r="M113" s="13"/>
      <c r="N113" s="13"/>
      <c r="P113" s="8"/>
    </row>
    <row r="114" spans="1:16">
      <c r="C114" s="38" t="s">
        <v>4</v>
      </c>
      <c r="D114" s="38" t="s">
        <v>32</v>
      </c>
      <c r="E114" s="37">
        <v>2010</v>
      </c>
      <c r="F114" s="38" t="s">
        <v>22</v>
      </c>
      <c r="G114" s="62">
        <v>0.50292758089368295</v>
      </c>
      <c r="H114" s="62">
        <v>0.50292758089368295</v>
      </c>
      <c r="I114" s="62">
        <v>0.13289351834135699</v>
      </c>
      <c r="J114" s="79" t="s">
        <v>83</v>
      </c>
      <c r="K114" s="28" t="s">
        <v>34</v>
      </c>
      <c r="L114" s="37"/>
      <c r="M114" s="16"/>
      <c r="N114" s="13"/>
      <c r="P114" s="8"/>
    </row>
    <row r="115" spans="1:16">
      <c r="C115" s="38" t="s">
        <v>4</v>
      </c>
      <c r="D115" s="37" t="s">
        <v>12</v>
      </c>
      <c r="E115" s="37">
        <v>2010</v>
      </c>
      <c r="F115" s="37" t="s">
        <v>22</v>
      </c>
      <c r="G115" s="62">
        <v>0.67</v>
      </c>
      <c r="H115" s="62">
        <v>0.67</v>
      </c>
      <c r="I115" s="62">
        <v>0.70934544078698503</v>
      </c>
      <c r="J115" s="79" t="s">
        <v>82</v>
      </c>
      <c r="K115" s="29" t="s">
        <v>84</v>
      </c>
      <c r="L115" s="37"/>
      <c r="M115" s="13"/>
      <c r="N115" s="13"/>
      <c r="O115" s="15"/>
      <c r="P115" s="8"/>
    </row>
    <row r="116" spans="1:16">
      <c r="A116" s="37"/>
      <c r="B116" s="37"/>
      <c r="C116" s="38" t="s">
        <v>4</v>
      </c>
      <c r="D116" s="37" t="s">
        <v>12</v>
      </c>
      <c r="E116" s="37">
        <v>2010</v>
      </c>
      <c r="F116" s="37" t="s">
        <v>22</v>
      </c>
      <c r="G116" s="62">
        <v>0.33</v>
      </c>
      <c r="H116" s="62">
        <v>0.33</v>
      </c>
      <c r="I116" s="62">
        <v>0.29065455921301597</v>
      </c>
      <c r="J116" s="79" t="s">
        <v>82</v>
      </c>
      <c r="K116" s="28" t="s">
        <v>85</v>
      </c>
      <c r="M116" s="15"/>
      <c r="N116" s="13"/>
      <c r="O116" s="15"/>
      <c r="P116" s="8"/>
    </row>
    <row r="117" spans="1:16">
      <c r="A117" s="37"/>
      <c r="B117" s="37"/>
      <c r="C117" s="38" t="s">
        <v>4</v>
      </c>
      <c r="D117" s="37" t="s">
        <v>12</v>
      </c>
      <c r="E117" s="37">
        <v>2010</v>
      </c>
      <c r="F117" s="37" t="s">
        <v>22</v>
      </c>
      <c r="G117" s="62">
        <v>0.74</v>
      </c>
      <c r="H117" s="62">
        <v>0.74</v>
      </c>
      <c r="I117" s="62">
        <v>0.59596222389884701</v>
      </c>
      <c r="J117" s="79" t="s">
        <v>83</v>
      </c>
      <c r="K117" s="29" t="s">
        <v>86</v>
      </c>
      <c r="M117" s="15"/>
      <c r="O117" s="15"/>
      <c r="P117" s="8"/>
    </row>
    <row r="118" spans="1:16">
      <c r="B118" s="37"/>
      <c r="C118" s="76" t="s">
        <v>4</v>
      </c>
      <c r="D118" s="37" t="s">
        <v>12</v>
      </c>
      <c r="E118" s="37">
        <v>2010</v>
      </c>
      <c r="F118" s="76" t="s">
        <v>22</v>
      </c>
      <c r="G118" s="62">
        <v>0.26</v>
      </c>
      <c r="H118" s="62">
        <v>0.26</v>
      </c>
      <c r="I118" s="62">
        <v>0.40403777610115299</v>
      </c>
      <c r="J118" s="75" t="s">
        <v>83</v>
      </c>
      <c r="K118" s="28" t="s">
        <v>87</v>
      </c>
      <c r="M118" s="15"/>
      <c r="O118" s="15"/>
      <c r="P118" s="8"/>
    </row>
    <row r="119" spans="1:16">
      <c r="A119" s="12" t="s">
        <v>42</v>
      </c>
      <c r="B119" s="12"/>
      <c r="C119" s="12" t="s">
        <v>4</v>
      </c>
      <c r="D119" s="12" t="s">
        <v>11</v>
      </c>
      <c r="E119" s="12"/>
      <c r="F119" s="12" t="s">
        <v>22</v>
      </c>
      <c r="G119" s="62">
        <v>4.1900000000000004</v>
      </c>
      <c r="H119" s="62">
        <v>4.1900000000000004</v>
      </c>
      <c r="I119" s="62">
        <v>16.705973774777299</v>
      </c>
      <c r="J119" s="79" t="s">
        <v>88</v>
      </c>
      <c r="K119" s="12"/>
      <c r="M119" s="15"/>
      <c r="P119" s="8"/>
    </row>
    <row r="120" spans="1:16" s="37" customFormat="1">
      <c r="A120"/>
      <c r="B120"/>
      <c r="C120" s="7" t="s">
        <v>4</v>
      </c>
      <c r="D120" s="7" t="s">
        <v>11</v>
      </c>
      <c r="E120"/>
      <c r="F120" t="s">
        <v>22</v>
      </c>
      <c r="G120" s="62">
        <v>6.6</v>
      </c>
      <c r="H120" s="62">
        <v>6.6</v>
      </c>
      <c r="I120" s="62">
        <v>17.374212725768398</v>
      </c>
      <c r="J120" s="79" t="s">
        <v>89</v>
      </c>
      <c r="K120"/>
      <c r="L120"/>
      <c r="M120" s="19"/>
      <c r="P120" s="8"/>
    </row>
    <row r="121" spans="1:16" s="37" customFormat="1">
      <c r="A121"/>
      <c r="B121"/>
      <c r="C121" s="7" t="s">
        <v>4</v>
      </c>
      <c r="D121" s="7" t="s">
        <v>19</v>
      </c>
      <c r="E121"/>
      <c r="F121" t="s">
        <v>22</v>
      </c>
      <c r="G121" s="62">
        <v>125028.715867958</v>
      </c>
      <c r="H121" s="62">
        <v>125028.715867958</v>
      </c>
      <c r="I121" s="62">
        <v>99555.0063688019</v>
      </c>
      <c r="J121" s="79" t="s">
        <v>88</v>
      </c>
      <c r="K121"/>
      <c r="L121"/>
      <c r="M121" s="19"/>
      <c r="P121" s="8"/>
    </row>
    <row r="122" spans="1:16" s="37" customFormat="1">
      <c r="A122"/>
      <c r="B122"/>
      <c r="C122" s="7" t="s">
        <v>4</v>
      </c>
      <c r="D122" s="7" t="s">
        <v>19</v>
      </c>
      <c r="E122"/>
      <c r="F122" t="s">
        <v>22</v>
      </c>
      <c r="G122" s="62">
        <v>220565</v>
      </c>
      <c r="H122" s="62">
        <v>220565</v>
      </c>
      <c r="I122" s="62">
        <v>220565.192042371</v>
      </c>
      <c r="J122" s="79" t="s">
        <v>89</v>
      </c>
      <c r="K122"/>
      <c r="L122"/>
      <c r="M122" s="19"/>
      <c r="P122" s="8"/>
    </row>
    <row r="123" spans="1:16" s="37" customFormat="1">
      <c r="A123"/>
      <c r="B123"/>
      <c r="C123" s="7" t="s">
        <v>4</v>
      </c>
      <c r="D123" s="8" t="s">
        <v>20</v>
      </c>
      <c r="E123"/>
      <c r="F123" t="s">
        <v>22</v>
      </c>
      <c r="G123" s="62">
        <v>1E-3</v>
      </c>
      <c r="H123" s="62">
        <v>1E-3</v>
      </c>
      <c r="I123" s="62">
        <v>1E-3</v>
      </c>
      <c r="J123" s="79" t="s">
        <v>88</v>
      </c>
      <c r="K123"/>
      <c r="L123"/>
      <c r="M123" s="19"/>
      <c r="P123" s="8"/>
    </row>
    <row r="124" spans="1:16">
      <c r="C124" s="7" t="s">
        <v>4</v>
      </c>
      <c r="D124" s="8" t="s">
        <v>20</v>
      </c>
      <c r="F124" t="s">
        <v>22</v>
      </c>
      <c r="G124" s="62">
        <v>1E-3</v>
      </c>
      <c r="H124" s="62">
        <v>1E-3</v>
      </c>
      <c r="I124" s="62">
        <v>1E-3</v>
      </c>
      <c r="J124" s="79" t="s">
        <v>89</v>
      </c>
      <c r="M124" s="15"/>
      <c r="P124" s="8"/>
    </row>
    <row r="125" spans="1:16">
      <c r="C125" s="7" t="s">
        <v>4</v>
      </c>
      <c r="D125" s="8" t="s">
        <v>15</v>
      </c>
      <c r="F125" t="s">
        <v>22</v>
      </c>
      <c r="G125" s="62">
        <v>198.776188485338</v>
      </c>
      <c r="H125" s="62">
        <v>198.776188485338</v>
      </c>
      <c r="I125" s="62">
        <v>133.17766614613399</v>
      </c>
      <c r="J125" s="79" t="s">
        <v>88</v>
      </c>
      <c r="M125" s="15"/>
      <c r="P125" s="8"/>
    </row>
    <row r="126" spans="1:16">
      <c r="C126" s="7" t="s">
        <v>4</v>
      </c>
      <c r="D126" s="8" t="s">
        <v>15</v>
      </c>
      <c r="F126" t="s">
        <v>22</v>
      </c>
      <c r="G126" s="62">
        <v>362.55794252303201</v>
      </c>
      <c r="H126" s="62">
        <v>362.55794252303201</v>
      </c>
      <c r="I126" s="62">
        <v>574.37121934127094</v>
      </c>
      <c r="J126" s="79" t="s">
        <v>89</v>
      </c>
      <c r="M126" s="15"/>
      <c r="P126" s="8"/>
    </row>
    <row r="127" spans="1:16">
      <c r="C127" s="7" t="s">
        <v>4</v>
      </c>
      <c r="D127" t="s">
        <v>32</v>
      </c>
      <c r="E127" s="37">
        <v>2010</v>
      </c>
      <c r="F127" t="s">
        <v>22</v>
      </c>
      <c r="G127" s="62">
        <v>0.87737726022587603</v>
      </c>
      <c r="H127" s="62">
        <v>0.87737726022587603</v>
      </c>
      <c r="I127" s="62">
        <v>0.86710648165864301</v>
      </c>
      <c r="J127" s="79" t="s">
        <v>88</v>
      </c>
      <c r="K127" s="35" t="s">
        <v>33</v>
      </c>
      <c r="M127" s="15"/>
      <c r="P127" s="8"/>
    </row>
    <row r="128" spans="1:16">
      <c r="C128" s="7" t="s">
        <v>4</v>
      </c>
      <c r="D128" t="s">
        <v>32</v>
      </c>
      <c r="E128" s="37">
        <v>2010</v>
      </c>
      <c r="F128" t="s">
        <v>22</v>
      </c>
      <c r="G128" s="62">
        <v>7.1390953244777303E-2</v>
      </c>
      <c r="H128" s="62">
        <v>7.1390953244777303E-2</v>
      </c>
      <c r="I128" s="62">
        <v>0.13289351834135699</v>
      </c>
      <c r="J128" s="79" t="s">
        <v>88</v>
      </c>
      <c r="K128" s="36" t="s">
        <v>34</v>
      </c>
      <c r="P128" s="8"/>
    </row>
    <row r="129" spans="1:16" s="82" customFormat="1">
      <c r="C129" s="79" t="s">
        <v>4</v>
      </c>
      <c r="D129" s="82" t="s">
        <v>32</v>
      </c>
      <c r="E129" s="82">
        <v>2010</v>
      </c>
      <c r="F129" s="82" t="s">
        <v>22</v>
      </c>
      <c r="G129" s="62">
        <v>5.1231786529346401E-2</v>
      </c>
      <c r="H129" s="62">
        <v>5.1231786529346401E-2</v>
      </c>
      <c r="I129" s="92"/>
      <c r="J129" s="79" t="s">
        <v>88</v>
      </c>
      <c r="K129" s="35" t="s">
        <v>165</v>
      </c>
      <c r="P129" s="60"/>
    </row>
    <row r="130" spans="1:16">
      <c r="C130" s="7" t="s">
        <v>4</v>
      </c>
      <c r="D130" t="s">
        <v>32</v>
      </c>
      <c r="E130" s="37">
        <v>2010</v>
      </c>
      <c r="F130" t="s">
        <v>22</v>
      </c>
      <c r="G130" s="62">
        <v>0.497072419106317</v>
      </c>
      <c r="H130" s="62">
        <v>0.497072419106317</v>
      </c>
      <c r="I130" s="62">
        <v>0.86710648165864301</v>
      </c>
      <c r="J130" s="79" t="s">
        <v>89</v>
      </c>
      <c r="K130" s="35" t="s">
        <v>33</v>
      </c>
      <c r="P130" s="8"/>
    </row>
    <row r="131" spans="1:16">
      <c r="C131" s="38" t="s">
        <v>4</v>
      </c>
      <c r="D131" s="38" t="s">
        <v>32</v>
      </c>
      <c r="E131" s="37">
        <v>2010</v>
      </c>
      <c r="F131" s="38" t="s">
        <v>22</v>
      </c>
      <c r="G131" s="62">
        <v>0.50292758089368295</v>
      </c>
      <c r="H131" s="62">
        <v>0.50292758089368295</v>
      </c>
      <c r="I131" s="62">
        <v>0.13289351834135699</v>
      </c>
      <c r="J131" s="30" t="s">
        <v>89</v>
      </c>
      <c r="K131" s="36" t="s">
        <v>34</v>
      </c>
      <c r="P131" s="8"/>
    </row>
    <row r="132" spans="1:16">
      <c r="A132" s="12" t="s">
        <v>31</v>
      </c>
      <c r="B132" s="12"/>
      <c r="C132" s="12" t="s">
        <v>4</v>
      </c>
      <c r="D132" s="12" t="s">
        <v>11</v>
      </c>
      <c r="E132" s="12"/>
      <c r="F132" s="12" t="s">
        <v>22</v>
      </c>
      <c r="G132" s="62">
        <v>4.3041981328984003</v>
      </c>
      <c r="H132" s="62">
        <v>6.70401701350902</v>
      </c>
      <c r="I132" s="62">
        <v>10.536825612205099</v>
      </c>
      <c r="J132" s="68" t="s">
        <v>90</v>
      </c>
      <c r="K132" s="12"/>
      <c r="P132" s="8"/>
    </row>
    <row r="133" spans="1:16">
      <c r="C133" s="8" t="s">
        <v>4</v>
      </c>
      <c r="D133" s="7" t="s">
        <v>11</v>
      </c>
      <c r="F133" t="s">
        <v>22</v>
      </c>
      <c r="G133" s="62">
        <v>138.313832406415</v>
      </c>
      <c r="H133" s="62">
        <v>138.313832406415</v>
      </c>
      <c r="I133" s="62">
        <v>111.69218451209601</v>
      </c>
      <c r="J133" s="34" t="s">
        <v>150</v>
      </c>
      <c r="P133" s="8"/>
    </row>
    <row r="134" spans="1:16">
      <c r="A134" s="7"/>
      <c r="B134" s="7"/>
      <c r="C134" s="7" t="s">
        <v>4</v>
      </c>
      <c r="D134" s="7" t="s">
        <v>11</v>
      </c>
      <c r="F134" t="s">
        <v>22</v>
      </c>
      <c r="G134" s="62">
        <v>10.922260008484299</v>
      </c>
      <c r="H134" s="62">
        <v>13.045730427922001</v>
      </c>
      <c r="I134" s="62">
        <v>12.7706326419926</v>
      </c>
      <c r="J134" s="19" t="s">
        <v>91</v>
      </c>
      <c r="P134" s="8"/>
    </row>
    <row r="135" spans="1:16">
      <c r="C135" s="7" t="s">
        <v>4</v>
      </c>
      <c r="D135" s="7" t="s">
        <v>19</v>
      </c>
      <c r="F135" t="s">
        <v>22</v>
      </c>
      <c r="G135" s="62">
        <v>1750000</v>
      </c>
      <c r="H135" s="62">
        <v>1750000</v>
      </c>
      <c r="I135" s="62">
        <v>1750000</v>
      </c>
      <c r="J135" s="91" t="s">
        <v>90</v>
      </c>
      <c r="P135" s="8"/>
    </row>
    <row r="136" spans="1:16">
      <c r="C136" s="7" t="s">
        <v>4</v>
      </c>
      <c r="D136" s="7" t="s">
        <v>19</v>
      </c>
      <c r="F136" t="s">
        <v>22</v>
      </c>
      <c r="G136" s="62">
        <v>19169.269728716201</v>
      </c>
      <c r="H136" s="62">
        <v>19204.347716085998</v>
      </c>
      <c r="I136" s="62">
        <v>8145.1797176742502</v>
      </c>
      <c r="J136" s="93" t="s">
        <v>150</v>
      </c>
      <c r="P136" s="8"/>
    </row>
    <row r="137" spans="1:16">
      <c r="C137" s="7" t="s">
        <v>4</v>
      </c>
      <c r="D137" s="7" t="s">
        <v>19</v>
      </c>
      <c r="F137" t="s">
        <v>22</v>
      </c>
      <c r="G137" s="62">
        <v>2800000</v>
      </c>
      <c r="H137" s="62">
        <v>2800000</v>
      </c>
      <c r="I137" s="62">
        <v>2800000</v>
      </c>
      <c r="J137" s="19" t="s">
        <v>91</v>
      </c>
      <c r="P137" s="8"/>
    </row>
    <row r="138" spans="1:16">
      <c r="C138" s="7" t="s">
        <v>4</v>
      </c>
      <c r="D138" s="8" t="s">
        <v>20</v>
      </c>
      <c r="F138" t="s">
        <v>22</v>
      </c>
      <c r="G138" s="62">
        <v>1E-3</v>
      </c>
      <c r="H138" s="62">
        <v>1E-3</v>
      </c>
      <c r="I138" s="62">
        <v>1E-3</v>
      </c>
      <c r="J138" s="91" t="s">
        <v>90</v>
      </c>
      <c r="P138" s="8"/>
    </row>
    <row r="139" spans="1:16">
      <c r="C139" s="7" t="s">
        <v>4</v>
      </c>
      <c r="D139" s="8" t="s">
        <v>20</v>
      </c>
      <c r="F139" t="s">
        <v>22</v>
      </c>
      <c r="G139" s="62">
        <v>1E-3</v>
      </c>
      <c r="H139" s="62">
        <v>1E-3</v>
      </c>
      <c r="I139" s="62">
        <v>1E-3</v>
      </c>
      <c r="J139" s="34" t="s">
        <v>150</v>
      </c>
      <c r="P139" s="8"/>
    </row>
    <row r="140" spans="1:16">
      <c r="C140" s="7" t="s">
        <v>4</v>
      </c>
      <c r="D140" s="8" t="s">
        <v>20</v>
      </c>
      <c r="F140" t="s">
        <v>22</v>
      </c>
      <c r="G140" s="62">
        <v>1E-3</v>
      </c>
      <c r="H140" s="62">
        <v>1E-3</v>
      </c>
      <c r="I140" s="62">
        <v>1E-3</v>
      </c>
      <c r="J140" s="19" t="s">
        <v>91</v>
      </c>
      <c r="O140" s="8"/>
      <c r="P140" s="8"/>
    </row>
    <row r="141" spans="1:16">
      <c r="C141" s="7" t="s">
        <v>4</v>
      </c>
      <c r="D141" s="8" t="s">
        <v>15</v>
      </c>
      <c r="F141" t="s">
        <v>22</v>
      </c>
      <c r="G141" s="62">
        <v>72.756468223697794</v>
      </c>
      <c r="H141" s="62">
        <v>46.712031615326701</v>
      </c>
      <c r="I141" s="62">
        <v>24</v>
      </c>
      <c r="J141" s="91" t="s">
        <v>90</v>
      </c>
      <c r="P141" s="8"/>
    </row>
    <row r="142" spans="1:16">
      <c r="C142" s="7" t="s">
        <v>4</v>
      </c>
      <c r="D142" s="8" t="s">
        <v>15</v>
      </c>
      <c r="F142" t="s">
        <v>22</v>
      </c>
      <c r="G142" s="62">
        <v>2.2641137855579898</v>
      </c>
      <c r="H142" s="62">
        <v>2.2641137855579898</v>
      </c>
      <c r="I142" s="62">
        <v>2.2641137855579898</v>
      </c>
      <c r="J142" s="93" t="s">
        <v>150</v>
      </c>
      <c r="P142" s="8"/>
    </row>
    <row r="143" spans="1:16">
      <c r="C143" s="7" t="s">
        <v>4</v>
      </c>
      <c r="D143" s="8" t="s">
        <v>15</v>
      </c>
      <c r="F143" s="38" t="s">
        <v>22</v>
      </c>
      <c r="G143" s="62">
        <v>93.310168087218997</v>
      </c>
      <c r="H143" s="62">
        <v>77.658772694127194</v>
      </c>
      <c r="I143" s="62">
        <v>85.522919709054193</v>
      </c>
      <c r="J143" s="19" t="s">
        <v>91</v>
      </c>
      <c r="K143" s="38"/>
      <c r="P143" s="8"/>
    </row>
    <row r="144" spans="1:16">
      <c r="C144" s="7" t="s">
        <v>4</v>
      </c>
      <c r="D144" s="7" t="s">
        <v>11</v>
      </c>
      <c r="F144" t="s">
        <v>22</v>
      </c>
      <c r="G144" s="62">
        <v>32.766780025452903</v>
      </c>
      <c r="H144" s="62">
        <v>39.1371912837661</v>
      </c>
      <c r="I144" s="62">
        <v>12.7706326419926</v>
      </c>
      <c r="J144" s="32" t="s">
        <v>92</v>
      </c>
      <c r="L144" s="37"/>
      <c r="P144" s="8"/>
    </row>
    <row r="145" spans="1:16">
      <c r="C145" s="7" t="s">
        <v>4</v>
      </c>
      <c r="D145" s="7" t="s">
        <v>19</v>
      </c>
      <c r="F145" t="s">
        <v>22</v>
      </c>
      <c r="G145" s="62">
        <v>2800000</v>
      </c>
      <c r="H145" s="62">
        <v>2800000</v>
      </c>
      <c r="I145" s="62">
        <v>2800000</v>
      </c>
      <c r="J145" s="32" t="s">
        <v>92</v>
      </c>
      <c r="P145" s="8"/>
    </row>
    <row r="146" spans="1:16">
      <c r="C146" s="7" t="s">
        <v>4</v>
      </c>
      <c r="D146" s="8" t="s">
        <v>20</v>
      </c>
      <c r="F146" t="s">
        <v>22</v>
      </c>
      <c r="G146" s="62">
        <v>1E-3</v>
      </c>
      <c r="H146" s="62">
        <v>1E-3</v>
      </c>
      <c r="I146" s="62">
        <v>1E-3</v>
      </c>
      <c r="J146" s="32" t="s">
        <v>92</v>
      </c>
      <c r="K146" s="38"/>
      <c r="P146" s="8"/>
    </row>
    <row r="147" spans="1:16">
      <c r="C147" s="7" t="s">
        <v>4</v>
      </c>
      <c r="D147" s="8" t="s">
        <v>15</v>
      </c>
      <c r="F147" s="38" t="s">
        <v>22</v>
      </c>
      <c r="G147" s="62">
        <v>80</v>
      </c>
      <c r="H147" s="62">
        <v>80</v>
      </c>
      <c r="I147" s="62">
        <v>80</v>
      </c>
      <c r="J147" s="32" t="s">
        <v>92</v>
      </c>
      <c r="K147" s="38"/>
      <c r="P147" s="8"/>
    </row>
    <row r="148" spans="1:16">
      <c r="A148" s="12" t="s">
        <v>36</v>
      </c>
      <c r="B148" s="12"/>
      <c r="C148" s="12" t="s">
        <v>4</v>
      </c>
      <c r="D148" s="12" t="s">
        <v>5</v>
      </c>
      <c r="E148" s="12"/>
      <c r="F148" s="12" t="s">
        <v>22</v>
      </c>
      <c r="G148" s="62">
        <v>520.23121387283197</v>
      </c>
      <c r="H148" s="62">
        <v>520.23121387283197</v>
      </c>
      <c r="I148" s="62">
        <v>762.19512195122002</v>
      </c>
      <c r="J148" s="67" t="s">
        <v>37</v>
      </c>
      <c r="K148" s="12" t="s">
        <v>49</v>
      </c>
      <c r="P148" s="8"/>
    </row>
    <row r="149" spans="1:16">
      <c r="C149" s="38" t="s">
        <v>4</v>
      </c>
      <c r="D149" s="38" t="s">
        <v>5</v>
      </c>
      <c r="E149" s="37"/>
      <c r="F149" s="37" t="s">
        <v>22</v>
      </c>
      <c r="G149" s="62">
        <v>533.65391133788603</v>
      </c>
      <c r="H149" s="62">
        <v>533.65391133788603</v>
      </c>
      <c r="I149" s="62">
        <v>781.86082877247804</v>
      </c>
      <c r="J149" s="33" t="s">
        <v>37</v>
      </c>
      <c r="K149" s="37" t="s">
        <v>51</v>
      </c>
      <c r="P149" s="8"/>
    </row>
    <row r="150" spans="1:16">
      <c r="C150" s="38" t="s">
        <v>4</v>
      </c>
      <c r="D150" s="60" t="s">
        <v>5</v>
      </c>
      <c r="E150" s="37"/>
      <c r="F150" s="37" t="s">
        <v>22</v>
      </c>
      <c r="G150" s="62">
        <v>437.52779012894598</v>
      </c>
      <c r="H150" s="62">
        <v>437.52779012894598</v>
      </c>
      <c r="I150" s="62">
        <v>641.02564102564099</v>
      </c>
      <c r="J150" s="33" t="s">
        <v>37</v>
      </c>
      <c r="K150" s="37" t="s">
        <v>52</v>
      </c>
      <c r="P150" s="8"/>
    </row>
    <row r="151" spans="1:16" s="82" customFormat="1">
      <c r="C151" s="79" t="s">
        <v>4</v>
      </c>
      <c r="D151" s="60" t="s">
        <v>5</v>
      </c>
      <c r="F151" s="82" t="s">
        <v>22</v>
      </c>
      <c r="G151" s="62">
        <v>722.54335260115602</v>
      </c>
      <c r="H151" s="62">
        <v>722.54335260115602</v>
      </c>
      <c r="I151" s="62">
        <v>1265.8227848101301</v>
      </c>
      <c r="J151" s="33" t="s">
        <v>38</v>
      </c>
      <c r="K151" s="82" t="s">
        <v>93</v>
      </c>
      <c r="P151" s="60"/>
    </row>
    <row r="152" spans="1:16">
      <c r="C152" s="38" t="s">
        <v>4</v>
      </c>
      <c r="D152" s="60" t="s">
        <v>5</v>
      </c>
      <c r="E152" s="37"/>
      <c r="F152" s="37" t="s">
        <v>22</v>
      </c>
      <c r="G152" s="62">
        <v>722.54335260115602</v>
      </c>
      <c r="H152" s="62">
        <v>722.54335260115602</v>
      </c>
      <c r="I152" s="62">
        <v>1265.8227848101301</v>
      </c>
      <c r="J152" s="33" t="s">
        <v>38</v>
      </c>
      <c r="K152" s="37" t="s">
        <v>50</v>
      </c>
      <c r="P152" s="8"/>
    </row>
    <row r="153" spans="1:16" s="37" customFormat="1">
      <c r="A153"/>
      <c r="B153"/>
      <c r="C153" s="38" t="s">
        <v>4</v>
      </c>
      <c r="D153" s="60" t="s">
        <v>5</v>
      </c>
      <c r="F153" s="37" t="s">
        <v>22</v>
      </c>
      <c r="G153" s="62">
        <v>722.54335260115602</v>
      </c>
      <c r="H153" s="62">
        <v>722.54335260115602</v>
      </c>
      <c r="I153" s="62">
        <v>1265.8227848101301</v>
      </c>
      <c r="J153" s="33" t="s">
        <v>38</v>
      </c>
      <c r="K153" s="37" t="s">
        <v>53</v>
      </c>
      <c r="P153" s="8"/>
    </row>
    <row r="154" spans="1:16">
      <c r="C154" s="38" t="s">
        <v>4</v>
      </c>
      <c r="D154" s="60" t="s">
        <v>5</v>
      </c>
      <c r="E154" s="37"/>
      <c r="F154" s="37" t="s">
        <v>22</v>
      </c>
      <c r="G154" s="62">
        <v>722.54335260115602</v>
      </c>
      <c r="H154" s="62">
        <v>722.54335260115602</v>
      </c>
      <c r="I154" s="62">
        <v>1265.8227848101301</v>
      </c>
      <c r="J154" s="33" t="s">
        <v>38</v>
      </c>
      <c r="K154" s="37" t="s">
        <v>54</v>
      </c>
      <c r="P154" s="8"/>
    </row>
    <row r="155" spans="1:16">
      <c r="C155" s="38" t="s">
        <v>4</v>
      </c>
      <c r="D155" s="60" t="s">
        <v>19</v>
      </c>
      <c r="E155" s="37"/>
      <c r="F155" s="37" t="s">
        <v>22</v>
      </c>
      <c r="G155" s="62">
        <v>7601.5671065082997</v>
      </c>
      <c r="H155" s="62">
        <v>7601.5671065082997</v>
      </c>
      <c r="I155" s="62">
        <v>3012.7635319902602</v>
      </c>
      <c r="J155" s="32" t="s">
        <v>37</v>
      </c>
      <c r="K155" s="37"/>
      <c r="P155" s="8"/>
    </row>
    <row r="156" spans="1:16" s="37" customFormat="1">
      <c r="A156"/>
      <c r="B156"/>
      <c r="C156" s="38" t="s">
        <v>4</v>
      </c>
      <c r="D156" s="60" t="s">
        <v>19</v>
      </c>
      <c r="F156" s="37" t="s">
        <v>22</v>
      </c>
      <c r="G156" s="62">
        <v>7601.5671065082997</v>
      </c>
      <c r="H156" s="62">
        <v>7601.5671065082997</v>
      </c>
      <c r="I156" s="62">
        <v>3012.7635319902602</v>
      </c>
      <c r="J156" s="32" t="s">
        <v>37</v>
      </c>
      <c r="P156" s="8"/>
    </row>
    <row r="157" spans="1:16" s="37" customFormat="1">
      <c r="C157" s="38" t="s">
        <v>4</v>
      </c>
      <c r="D157" s="60" t="s">
        <v>20</v>
      </c>
      <c r="F157" s="37" t="s">
        <v>22</v>
      </c>
      <c r="G157" s="62">
        <v>1E-3</v>
      </c>
      <c r="H157" s="62">
        <v>1E-3</v>
      </c>
      <c r="I157" s="62">
        <v>1E-3</v>
      </c>
      <c r="J157" s="32" t="s">
        <v>37</v>
      </c>
      <c r="P157" s="8"/>
    </row>
    <row r="158" spans="1:16" s="37" customFormat="1">
      <c r="A158"/>
      <c r="B158"/>
      <c r="C158" s="38" t="s">
        <v>4</v>
      </c>
      <c r="D158" s="60" t="s">
        <v>20</v>
      </c>
      <c r="E158" s="41"/>
      <c r="F158" s="37" t="s">
        <v>22</v>
      </c>
      <c r="G158" s="62">
        <v>1E-3</v>
      </c>
      <c r="H158" s="62">
        <v>1E-3</v>
      </c>
      <c r="I158" s="62">
        <v>1E-3</v>
      </c>
      <c r="J158" s="33" t="s">
        <v>38</v>
      </c>
      <c r="P158" s="8"/>
    </row>
    <row r="159" spans="1:16">
      <c r="C159" s="38" t="s">
        <v>4</v>
      </c>
      <c r="D159" s="60" t="s">
        <v>15</v>
      </c>
      <c r="E159" s="41"/>
      <c r="F159" s="37" t="s">
        <v>22</v>
      </c>
      <c r="G159" s="62">
        <v>1.0495495495495499</v>
      </c>
      <c r="H159" s="62">
        <v>1.0495495495495499</v>
      </c>
      <c r="I159" s="62">
        <v>1.0495495495495499</v>
      </c>
      <c r="J159" s="32" t="s">
        <v>37</v>
      </c>
      <c r="K159" s="79"/>
      <c r="P159" s="8"/>
    </row>
    <row r="160" spans="1:16">
      <c r="A160" s="37"/>
      <c r="B160" s="37"/>
      <c r="C160" s="38" t="s">
        <v>4</v>
      </c>
      <c r="D160" s="60" t="s">
        <v>15</v>
      </c>
      <c r="E160" s="41"/>
      <c r="F160" s="37" t="s">
        <v>22</v>
      </c>
      <c r="G160" s="62">
        <v>1</v>
      </c>
      <c r="H160" s="62">
        <v>1</v>
      </c>
      <c r="I160" s="62">
        <v>1</v>
      </c>
      <c r="J160" s="33" t="s">
        <v>38</v>
      </c>
      <c r="K160" s="79"/>
      <c r="P160" s="8"/>
    </row>
    <row r="161" spans="1:16">
      <c r="A161" s="37"/>
      <c r="B161" s="37"/>
      <c r="C161" s="38" t="s">
        <v>4</v>
      </c>
      <c r="D161" s="41" t="s">
        <v>12</v>
      </c>
      <c r="E161" s="41">
        <v>2010</v>
      </c>
      <c r="F161" s="37" t="s">
        <v>22</v>
      </c>
      <c r="G161" s="62">
        <v>0.42110334451134401</v>
      </c>
      <c r="H161" s="62">
        <v>0.61882062105619595</v>
      </c>
      <c r="I161" s="62">
        <v>0.34287491692204403</v>
      </c>
      <c r="J161" s="37" t="s">
        <v>37</v>
      </c>
      <c r="K161" s="79" t="s">
        <v>49</v>
      </c>
      <c r="P161" s="8"/>
    </row>
    <row r="162" spans="1:16">
      <c r="A162" s="37"/>
      <c r="B162" s="37"/>
      <c r="C162" s="38" t="s">
        <v>4</v>
      </c>
      <c r="D162" s="41" t="s">
        <v>12</v>
      </c>
      <c r="E162" s="41">
        <v>2010</v>
      </c>
      <c r="F162" s="37" t="s">
        <v>22</v>
      </c>
      <c r="G162" s="62">
        <v>0.23107521932733099</v>
      </c>
      <c r="H162" s="62">
        <v>0.31238064747884198</v>
      </c>
      <c r="I162" s="62">
        <v>0.270628851925027</v>
      </c>
      <c r="J162" s="82" t="s">
        <v>37</v>
      </c>
      <c r="K162" s="79" t="s">
        <v>51</v>
      </c>
      <c r="P162" s="8"/>
    </row>
    <row r="163" spans="1:16">
      <c r="C163" s="38" t="s">
        <v>4</v>
      </c>
      <c r="D163" s="41" t="s">
        <v>12</v>
      </c>
      <c r="E163" s="41">
        <v>2010</v>
      </c>
      <c r="F163" s="37" t="s">
        <v>22</v>
      </c>
      <c r="G163" s="62">
        <v>0.34782143616132499</v>
      </c>
      <c r="H163" s="62">
        <v>6.8798731464961904E-2</v>
      </c>
      <c r="I163" s="62">
        <v>0.38649623115292903</v>
      </c>
      <c r="J163" s="82" t="s">
        <v>37</v>
      </c>
      <c r="K163" s="82" t="s">
        <v>52</v>
      </c>
    </row>
    <row r="164" spans="1:16" s="82" customFormat="1">
      <c r="C164" s="79" t="s">
        <v>4</v>
      </c>
      <c r="D164" s="41" t="s">
        <v>12</v>
      </c>
      <c r="E164" s="41">
        <v>2010</v>
      </c>
      <c r="F164" s="82" t="s">
        <v>22</v>
      </c>
      <c r="G164" s="62">
        <v>0.132725871767748</v>
      </c>
      <c r="H164" s="62">
        <v>0.162829077579351</v>
      </c>
      <c r="I164" s="62">
        <v>0.203320224898835</v>
      </c>
      <c r="J164" s="82" t="s">
        <v>38</v>
      </c>
      <c r="K164" s="82" t="s">
        <v>93</v>
      </c>
    </row>
    <row r="165" spans="1:16">
      <c r="C165" s="38" t="s">
        <v>4</v>
      </c>
      <c r="D165" s="41" t="s">
        <v>12</v>
      </c>
      <c r="E165" s="41">
        <v>2010</v>
      </c>
      <c r="F165" s="37" t="s">
        <v>22</v>
      </c>
      <c r="G165" s="62">
        <v>0.365212036006762</v>
      </c>
      <c r="H165" s="62">
        <v>0.51805863014253495</v>
      </c>
      <c r="I165" s="62">
        <v>0.66759516249134199</v>
      </c>
      <c r="J165" s="82" t="s">
        <v>38</v>
      </c>
      <c r="K165" s="82" t="s">
        <v>50</v>
      </c>
    </row>
    <row r="166" spans="1:16">
      <c r="C166" s="38" t="s">
        <v>4</v>
      </c>
      <c r="D166" s="41" t="s">
        <v>12</v>
      </c>
      <c r="E166" s="41">
        <v>2010</v>
      </c>
      <c r="F166" s="37" t="s">
        <v>22</v>
      </c>
      <c r="G166" s="62">
        <v>0.20040555939818699</v>
      </c>
      <c r="H166" s="62">
        <v>0.26151599479622101</v>
      </c>
      <c r="I166" s="62">
        <v>8.7002382971308204E-2</v>
      </c>
      <c r="J166" s="82" t="s">
        <v>38</v>
      </c>
      <c r="K166" s="82" t="s">
        <v>53</v>
      </c>
    </row>
    <row r="167" spans="1:16">
      <c r="A167" s="75"/>
      <c r="B167" s="75"/>
      <c r="C167" s="75" t="s">
        <v>4</v>
      </c>
      <c r="D167" s="110" t="s">
        <v>12</v>
      </c>
      <c r="E167" s="110">
        <v>2010</v>
      </c>
      <c r="F167" s="75" t="s">
        <v>22</v>
      </c>
      <c r="G167" s="62">
        <v>0.30165653282730298</v>
      </c>
      <c r="H167" s="62">
        <v>5.7596297481892697E-2</v>
      </c>
      <c r="I167" s="62">
        <v>4.2082229638514802E-2</v>
      </c>
      <c r="J167" s="75" t="s">
        <v>38</v>
      </c>
      <c r="K167" s="75" t="s">
        <v>54</v>
      </c>
    </row>
    <row r="168" spans="1:16">
      <c r="A168" s="79" t="s">
        <v>35</v>
      </c>
      <c r="C168" s="7" t="s">
        <v>4</v>
      </c>
      <c r="D168" s="60" t="s">
        <v>19</v>
      </c>
      <c r="F168" t="s">
        <v>22</v>
      </c>
      <c r="G168" s="62">
        <v>1163.0621068150799</v>
      </c>
      <c r="H168" s="62">
        <v>1163.0621068150799</v>
      </c>
      <c r="I168" s="62">
        <v>1373.3333333333301</v>
      </c>
      <c r="J168" s="37" t="s">
        <v>95</v>
      </c>
    </row>
    <row r="169" spans="1:16" s="82" customFormat="1">
      <c r="C169" s="79" t="s">
        <v>4</v>
      </c>
      <c r="D169" s="41" t="s">
        <v>12</v>
      </c>
      <c r="E169" s="41">
        <v>2010</v>
      </c>
      <c r="F169" s="82" t="s">
        <v>22</v>
      </c>
      <c r="G169" s="62">
        <v>0.42093001806830699</v>
      </c>
      <c r="H169" s="62">
        <v>0.55550196024397602</v>
      </c>
      <c r="I169" s="62">
        <v>0.58284315382888996</v>
      </c>
      <c r="J169" s="82" t="s">
        <v>95</v>
      </c>
      <c r="K169" s="82" t="s">
        <v>94</v>
      </c>
    </row>
    <row r="170" spans="1:16" s="82" customFormat="1">
      <c r="C170" s="79" t="s">
        <v>4</v>
      </c>
      <c r="D170" s="41" t="s">
        <v>12</v>
      </c>
      <c r="E170" s="41">
        <v>2010</v>
      </c>
      <c r="F170" s="82" t="s">
        <v>22</v>
      </c>
      <c r="G170" s="62">
        <v>0.57906998193169301</v>
      </c>
      <c r="H170" s="62">
        <v>0.44449803975602398</v>
      </c>
      <c r="I170" s="62">
        <v>0.41715684617110999</v>
      </c>
      <c r="J170" s="82" t="s">
        <v>95</v>
      </c>
      <c r="K170" s="82" t="s">
        <v>55</v>
      </c>
    </row>
    <row r="171" spans="1:16">
      <c r="C171" s="7" t="s">
        <v>4</v>
      </c>
      <c r="D171" s="60" t="s">
        <v>20</v>
      </c>
      <c r="F171" t="s">
        <v>22</v>
      </c>
      <c r="G171" s="62">
        <v>1E-3</v>
      </c>
      <c r="H171" s="62">
        <v>1E-3</v>
      </c>
      <c r="I171" s="62">
        <v>1E-3</v>
      </c>
      <c r="J171" s="82" t="s">
        <v>95</v>
      </c>
    </row>
    <row r="172" spans="1:16">
      <c r="C172" s="7" t="s">
        <v>4</v>
      </c>
      <c r="D172" s="8" t="s">
        <v>15</v>
      </c>
      <c r="F172" t="s">
        <v>22</v>
      </c>
      <c r="G172" s="62">
        <v>1</v>
      </c>
      <c r="H172" s="62">
        <v>1</v>
      </c>
      <c r="I172" s="62">
        <v>1</v>
      </c>
      <c r="J172" s="82" t="s">
        <v>95</v>
      </c>
    </row>
    <row r="173" spans="1:16">
      <c r="A173" s="12" t="s">
        <v>45</v>
      </c>
      <c r="B173" s="12"/>
      <c r="C173" s="12" t="s">
        <v>4</v>
      </c>
      <c r="D173" s="12" t="s">
        <v>11</v>
      </c>
      <c r="E173" s="12"/>
      <c r="F173" s="12" t="s">
        <v>22</v>
      </c>
      <c r="G173" s="62">
        <v>34.852920674752497</v>
      </c>
      <c r="H173" s="62">
        <v>34.852920674752497</v>
      </c>
      <c r="I173" s="62">
        <v>34.852920674752497</v>
      </c>
      <c r="J173" s="12" t="s">
        <v>96</v>
      </c>
      <c r="K173" s="12"/>
    </row>
    <row r="174" spans="1:16">
      <c r="A174" s="37"/>
      <c r="B174" s="37"/>
      <c r="C174" s="37" t="s">
        <v>4</v>
      </c>
      <c r="D174" s="37" t="s">
        <v>11</v>
      </c>
      <c r="E174" s="37"/>
      <c r="F174" s="37" t="s">
        <v>22</v>
      </c>
      <c r="G174" s="62">
        <v>74.074074074074105</v>
      </c>
      <c r="H174" s="62">
        <v>74.074074074074105</v>
      </c>
      <c r="I174" s="62">
        <v>74.074074074074105</v>
      </c>
      <c r="J174" s="37" t="s">
        <v>97</v>
      </c>
      <c r="K174" s="37"/>
    </row>
    <row r="175" spans="1:16">
      <c r="A175" s="37"/>
      <c r="B175" s="37"/>
      <c r="C175" s="37" t="s">
        <v>4</v>
      </c>
      <c r="D175" s="37" t="s">
        <v>11</v>
      </c>
      <c r="E175" s="37"/>
      <c r="F175" s="37" t="s">
        <v>22</v>
      </c>
      <c r="G175" s="62">
        <v>18.714377922507701</v>
      </c>
      <c r="H175" s="62">
        <v>18.714377922507701</v>
      </c>
      <c r="I175" s="62">
        <v>23.3929724031346</v>
      </c>
      <c r="J175" s="37" t="s">
        <v>98</v>
      </c>
      <c r="K175" s="37"/>
    </row>
    <row r="176" spans="1:16">
      <c r="A176" s="37"/>
      <c r="B176" s="37"/>
      <c r="C176" s="37" t="s">
        <v>4</v>
      </c>
      <c r="D176" s="37" t="s">
        <v>11</v>
      </c>
      <c r="E176" s="37"/>
      <c r="F176" s="37" t="s">
        <v>22</v>
      </c>
      <c r="G176" s="62">
        <v>18.503186394715001</v>
      </c>
      <c r="H176" s="62">
        <v>18.503186394715001</v>
      </c>
      <c r="I176" s="62">
        <v>18.503186394715001</v>
      </c>
      <c r="J176" s="37" t="s">
        <v>99</v>
      </c>
      <c r="K176" s="37"/>
    </row>
    <row r="177" spans="1:16">
      <c r="A177" s="37"/>
      <c r="B177" s="37"/>
      <c r="C177" s="49" t="s">
        <v>4</v>
      </c>
      <c r="D177" s="49" t="s">
        <v>11</v>
      </c>
      <c r="E177" s="49"/>
      <c r="F177" s="49" t="s">
        <v>22</v>
      </c>
      <c r="G177" s="62">
        <v>9.6274034635355807</v>
      </c>
      <c r="H177" s="62">
        <v>9.6274034635355807</v>
      </c>
      <c r="I177" s="62">
        <v>5.7764420781213497</v>
      </c>
      <c r="J177" s="52" t="s">
        <v>100</v>
      </c>
    </row>
    <row r="178" spans="1:16">
      <c r="A178" s="37"/>
      <c r="B178" s="37"/>
      <c r="C178" s="49" t="s">
        <v>4</v>
      </c>
      <c r="D178" s="49" t="s">
        <v>11</v>
      </c>
      <c r="E178" s="49"/>
      <c r="F178" s="49" t="s">
        <v>22</v>
      </c>
      <c r="G178" s="62">
        <v>16.6544853585022</v>
      </c>
      <c r="H178" s="62">
        <v>16.6544853585022</v>
      </c>
      <c r="I178" s="62">
        <v>12.4908640188767</v>
      </c>
      <c r="J178" s="52" t="s">
        <v>101</v>
      </c>
    </row>
    <row r="179" spans="1:16">
      <c r="A179" s="37"/>
      <c r="B179" s="37"/>
      <c r="C179" s="38" t="s">
        <v>4</v>
      </c>
      <c r="D179" s="38" t="s">
        <v>19</v>
      </c>
      <c r="E179" s="37"/>
      <c r="F179" s="37" t="s">
        <v>22</v>
      </c>
      <c r="G179" s="62">
        <v>50000</v>
      </c>
      <c r="H179" s="62">
        <v>50000</v>
      </c>
      <c r="I179" s="62">
        <v>121225</v>
      </c>
      <c r="J179" s="12" t="s">
        <v>96</v>
      </c>
      <c r="K179" s="37"/>
    </row>
    <row r="180" spans="1:16">
      <c r="A180" s="37"/>
      <c r="B180" s="37"/>
      <c r="C180" s="38" t="s">
        <v>4</v>
      </c>
      <c r="D180" s="38" t="s">
        <v>19</v>
      </c>
      <c r="E180" s="37"/>
      <c r="F180" s="37" t="s">
        <v>22</v>
      </c>
      <c r="G180" s="62">
        <v>120000</v>
      </c>
      <c r="H180" s="62">
        <v>120000</v>
      </c>
      <c r="I180" s="62">
        <v>141794.117647059</v>
      </c>
      <c r="J180" s="82" t="s">
        <v>97</v>
      </c>
      <c r="K180" s="37"/>
    </row>
    <row r="181" spans="1:16">
      <c r="A181" s="37"/>
      <c r="B181" s="37"/>
      <c r="C181" s="38" t="s">
        <v>4</v>
      </c>
      <c r="D181" s="38" t="s">
        <v>19</v>
      </c>
      <c r="E181" s="37"/>
      <c r="F181" s="37" t="s">
        <v>22</v>
      </c>
      <c r="G181" s="62">
        <v>145899.098808593</v>
      </c>
      <c r="H181" s="62">
        <v>149738.99147177799</v>
      </c>
      <c r="I181" s="62">
        <v>100670.568502195</v>
      </c>
      <c r="J181" s="82" t="s">
        <v>98</v>
      </c>
      <c r="K181" s="37"/>
      <c r="P181" s="8"/>
    </row>
    <row r="182" spans="1:16">
      <c r="A182" s="37"/>
      <c r="B182" s="37"/>
      <c r="C182" s="38" t="s">
        <v>4</v>
      </c>
      <c r="D182" s="38" t="s">
        <v>19</v>
      </c>
      <c r="E182" s="37"/>
      <c r="F182" s="37" t="s">
        <v>22</v>
      </c>
      <c r="G182" s="62">
        <v>145899.098808593</v>
      </c>
      <c r="H182" s="62">
        <v>149738.99147177799</v>
      </c>
      <c r="I182" s="62">
        <v>100670.568502195</v>
      </c>
      <c r="J182" s="82" t="s">
        <v>99</v>
      </c>
      <c r="K182" s="37"/>
      <c r="P182" s="8"/>
    </row>
    <row r="183" spans="1:16" s="49" customFormat="1">
      <c r="C183" s="53" t="s">
        <v>4</v>
      </c>
      <c r="D183" s="53" t="s">
        <v>19</v>
      </c>
      <c r="E183" s="52"/>
      <c r="F183" s="52" t="s">
        <v>22</v>
      </c>
      <c r="G183" s="62">
        <v>59724.070552147197</v>
      </c>
      <c r="H183" s="62">
        <v>59724.070552147197</v>
      </c>
      <c r="I183" s="62">
        <v>26000</v>
      </c>
      <c r="J183" s="54" t="s">
        <v>100</v>
      </c>
      <c r="P183" s="51"/>
    </row>
    <row r="184" spans="1:16" s="49" customFormat="1">
      <c r="C184" s="53" t="s">
        <v>4</v>
      </c>
      <c r="D184" s="53" t="s">
        <v>19</v>
      </c>
      <c r="E184" s="52"/>
      <c r="F184" s="52" t="s">
        <v>22</v>
      </c>
      <c r="G184" s="62">
        <v>59724.070552147197</v>
      </c>
      <c r="H184" s="62">
        <v>59724.070552147197</v>
      </c>
      <c r="I184" s="62">
        <v>26000</v>
      </c>
      <c r="J184" s="54" t="s">
        <v>101</v>
      </c>
      <c r="P184" s="51"/>
    </row>
    <row r="185" spans="1:16">
      <c r="A185" s="37"/>
      <c r="B185" s="37"/>
      <c r="C185" s="38" t="s">
        <v>4</v>
      </c>
      <c r="D185" s="8" t="s">
        <v>20</v>
      </c>
      <c r="E185" s="37"/>
      <c r="F185" s="37" t="s">
        <v>22</v>
      </c>
      <c r="G185" s="62">
        <v>1E-3</v>
      </c>
      <c r="H185" s="62">
        <v>1E-3</v>
      </c>
      <c r="I185" s="62">
        <v>1E-3</v>
      </c>
      <c r="J185" s="12" t="s">
        <v>96</v>
      </c>
      <c r="K185" s="37"/>
      <c r="P185" s="8"/>
    </row>
    <row r="186" spans="1:16">
      <c r="A186" s="37"/>
      <c r="B186" s="37"/>
      <c r="C186" s="38" t="s">
        <v>4</v>
      </c>
      <c r="D186" s="8" t="s">
        <v>20</v>
      </c>
      <c r="E186" s="37"/>
      <c r="F186" s="37" t="s">
        <v>22</v>
      </c>
      <c r="G186" s="62">
        <v>1E-3</v>
      </c>
      <c r="H186" s="62">
        <v>1E-3</v>
      </c>
      <c r="I186" s="62">
        <v>1E-3</v>
      </c>
      <c r="J186" s="82" t="s">
        <v>97</v>
      </c>
      <c r="K186" s="37"/>
      <c r="P186" s="8"/>
    </row>
    <row r="187" spans="1:16">
      <c r="A187" s="37"/>
      <c r="B187" s="37"/>
      <c r="C187" s="38" t="s">
        <v>4</v>
      </c>
      <c r="D187" s="8" t="s">
        <v>20</v>
      </c>
      <c r="E187" s="37"/>
      <c r="F187" s="37" t="s">
        <v>22</v>
      </c>
      <c r="G187" s="62">
        <v>1E-3</v>
      </c>
      <c r="H187" s="62">
        <v>1E-3</v>
      </c>
      <c r="I187" s="62">
        <v>1E-3</v>
      </c>
      <c r="J187" s="82" t="s">
        <v>98</v>
      </c>
      <c r="K187" s="37"/>
      <c r="P187" s="8"/>
    </row>
    <row r="188" spans="1:16">
      <c r="A188" s="37"/>
      <c r="B188" s="37"/>
      <c r="C188" s="38" t="s">
        <v>4</v>
      </c>
      <c r="D188" s="8" t="s">
        <v>20</v>
      </c>
      <c r="E188" s="37"/>
      <c r="F188" s="37" t="s">
        <v>22</v>
      </c>
      <c r="G188" s="62">
        <v>1E-3</v>
      </c>
      <c r="H188" s="62">
        <v>1E-3</v>
      </c>
      <c r="I188" s="62">
        <v>1E-3</v>
      </c>
      <c r="J188" s="82" t="s">
        <v>99</v>
      </c>
      <c r="K188" s="37"/>
      <c r="P188" s="8"/>
    </row>
    <row r="189" spans="1:16" s="49" customFormat="1">
      <c r="C189" s="56" t="s">
        <v>4</v>
      </c>
      <c r="D189" s="57" t="s">
        <v>20</v>
      </c>
      <c r="E189" s="55"/>
      <c r="F189" s="55" t="s">
        <v>22</v>
      </c>
      <c r="G189" s="62">
        <v>1E-3</v>
      </c>
      <c r="H189" s="62">
        <v>1E-3</v>
      </c>
      <c r="I189" s="62">
        <v>1E-3</v>
      </c>
      <c r="J189" s="55" t="s">
        <v>100</v>
      </c>
      <c r="P189" s="51"/>
    </row>
    <row r="190" spans="1:16" s="49" customFormat="1">
      <c r="C190" s="56" t="s">
        <v>4</v>
      </c>
      <c r="D190" s="57" t="s">
        <v>20</v>
      </c>
      <c r="E190" s="55"/>
      <c r="F190" s="55" t="s">
        <v>22</v>
      </c>
      <c r="G190" s="62">
        <v>1E-3</v>
      </c>
      <c r="H190" s="62">
        <v>1E-3</v>
      </c>
      <c r="I190" s="62">
        <v>1E-3</v>
      </c>
      <c r="J190" s="55" t="s">
        <v>101</v>
      </c>
      <c r="P190" s="51"/>
    </row>
    <row r="191" spans="1:16">
      <c r="A191" s="37"/>
      <c r="B191" s="37"/>
      <c r="C191" s="38" t="s">
        <v>4</v>
      </c>
      <c r="D191" s="8" t="s">
        <v>15</v>
      </c>
      <c r="E191" s="37"/>
      <c r="F191" s="37" t="s">
        <v>22</v>
      </c>
      <c r="G191" s="62">
        <v>39.047619047619001</v>
      </c>
      <c r="H191" s="62">
        <v>39.047619047619001</v>
      </c>
      <c r="I191" s="62">
        <v>76.166907266102996</v>
      </c>
      <c r="J191" s="12" t="s">
        <v>96</v>
      </c>
      <c r="K191" s="37"/>
      <c r="P191" s="8"/>
    </row>
    <row r="192" spans="1:16">
      <c r="A192" s="37"/>
      <c r="B192" s="37"/>
      <c r="C192" s="38" t="s">
        <v>4</v>
      </c>
      <c r="D192" s="8" t="s">
        <v>15</v>
      </c>
      <c r="E192" s="37"/>
      <c r="F192" s="37" t="s">
        <v>22</v>
      </c>
      <c r="G192" s="62">
        <v>45.783132530120497</v>
      </c>
      <c r="H192" s="62">
        <v>45.783132530120497</v>
      </c>
      <c r="I192" s="62">
        <v>49.574777017216299</v>
      </c>
      <c r="J192" s="82" t="s">
        <v>97</v>
      </c>
      <c r="K192" s="37"/>
      <c r="P192" s="8"/>
    </row>
    <row r="193" spans="1:16">
      <c r="A193" s="37"/>
      <c r="B193" s="37"/>
      <c r="C193" s="38" t="s">
        <v>4</v>
      </c>
      <c r="D193" s="8" t="s">
        <v>15</v>
      </c>
      <c r="E193" s="37"/>
      <c r="F193" s="37" t="s">
        <v>22</v>
      </c>
      <c r="G193" s="62">
        <v>88.099371064277094</v>
      </c>
      <c r="H193" s="62">
        <v>85.840159049718494</v>
      </c>
      <c r="I193" s="62">
        <v>100.762525302298</v>
      </c>
      <c r="J193" s="82" t="s">
        <v>98</v>
      </c>
      <c r="K193" s="37"/>
      <c r="P193" s="8"/>
    </row>
    <row r="194" spans="1:16">
      <c r="A194" s="37"/>
      <c r="B194" s="37"/>
      <c r="C194" s="38" t="s">
        <v>4</v>
      </c>
      <c r="D194" s="8" t="s">
        <v>15</v>
      </c>
      <c r="E194" s="37"/>
      <c r="F194" s="37" t="s">
        <v>22</v>
      </c>
      <c r="G194" s="62">
        <v>88.099371064277094</v>
      </c>
      <c r="H194" s="62">
        <v>85.840159049718494</v>
      </c>
      <c r="I194" s="62">
        <v>100.762525302298</v>
      </c>
      <c r="J194" s="82" t="s">
        <v>99</v>
      </c>
      <c r="K194" s="37"/>
      <c r="P194" s="8"/>
    </row>
    <row r="195" spans="1:16" s="58" customFormat="1">
      <c r="A195" s="41"/>
      <c r="B195" s="41"/>
      <c r="C195" s="60" t="s">
        <v>4</v>
      </c>
      <c r="D195" s="60" t="s">
        <v>15</v>
      </c>
      <c r="E195" s="41"/>
      <c r="F195" s="41" t="s">
        <v>22</v>
      </c>
      <c r="G195" s="62">
        <v>373.13679854220902</v>
      </c>
      <c r="H195" s="62">
        <v>373.13679854220902</v>
      </c>
      <c r="I195" s="62">
        <v>180</v>
      </c>
      <c r="J195" s="41" t="s">
        <v>100</v>
      </c>
      <c r="K195" s="41"/>
      <c r="P195" s="60"/>
    </row>
    <row r="196" spans="1:16" s="58" customFormat="1">
      <c r="A196" s="41"/>
      <c r="B196" s="41"/>
      <c r="C196" s="60" t="s">
        <v>4</v>
      </c>
      <c r="D196" s="60" t="s">
        <v>15</v>
      </c>
      <c r="E196" s="41"/>
      <c r="F196" s="41" t="s">
        <v>22</v>
      </c>
      <c r="G196" s="62">
        <v>373.13679854220902</v>
      </c>
      <c r="H196" s="62">
        <v>373.13679854220902</v>
      </c>
      <c r="I196" s="62">
        <v>180</v>
      </c>
      <c r="J196" s="41" t="s">
        <v>101</v>
      </c>
      <c r="K196" s="41"/>
      <c r="P196" s="60"/>
    </row>
    <row r="197" spans="1:16" s="82" customFormat="1">
      <c r="A197" s="41"/>
      <c r="B197" s="41"/>
      <c r="C197" s="60" t="s">
        <v>4</v>
      </c>
      <c r="D197" s="41" t="s">
        <v>12</v>
      </c>
      <c r="E197" s="41">
        <v>2010</v>
      </c>
      <c r="F197" s="41" t="s">
        <v>22</v>
      </c>
      <c r="G197" s="62">
        <v>7.1468868249054004E-2</v>
      </c>
      <c r="H197" s="62">
        <v>7.1468868249054004E-2</v>
      </c>
      <c r="I197" s="62">
        <v>7.1468868249054004E-2</v>
      </c>
      <c r="J197" s="41" t="s">
        <v>96</v>
      </c>
      <c r="K197" s="41" t="s">
        <v>102</v>
      </c>
      <c r="P197" s="60"/>
    </row>
    <row r="198" spans="1:16">
      <c r="A198" s="41"/>
      <c r="B198" s="41"/>
      <c r="C198" s="60" t="s">
        <v>4</v>
      </c>
      <c r="D198" s="41" t="s">
        <v>12</v>
      </c>
      <c r="E198" s="41">
        <v>2010</v>
      </c>
      <c r="F198" s="41" t="s">
        <v>22</v>
      </c>
      <c r="G198" s="62">
        <v>0.60348125214998305</v>
      </c>
      <c r="H198" s="62">
        <v>0.60348125214998305</v>
      </c>
      <c r="I198" s="62">
        <v>0.60348125214998305</v>
      </c>
      <c r="J198" s="41" t="s">
        <v>96</v>
      </c>
      <c r="K198" s="41" t="s">
        <v>103</v>
      </c>
      <c r="P198" s="8"/>
    </row>
    <row r="199" spans="1:16">
      <c r="A199" s="41"/>
      <c r="B199" s="41"/>
      <c r="C199" s="60" t="s">
        <v>4</v>
      </c>
      <c r="D199" s="41" t="s">
        <v>12</v>
      </c>
      <c r="E199" s="41">
        <v>2010</v>
      </c>
      <c r="F199" s="41" t="s">
        <v>22</v>
      </c>
      <c r="G199" s="62">
        <v>0.32504987960096299</v>
      </c>
      <c r="H199" s="62">
        <v>0.32504987960096299</v>
      </c>
      <c r="I199" s="62">
        <v>0.32504987960096299</v>
      </c>
      <c r="J199" s="41" t="s">
        <v>96</v>
      </c>
      <c r="K199" s="41" t="s">
        <v>104</v>
      </c>
      <c r="P199" s="8"/>
    </row>
    <row r="200" spans="1:16" s="82" customFormat="1">
      <c r="A200" s="41"/>
      <c r="B200" s="41"/>
      <c r="C200" s="60" t="s">
        <v>4</v>
      </c>
      <c r="D200" s="41" t="s">
        <v>12</v>
      </c>
      <c r="E200" s="41">
        <v>2010</v>
      </c>
      <c r="F200" s="41" t="s">
        <v>22</v>
      </c>
      <c r="G200" s="62">
        <v>0.36997054859353401</v>
      </c>
      <c r="H200" s="62">
        <v>0.36997054859353401</v>
      </c>
      <c r="I200" s="62">
        <v>0.36997054859353401</v>
      </c>
      <c r="J200" s="41" t="s">
        <v>97</v>
      </c>
      <c r="K200" s="41" t="s">
        <v>105</v>
      </c>
      <c r="P200" s="60"/>
    </row>
    <row r="201" spans="1:16" s="82" customFormat="1">
      <c r="A201" s="41"/>
      <c r="B201" s="41"/>
      <c r="C201" s="60" t="s">
        <v>4</v>
      </c>
      <c r="D201" s="41" t="s">
        <v>12</v>
      </c>
      <c r="E201" s="41">
        <v>2010</v>
      </c>
      <c r="F201" s="41" t="s">
        <v>22</v>
      </c>
      <c r="G201" s="62">
        <v>0.63002945140646704</v>
      </c>
      <c r="H201" s="62">
        <v>0.63002945140646704</v>
      </c>
      <c r="I201" s="62">
        <v>0.63002945140646704</v>
      </c>
      <c r="J201" s="41" t="s">
        <v>97</v>
      </c>
      <c r="K201" s="41" t="s">
        <v>106</v>
      </c>
      <c r="P201" s="60"/>
    </row>
    <row r="202" spans="1:16">
      <c r="A202" s="41"/>
      <c r="B202" s="41"/>
      <c r="C202" s="60" t="s">
        <v>4</v>
      </c>
      <c r="D202" s="41" t="s">
        <v>12</v>
      </c>
      <c r="E202" s="41">
        <v>2010</v>
      </c>
      <c r="F202" s="41" t="s">
        <v>22</v>
      </c>
      <c r="G202" s="62">
        <v>9.09062495659059E-2</v>
      </c>
      <c r="H202" s="62">
        <v>9.09062495659059E-2</v>
      </c>
      <c r="I202" s="62">
        <v>9.09062495659059E-2</v>
      </c>
      <c r="J202" s="41" t="s">
        <v>98</v>
      </c>
      <c r="K202" s="41" t="s">
        <v>107</v>
      </c>
      <c r="P202" s="8"/>
    </row>
    <row r="203" spans="1:16">
      <c r="A203" s="41"/>
      <c r="B203" s="41"/>
      <c r="C203" s="60" t="s">
        <v>4</v>
      </c>
      <c r="D203" s="41" t="s">
        <v>12</v>
      </c>
      <c r="E203" s="41">
        <v>2010</v>
      </c>
      <c r="F203" s="41" t="s">
        <v>22</v>
      </c>
      <c r="G203" s="62">
        <v>0.202982400088902</v>
      </c>
      <c r="H203" s="62">
        <v>0.202982400088902</v>
      </c>
      <c r="I203" s="62">
        <v>0.202982400088902</v>
      </c>
      <c r="J203" s="41" t="s">
        <v>98</v>
      </c>
      <c r="K203" s="41" t="s">
        <v>108</v>
      </c>
      <c r="P203" s="8"/>
    </row>
    <row r="204" spans="1:16">
      <c r="A204" s="41"/>
      <c r="B204" s="41"/>
      <c r="C204" s="60" t="s">
        <v>4</v>
      </c>
      <c r="D204" s="41" t="s">
        <v>12</v>
      </c>
      <c r="E204" s="41">
        <v>2010</v>
      </c>
      <c r="F204" s="41" t="s">
        <v>22</v>
      </c>
      <c r="G204" s="62">
        <v>0.70611135034519201</v>
      </c>
      <c r="H204" s="62">
        <v>0.70611135034519201</v>
      </c>
      <c r="I204" s="62">
        <v>0.70611135034519201</v>
      </c>
      <c r="J204" s="41" t="s">
        <v>98</v>
      </c>
      <c r="K204" s="41" t="s">
        <v>109</v>
      </c>
      <c r="P204" s="8"/>
    </row>
    <row r="205" spans="1:16">
      <c r="A205" s="37"/>
      <c r="B205" s="37"/>
      <c r="C205" s="38" t="s">
        <v>4</v>
      </c>
      <c r="D205" s="37" t="s">
        <v>12</v>
      </c>
      <c r="E205" s="41">
        <v>2010</v>
      </c>
      <c r="F205" s="41" t="s">
        <v>22</v>
      </c>
      <c r="G205" s="62">
        <v>9.09062495659059E-2</v>
      </c>
      <c r="H205" s="62">
        <v>9.09062495659059E-2</v>
      </c>
      <c r="I205" s="62">
        <v>9.09062495659059E-2</v>
      </c>
      <c r="J205" s="37" t="s">
        <v>99</v>
      </c>
      <c r="K205" s="82" t="s">
        <v>107</v>
      </c>
      <c r="P205" s="8"/>
    </row>
    <row r="206" spans="1:16">
      <c r="A206" s="37"/>
      <c r="B206" s="37"/>
      <c r="C206" s="38" t="s">
        <v>4</v>
      </c>
      <c r="D206" s="37" t="s">
        <v>12</v>
      </c>
      <c r="E206" s="41">
        <v>2010</v>
      </c>
      <c r="F206" s="41" t="s">
        <v>22</v>
      </c>
      <c r="G206" s="62">
        <v>0.202982400088902</v>
      </c>
      <c r="H206" s="62">
        <v>0.202982400088902</v>
      </c>
      <c r="I206" s="62">
        <v>0.202982400088902</v>
      </c>
      <c r="J206" s="82" t="s">
        <v>99</v>
      </c>
      <c r="K206" s="82" t="s">
        <v>108</v>
      </c>
      <c r="P206" s="8"/>
    </row>
    <row r="207" spans="1:16">
      <c r="A207" s="37"/>
      <c r="B207" s="37"/>
      <c r="C207" s="38" t="s">
        <v>4</v>
      </c>
      <c r="D207" s="37" t="s">
        <v>12</v>
      </c>
      <c r="E207" s="41">
        <v>2010</v>
      </c>
      <c r="F207" s="41" t="s">
        <v>22</v>
      </c>
      <c r="G207" s="62">
        <v>0.70611135034519201</v>
      </c>
      <c r="H207" s="62">
        <v>0.70611135034519201</v>
      </c>
      <c r="I207" s="62">
        <v>0.70611135034519201</v>
      </c>
      <c r="J207" s="82" t="s">
        <v>99</v>
      </c>
      <c r="K207" s="82" t="s">
        <v>109</v>
      </c>
      <c r="P207" s="8"/>
    </row>
    <row r="208" spans="1:16" s="82" customFormat="1">
      <c r="C208" s="60" t="s">
        <v>4</v>
      </c>
      <c r="D208" s="82" t="s">
        <v>12</v>
      </c>
      <c r="E208" s="41">
        <v>2010</v>
      </c>
      <c r="F208" s="41" t="s">
        <v>22</v>
      </c>
      <c r="G208" s="62">
        <v>0.68426931404526503</v>
      </c>
      <c r="H208" s="62">
        <v>0.68426931404526503</v>
      </c>
      <c r="I208" s="62">
        <v>0.446524064171123</v>
      </c>
      <c r="J208" s="82" t="s">
        <v>101</v>
      </c>
      <c r="K208" s="82" t="s">
        <v>166</v>
      </c>
      <c r="P208" s="60"/>
    </row>
    <row r="209" spans="1:16" s="82" customFormat="1">
      <c r="C209" s="60" t="s">
        <v>4</v>
      </c>
      <c r="D209" s="82" t="s">
        <v>12</v>
      </c>
      <c r="E209" s="41">
        <v>2010</v>
      </c>
      <c r="F209" s="41" t="s">
        <v>22</v>
      </c>
      <c r="G209" s="62">
        <v>0.31573068595473502</v>
      </c>
      <c r="H209" s="62">
        <v>0.31573068595473502</v>
      </c>
      <c r="I209" s="62">
        <v>0.553475935828877</v>
      </c>
      <c r="J209" s="82" t="s">
        <v>101</v>
      </c>
      <c r="K209" s="82" t="s">
        <v>167</v>
      </c>
      <c r="P209" s="60"/>
    </row>
    <row r="210" spans="1:16" s="82" customFormat="1">
      <c r="C210" s="60" t="s">
        <v>4</v>
      </c>
      <c r="D210" s="82" t="s">
        <v>12</v>
      </c>
      <c r="E210" s="41">
        <v>2010</v>
      </c>
      <c r="F210" s="41" t="s">
        <v>22</v>
      </c>
      <c r="G210" s="62">
        <v>0.68426931404526503</v>
      </c>
      <c r="H210" s="62">
        <v>0.68426931404526503</v>
      </c>
      <c r="I210" s="62">
        <v>0.446524064171123</v>
      </c>
      <c r="J210" s="82" t="s">
        <v>100</v>
      </c>
      <c r="K210" s="82" t="s">
        <v>166</v>
      </c>
      <c r="P210" s="60"/>
    </row>
    <row r="211" spans="1:16" s="82" customFormat="1">
      <c r="C211" s="60" t="s">
        <v>4</v>
      </c>
      <c r="D211" s="82" t="s">
        <v>12</v>
      </c>
      <c r="E211" s="41">
        <v>2010</v>
      </c>
      <c r="F211" s="41" t="s">
        <v>22</v>
      </c>
      <c r="G211" s="62">
        <v>0.31573068595473502</v>
      </c>
      <c r="H211" s="62">
        <v>0.31573068595473502</v>
      </c>
      <c r="I211" s="62">
        <v>0.553475935828877</v>
      </c>
      <c r="J211" s="82" t="s">
        <v>100</v>
      </c>
      <c r="K211" s="82" t="s">
        <v>167</v>
      </c>
      <c r="P211" s="60"/>
    </row>
    <row r="212" spans="1:16">
      <c r="A212" s="40" t="s">
        <v>57</v>
      </c>
      <c r="B212" s="40"/>
      <c r="C212" s="40" t="s">
        <v>4</v>
      </c>
      <c r="D212" s="40" t="s">
        <v>12</v>
      </c>
      <c r="E212" s="46">
        <v>2010</v>
      </c>
      <c r="F212" s="40" t="s">
        <v>22</v>
      </c>
      <c r="G212" s="62">
        <v>0.58191392699919897</v>
      </c>
      <c r="H212" s="62">
        <v>0.60497365520479995</v>
      </c>
      <c r="I212" s="62">
        <v>0.92810917351967004</v>
      </c>
      <c r="J212" s="40" t="s">
        <v>110</v>
      </c>
      <c r="K212" s="40" t="s">
        <v>111</v>
      </c>
      <c r="P212" s="8"/>
    </row>
    <row r="213" spans="1:16">
      <c r="A213" s="82"/>
      <c r="B213" s="82"/>
      <c r="C213" s="79" t="s">
        <v>4</v>
      </c>
      <c r="D213" s="82" t="s">
        <v>12</v>
      </c>
      <c r="E213" s="41">
        <v>2010</v>
      </c>
      <c r="F213" s="82" t="s">
        <v>22</v>
      </c>
      <c r="G213" s="62">
        <v>0.41808607300080097</v>
      </c>
      <c r="H213" s="62">
        <v>0.39502634479519999</v>
      </c>
      <c r="I213" s="62">
        <v>7.1890826480330003E-2</v>
      </c>
      <c r="J213" s="82" t="s">
        <v>110</v>
      </c>
      <c r="K213" s="82" t="s">
        <v>112</v>
      </c>
      <c r="P213" s="8"/>
    </row>
    <row r="214" spans="1:16">
      <c r="P214" s="8"/>
    </row>
    <row r="215" spans="1:16">
      <c r="P215" s="8"/>
    </row>
    <row r="216" spans="1:16">
      <c r="P216" s="8"/>
    </row>
    <row r="217" spans="1:16">
      <c r="P217" s="8"/>
    </row>
    <row r="218" spans="1:16">
      <c r="P218" s="8"/>
    </row>
    <row r="219" spans="1:16">
      <c r="P219" s="8"/>
    </row>
    <row r="220" spans="1:16">
      <c r="P220" s="8"/>
    </row>
    <row r="221" spans="1:16">
      <c r="P221" s="8"/>
    </row>
    <row r="222" spans="1:16">
      <c r="P222" s="8"/>
    </row>
    <row r="223" spans="1:16">
      <c r="P223" s="8"/>
    </row>
    <row r="224" spans="1:16">
      <c r="P224" s="8"/>
    </row>
    <row r="225" spans="16:16">
      <c r="P225" s="8"/>
    </row>
    <row r="226" spans="16:16">
      <c r="P226" s="8"/>
    </row>
    <row r="227" spans="16:16">
      <c r="P227" s="8"/>
    </row>
    <row r="228" spans="16:16">
      <c r="P228" s="8"/>
    </row>
    <row r="229" spans="16:16">
      <c r="P229" s="8"/>
    </row>
    <row r="230" spans="16:16">
      <c r="P230" s="8"/>
    </row>
    <row r="231" spans="16:16">
      <c r="P231" s="8"/>
    </row>
    <row r="232" spans="16:16">
      <c r="P232" s="8"/>
    </row>
    <row r="233" spans="16:16">
      <c r="P233" s="8"/>
    </row>
    <row r="234" spans="16:16">
      <c r="P234" s="8"/>
    </row>
    <row r="235" spans="16:16">
      <c r="P235" s="8"/>
    </row>
    <row r="236" spans="16:16">
      <c r="P236" s="8"/>
    </row>
    <row r="237" spans="16:16">
      <c r="P237" s="8"/>
    </row>
    <row r="238" spans="16:16">
      <c r="P238" s="8"/>
    </row>
    <row r="239" spans="16:16">
      <c r="P239" s="8"/>
    </row>
    <row r="240" spans="16:16">
      <c r="P240" s="8"/>
    </row>
    <row r="241" spans="16:16">
      <c r="P241" s="8"/>
    </row>
    <row r="242" spans="16:16">
      <c r="P242" s="8"/>
    </row>
    <row r="243" spans="16:16">
      <c r="P243" s="8"/>
    </row>
    <row r="244" spans="16:16">
      <c r="P244" s="8"/>
    </row>
    <row r="245" spans="16:16">
      <c r="P245" s="8"/>
    </row>
    <row r="246" spans="16:16">
      <c r="P246" s="8"/>
    </row>
    <row r="247" spans="16:16">
      <c r="P247" s="8"/>
    </row>
    <row r="248" spans="16:16">
      <c r="P248" s="8"/>
    </row>
    <row r="249" spans="16:16">
      <c r="P249" s="8"/>
    </row>
    <row r="250" spans="16:16">
      <c r="P250" s="8"/>
    </row>
    <row r="251" spans="16:16">
      <c r="P251" s="8"/>
    </row>
    <row r="252" spans="16:16">
      <c r="P252" s="8"/>
    </row>
    <row r="253" spans="16:16">
      <c r="P253" s="8"/>
    </row>
    <row r="254" spans="16:16">
      <c r="P254" s="8"/>
    </row>
    <row r="255" spans="16:16">
      <c r="P255" s="8"/>
    </row>
    <row r="256" spans="16:16">
      <c r="P256" s="8"/>
    </row>
    <row r="257" spans="16:16">
      <c r="P257" s="8"/>
    </row>
    <row r="258" spans="16:16">
      <c r="P258" s="8"/>
    </row>
    <row r="259" spans="16:16">
      <c r="P259" s="8"/>
    </row>
    <row r="260" spans="16:16">
      <c r="P260" s="8"/>
    </row>
    <row r="261" spans="16:16">
      <c r="P261" s="8"/>
    </row>
    <row r="262" spans="16:16">
      <c r="P262" s="8"/>
    </row>
    <row r="263" spans="16:16">
      <c r="P263" s="8"/>
    </row>
    <row r="264" spans="16:16">
      <c r="P264" s="8"/>
    </row>
    <row r="265" spans="16:16">
      <c r="P265" s="8"/>
    </row>
    <row r="266" spans="16:16">
      <c r="P266" s="8"/>
    </row>
    <row r="267" spans="16:16">
      <c r="P267" s="8"/>
    </row>
    <row r="268" spans="16:16">
      <c r="P268" s="8"/>
    </row>
    <row r="269" spans="16:16">
      <c r="P269" s="8"/>
    </row>
    <row r="270" spans="16:16">
      <c r="P270" s="8"/>
    </row>
    <row r="271" spans="16:16">
      <c r="P271" s="8"/>
    </row>
    <row r="272" spans="16:16">
      <c r="P272" s="8"/>
    </row>
    <row r="273" spans="16:16">
      <c r="P273" s="8"/>
    </row>
    <row r="274" spans="16:16">
      <c r="P274" s="8"/>
    </row>
    <row r="275" spans="16:16">
      <c r="P275" s="8"/>
    </row>
    <row r="276" spans="16:16">
      <c r="P276" s="8"/>
    </row>
    <row r="277" spans="16:16">
      <c r="P277" s="8"/>
    </row>
    <row r="278" spans="16:16">
      <c r="P278" s="8"/>
    </row>
    <row r="279" spans="16:16">
      <c r="P279" s="8"/>
    </row>
    <row r="280" spans="16:16">
      <c r="P280" s="8"/>
    </row>
    <row r="281" spans="16:16">
      <c r="P281" s="8"/>
    </row>
    <row r="282" spans="16:16">
      <c r="P282" s="8"/>
    </row>
    <row r="283" spans="16:16">
      <c r="P283" s="8"/>
    </row>
    <row r="284" spans="16:16">
      <c r="P284" s="8"/>
    </row>
    <row r="285" spans="16:16">
      <c r="P285" s="8"/>
    </row>
    <row r="286" spans="16:16">
      <c r="P286" s="8"/>
    </row>
    <row r="287" spans="16:16">
      <c r="P287" s="8"/>
    </row>
    <row r="288" spans="16:16">
      <c r="P288" s="8"/>
    </row>
    <row r="289" spans="16:16">
      <c r="P289" s="8"/>
    </row>
    <row r="290" spans="16:16">
      <c r="P290" s="8"/>
    </row>
    <row r="291" spans="16:16">
      <c r="P291" s="8"/>
    </row>
    <row r="292" spans="16:16">
      <c r="P292" s="8"/>
    </row>
    <row r="293" spans="16:16">
      <c r="P293" s="8"/>
    </row>
    <row r="294" spans="16:16">
      <c r="P294" s="8"/>
    </row>
    <row r="295" spans="16:16">
      <c r="P295" s="8"/>
    </row>
    <row r="296" spans="16:16">
      <c r="P296" s="8"/>
    </row>
    <row r="297" spans="16:16">
      <c r="P297" s="8"/>
    </row>
    <row r="298" spans="16:16">
      <c r="P298" s="8"/>
    </row>
    <row r="299" spans="16:16">
      <c r="P299" s="8"/>
    </row>
    <row r="300" spans="16:16">
      <c r="P300" s="8"/>
    </row>
    <row r="301" spans="16:16">
      <c r="P301" s="8"/>
    </row>
    <row r="302" spans="16:16">
      <c r="P302" s="8"/>
    </row>
    <row r="303" spans="16:16">
      <c r="P303" s="8"/>
    </row>
    <row r="304" spans="16:16">
      <c r="P304" s="8"/>
    </row>
    <row r="305" spans="16:16">
      <c r="P305" s="8"/>
    </row>
    <row r="306" spans="16:16">
      <c r="P306" s="8"/>
    </row>
    <row r="307" spans="16:16">
      <c r="P307" s="8"/>
    </row>
    <row r="308" spans="16:16">
      <c r="P308" s="8"/>
    </row>
    <row r="309" spans="16:16">
      <c r="P309" s="8"/>
    </row>
    <row r="310" spans="16:16">
      <c r="P310" s="8"/>
    </row>
    <row r="311" spans="16:16">
      <c r="P311" s="8"/>
    </row>
    <row r="312" spans="16:16">
      <c r="P312" s="8"/>
    </row>
    <row r="313" spans="16:16">
      <c r="P313" s="8"/>
    </row>
    <row r="314" spans="16:16">
      <c r="P314" s="8"/>
    </row>
    <row r="315" spans="16:16">
      <c r="P315" s="8"/>
    </row>
    <row r="316" spans="16:16">
      <c r="P316" s="8"/>
    </row>
    <row r="317" spans="16:16">
      <c r="P317" s="8"/>
    </row>
    <row r="318" spans="16:16">
      <c r="P318" s="8"/>
    </row>
    <row r="319" spans="16:16">
      <c r="P319" s="8"/>
    </row>
    <row r="320" spans="16:16">
      <c r="P320" s="8"/>
    </row>
    <row r="321" spans="16:16">
      <c r="P321" s="8"/>
    </row>
    <row r="322" spans="16:16">
      <c r="P322" s="8"/>
    </row>
    <row r="323" spans="16:16">
      <c r="P323" s="8"/>
    </row>
    <row r="324" spans="16:16">
      <c r="P324" s="8"/>
    </row>
    <row r="325" spans="16:16">
      <c r="P325" s="8"/>
    </row>
    <row r="326" spans="16:16">
      <c r="P326" s="8"/>
    </row>
    <row r="327" spans="16:16">
      <c r="P327" s="8"/>
    </row>
    <row r="328" spans="16:16">
      <c r="P328" s="8"/>
    </row>
    <row r="329" spans="16:16">
      <c r="P329" s="8"/>
    </row>
    <row r="330" spans="16:16">
      <c r="P330" s="8"/>
    </row>
    <row r="331" spans="16:16">
      <c r="P331" s="8"/>
    </row>
    <row r="332" spans="16:16">
      <c r="P332" s="8"/>
    </row>
    <row r="333" spans="16:16">
      <c r="P333" s="8"/>
    </row>
    <row r="334" spans="16:16">
      <c r="P334" s="8"/>
    </row>
    <row r="335" spans="16:16">
      <c r="P335" s="8"/>
    </row>
    <row r="336" spans="16:16">
      <c r="P336" s="8"/>
    </row>
    <row r="337" spans="16:16">
      <c r="P337" s="8"/>
    </row>
    <row r="338" spans="16:16">
      <c r="P338" s="8"/>
    </row>
    <row r="339" spans="16:16">
      <c r="P339" s="8"/>
    </row>
    <row r="340" spans="16:16">
      <c r="P340" s="8"/>
    </row>
    <row r="341" spans="16:16">
      <c r="P341" s="8"/>
    </row>
    <row r="342" spans="16:16">
      <c r="P342" s="8"/>
    </row>
    <row r="343" spans="16:16">
      <c r="P343" s="8"/>
    </row>
    <row r="344" spans="16:16">
      <c r="P344" s="8"/>
    </row>
    <row r="345" spans="16:16">
      <c r="P345" s="8"/>
    </row>
    <row r="346" spans="16:16">
      <c r="P346" s="8"/>
    </row>
    <row r="347" spans="16:16">
      <c r="P347" s="8"/>
    </row>
    <row r="348" spans="16:16">
      <c r="P348" s="8"/>
    </row>
    <row r="349" spans="16:16">
      <c r="P349" s="8"/>
    </row>
    <row r="350" spans="16:16">
      <c r="P350" s="8"/>
    </row>
    <row r="351" spans="16:16">
      <c r="P351" s="8"/>
    </row>
    <row r="352" spans="16:16">
      <c r="P352" s="8"/>
    </row>
    <row r="353" spans="16:16">
      <c r="P353" s="8"/>
    </row>
    <row r="354" spans="16:16">
      <c r="P354" s="8"/>
    </row>
    <row r="355" spans="16:16">
      <c r="P355" s="8"/>
    </row>
    <row r="356" spans="16:16">
      <c r="P356" s="8"/>
    </row>
    <row r="357" spans="16:16">
      <c r="P357" s="8"/>
    </row>
    <row r="358" spans="16:16">
      <c r="P358" s="8"/>
    </row>
    <row r="359" spans="16:16">
      <c r="P359" s="8"/>
    </row>
    <row r="360" spans="16:16">
      <c r="P360" s="8"/>
    </row>
    <row r="361" spans="16:16">
      <c r="P361" s="8"/>
    </row>
    <row r="362" spans="16:16">
      <c r="P362" s="8"/>
    </row>
    <row r="363" spans="16:16">
      <c r="P363" s="8"/>
    </row>
    <row r="364" spans="16:16">
      <c r="P364" s="8"/>
    </row>
    <row r="365" spans="16:16">
      <c r="P365" s="8"/>
    </row>
    <row r="366" spans="16:16">
      <c r="P366" s="8"/>
    </row>
    <row r="367" spans="16:16">
      <c r="P367" s="8"/>
    </row>
    <row r="368" spans="16:16">
      <c r="P368" s="8"/>
    </row>
    <row r="369" spans="16:16">
      <c r="P369" s="8"/>
    </row>
    <row r="370" spans="16:16">
      <c r="P370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C268"/>
  <sheetViews>
    <sheetView tabSelected="1" topLeftCell="H145" zoomScale="70" zoomScaleNormal="70" workbookViewId="0">
      <selection activeCell="J184" sqref="J184:J191"/>
    </sheetView>
  </sheetViews>
  <sheetFormatPr defaultRowHeight="14.4"/>
  <cols>
    <col min="1" max="1" width="12.33203125" bestFit="1" customWidth="1"/>
    <col min="3" max="3" width="10.88671875" bestFit="1" customWidth="1"/>
    <col min="5" max="5" width="17.88671875" bestFit="1" customWidth="1"/>
    <col min="6" max="6" width="30.109375" customWidth="1"/>
    <col min="7" max="7" width="67" customWidth="1"/>
    <col min="8" max="8" width="9.109375" bestFit="1" customWidth="1"/>
    <col min="9" max="9" width="9.44140625" bestFit="1" customWidth="1"/>
    <col min="10" max="10" width="10.44140625" bestFit="1" customWidth="1"/>
    <col min="11" max="11" width="11.44140625" bestFit="1" customWidth="1"/>
    <col min="12" max="13" width="11.44140625" customWidth="1"/>
    <col min="14" max="14" width="14.33203125" bestFit="1" customWidth="1"/>
    <col min="15" max="15" width="10.88671875" customWidth="1"/>
    <col min="16" max="16" width="11.33203125" customWidth="1"/>
    <col min="17" max="17" width="94.88671875" customWidth="1"/>
    <col min="18" max="18" width="10.6640625" bestFit="1" customWidth="1"/>
    <col min="20" max="20" width="11.6640625" bestFit="1" customWidth="1"/>
    <col min="22" max="22" width="10.44140625" bestFit="1" customWidth="1"/>
  </cols>
  <sheetData>
    <row r="2" spans="1:26">
      <c r="C2" s="2" t="s">
        <v>8</v>
      </c>
      <c r="D2" s="1"/>
      <c r="E2" s="1"/>
      <c r="F2" s="1"/>
      <c r="J2" s="2" t="s">
        <v>16</v>
      </c>
      <c r="K2" s="1"/>
      <c r="L2" s="1"/>
      <c r="M2" s="1"/>
      <c r="N2" s="1"/>
      <c r="O2" s="1"/>
      <c r="P2" s="1"/>
    </row>
    <row r="3" spans="1:26" ht="15" thickBot="1">
      <c r="A3" s="6"/>
      <c r="B3" s="6"/>
      <c r="C3" s="3" t="s">
        <v>7</v>
      </c>
      <c r="D3" s="3" t="s">
        <v>2</v>
      </c>
      <c r="E3" s="4" t="s">
        <v>162</v>
      </c>
      <c r="F3" s="4" t="s">
        <v>163</v>
      </c>
      <c r="G3" s="3" t="s">
        <v>3</v>
      </c>
      <c r="H3" s="3" t="s">
        <v>6</v>
      </c>
      <c r="J3" s="3" t="s">
        <v>7</v>
      </c>
      <c r="K3" s="3" t="s">
        <v>2</v>
      </c>
      <c r="L3" s="3" t="s">
        <v>28</v>
      </c>
      <c r="M3" s="3" t="s">
        <v>13</v>
      </c>
      <c r="N3" s="3" t="s">
        <v>17</v>
      </c>
      <c r="O3" s="4" t="s">
        <v>162</v>
      </c>
      <c r="P3" s="4" t="s">
        <v>163</v>
      </c>
      <c r="Q3" s="3" t="s">
        <v>3</v>
      </c>
      <c r="R3" s="3" t="s">
        <v>6</v>
      </c>
      <c r="S3" s="6"/>
      <c r="T3" s="6"/>
    </row>
    <row r="4" spans="1:26">
      <c r="A4" t="s">
        <v>10</v>
      </c>
      <c r="D4" s="60" t="s">
        <v>5</v>
      </c>
      <c r="E4" s="82" t="str">
        <f>"*"&amp;TRA_TFILL!G4</f>
        <v>*281.329320314212</v>
      </c>
      <c r="F4" s="82" t="str">
        <f>"*"&amp;TRA_TFILL!H4</f>
        <v>*281.329320314212</v>
      </c>
      <c r="G4" t="s">
        <v>113</v>
      </c>
      <c r="H4" t="s">
        <v>63</v>
      </c>
      <c r="K4" s="82" t="s">
        <v>12</v>
      </c>
      <c r="L4" s="82">
        <v>2012</v>
      </c>
      <c r="M4" s="82" t="s">
        <v>48</v>
      </c>
      <c r="O4" s="83">
        <f>TRA_TFILL!G24+$Z$16</f>
        <v>9.2314399537270206E-2</v>
      </c>
      <c r="P4" s="83">
        <f>TRA_TFILL!H24+$Z$16</f>
        <v>8.8790539575744204E-2</v>
      </c>
      <c r="Q4" s="82" t="s">
        <v>113</v>
      </c>
      <c r="R4" t="s">
        <v>63</v>
      </c>
      <c r="T4" t="s">
        <v>25</v>
      </c>
    </row>
    <row r="5" spans="1:26">
      <c r="D5" s="60" t="s">
        <v>5</v>
      </c>
      <c r="E5" s="47" t="str">
        <f>"*"&amp;TRA_TFILL!G5</f>
        <v>*356.043008659954</v>
      </c>
      <c r="F5" s="47" t="str">
        <f>"*"&amp;TRA_TFILL!H5</f>
        <v>*356.043008659954</v>
      </c>
      <c r="G5" s="82" t="s">
        <v>113</v>
      </c>
      <c r="H5" s="82" t="s">
        <v>64</v>
      </c>
      <c r="K5" s="82" t="s">
        <v>12</v>
      </c>
      <c r="L5" s="82">
        <v>2012</v>
      </c>
      <c r="M5" s="82" t="s">
        <v>48</v>
      </c>
      <c r="N5" s="78"/>
      <c r="O5" s="83">
        <f>TRA_TFILL!G25+$Z$16</f>
        <v>0.33682539714358101</v>
      </c>
      <c r="P5" s="83">
        <f>TRA_TFILL!H25+$Z$16</f>
        <v>0.29151971493001599</v>
      </c>
      <c r="Q5" s="82" t="s">
        <v>113</v>
      </c>
      <c r="R5" s="82" t="s">
        <v>64</v>
      </c>
    </row>
    <row r="6" spans="1:26">
      <c r="D6" s="60" t="s">
        <v>5</v>
      </c>
      <c r="E6" s="47" t="str">
        <f>"*"&amp;TRA_TFILL!G6</f>
        <v>*461.195607072479</v>
      </c>
      <c r="F6" s="47" t="str">
        <f>"*"&amp;TRA_TFILL!H6</f>
        <v>*461.195607072479</v>
      </c>
      <c r="G6" s="82" t="s">
        <v>113</v>
      </c>
      <c r="H6" s="82" t="s">
        <v>65</v>
      </c>
      <c r="K6" s="82" t="s">
        <v>12</v>
      </c>
      <c r="L6" s="82">
        <v>2012</v>
      </c>
      <c r="M6" s="82" t="s">
        <v>48</v>
      </c>
      <c r="N6" s="78"/>
      <c r="O6" s="83">
        <f>TRA_TFILL!G26+$Z$16</f>
        <v>0.212363641470244</v>
      </c>
      <c r="P6" s="83">
        <f>TRA_TFILL!H26+$Z$16</f>
        <v>0.20718164715955498</v>
      </c>
      <c r="Q6" s="78" t="s">
        <v>113</v>
      </c>
      <c r="R6" s="82" t="s">
        <v>65</v>
      </c>
    </row>
    <row r="7" spans="1:26">
      <c r="D7" s="60" t="s">
        <v>5</v>
      </c>
      <c r="E7" s="47" t="str">
        <f>"*"&amp;TRA_TFILL!G7</f>
        <v>*564.997397038692</v>
      </c>
      <c r="F7" s="47" t="str">
        <f>"*"&amp;TRA_TFILL!H7</f>
        <v>*564.997397038692</v>
      </c>
      <c r="G7" s="82" t="s">
        <v>113</v>
      </c>
      <c r="H7" s="82" t="s">
        <v>66</v>
      </c>
      <c r="K7" s="82" t="s">
        <v>12</v>
      </c>
      <c r="L7" s="82">
        <v>2012</v>
      </c>
      <c r="M7" s="82" t="s">
        <v>48</v>
      </c>
      <c r="N7" s="78"/>
      <c r="O7" s="83">
        <f>TRA_TFILL!G27+$Z$16</f>
        <v>0.43849656184890501</v>
      </c>
      <c r="P7" s="83">
        <f>TRA_TFILL!H27+$Z$16</f>
        <v>0.49250809833468501</v>
      </c>
      <c r="Q7" s="78" t="s">
        <v>113</v>
      </c>
      <c r="R7" s="82" t="s">
        <v>66</v>
      </c>
    </row>
    <row r="8" spans="1:26">
      <c r="D8" s="60" t="s">
        <v>5</v>
      </c>
      <c r="E8" s="82" t="str">
        <f>"*"&amp;TRA_TFILL!G8</f>
        <v>*254.662505169494</v>
      </c>
      <c r="F8" s="82" t="str">
        <f>"*"&amp;TRA_TFILL!H8</f>
        <v>*254.662505169494</v>
      </c>
      <c r="G8" s="82" t="s">
        <v>183</v>
      </c>
      <c r="H8" s="82" t="s">
        <v>63</v>
      </c>
      <c r="K8" s="82" t="s">
        <v>12</v>
      </c>
      <c r="L8" s="82">
        <v>2012</v>
      </c>
      <c r="M8" s="82" t="s">
        <v>48</v>
      </c>
      <c r="O8" s="83">
        <f>O4</f>
        <v>9.2314399537270206E-2</v>
      </c>
      <c r="P8" s="83">
        <f t="shared" ref="P8:P39" si="0">P4</f>
        <v>8.8790539575744204E-2</v>
      </c>
      <c r="Q8" s="82" t="s">
        <v>114</v>
      </c>
      <c r="R8" s="82" t="s">
        <v>63</v>
      </c>
    </row>
    <row r="9" spans="1:26">
      <c r="D9" s="60" t="s">
        <v>5</v>
      </c>
      <c r="E9" s="47" t="str">
        <f>"*"&amp;TRA_TFILL!G9</f>
        <v>*322.294186870245</v>
      </c>
      <c r="F9" s="47" t="str">
        <f>"*"&amp;TRA_TFILL!H9</f>
        <v>*322.294186870245</v>
      </c>
      <c r="G9" s="82" t="s">
        <v>183</v>
      </c>
      <c r="H9" s="82" t="s">
        <v>64</v>
      </c>
      <c r="K9" s="82" t="s">
        <v>12</v>
      </c>
      <c r="L9" s="82">
        <v>2012</v>
      </c>
      <c r="M9" s="82" t="s">
        <v>48</v>
      </c>
      <c r="N9" s="78"/>
      <c r="O9" s="83">
        <f t="shared" ref="O9:O39" si="1">O5</f>
        <v>0.33682539714358101</v>
      </c>
      <c r="P9" s="83">
        <f t="shared" si="0"/>
        <v>0.29151971493001599</v>
      </c>
      <c r="Q9" s="78" t="s">
        <v>114</v>
      </c>
      <c r="R9" s="82" t="s">
        <v>64</v>
      </c>
    </row>
    <row r="10" spans="1:26">
      <c r="D10" s="60" t="s">
        <v>5</v>
      </c>
      <c r="E10" s="47" t="str">
        <f>"*"&amp;TRA_TFILL!G10</f>
        <v>*417.479516671301</v>
      </c>
      <c r="F10" s="47" t="str">
        <f>"*"&amp;TRA_TFILL!H10</f>
        <v>*417.479516671301</v>
      </c>
      <c r="G10" s="82" t="s">
        <v>183</v>
      </c>
      <c r="H10" s="82" t="s">
        <v>65</v>
      </c>
      <c r="K10" s="82" t="s">
        <v>12</v>
      </c>
      <c r="L10" s="82">
        <v>2012</v>
      </c>
      <c r="M10" s="82" t="s">
        <v>48</v>
      </c>
      <c r="N10" s="78"/>
      <c r="O10" s="83">
        <f t="shared" si="1"/>
        <v>0.212363641470244</v>
      </c>
      <c r="P10" s="83">
        <f t="shared" si="0"/>
        <v>0.20718164715955498</v>
      </c>
      <c r="Q10" s="78" t="s">
        <v>114</v>
      </c>
      <c r="R10" s="82" t="s">
        <v>65</v>
      </c>
    </row>
    <row r="11" spans="1:26">
      <c r="D11" s="60" t="s">
        <v>5</v>
      </c>
      <c r="E11" s="47" t="str">
        <f>"*"&amp;TRA_TFILL!G11</f>
        <v>*511.442079280664</v>
      </c>
      <c r="F11" s="47" t="str">
        <f>"*"&amp;TRA_TFILL!H11</f>
        <v>*511.442079280664</v>
      </c>
      <c r="G11" s="82" t="s">
        <v>183</v>
      </c>
      <c r="H11" s="82" t="s">
        <v>66</v>
      </c>
      <c r="K11" s="82" t="s">
        <v>12</v>
      </c>
      <c r="L11" s="82">
        <v>2012</v>
      </c>
      <c r="M11" s="82" t="s">
        <v>48</v>
      </c>
      <c r="N11" s="78"/>
      <c r="O11" s="83">
        <f t="shared" si="1"/>
        <v>0.43849656184890501</v>
      </c>
      <c r="P11" s="83">
        <f t="shared" si="0"/>
        <v>0.49250809833468501</v>
      </c>
      <c r="Q11" s="78" t="s">
        <v>114</v>
      </c>
      <c r="R11" s="82" t="s">
        <v>66</v>
      </c>
    </row>
    <row r="12" spans="1:26">
      <c r="D12" s="60" t="s">
        <v>5</v>
      </c>
      <c r="E12" s="82" t="str">
        <f>"*"&amp;TRA_TFILL!G16</f>
        <v>*254.662505169494</v>
      </c>
      <c r="F12" s="82" t="str">
        <f>"*"&amp;TRA_TFILL!H16</f>
        <v>*254.662505169494</v>
      </c>
      <c r="G12" s="82" t="s">
        <v>115</v>
      </c>
      <c r="H12" s="82" t="s">
        <v>63</v>
      </c>
      <c r="K12" s="82" t="s">
        <v>12</v>
      </c>
      <c r="L12" s="82">
        <v>2012</v>
      </c>
      <c r="M12" s="82" t="s">
        <v>48</v>
      </c>
      <c r="O12" s="83">
        <f t="shared" si="1"/>
        <v>9.2314399537270206E-2</v>
      </c>
      <c r="P12" s="83">
        <f t="shared" si="0"/>
        <v>8.8790539575744204E-2</v>
      </c>
      <c r="Q12" s="82" t="s">
        <v>115</v>
      </c>
      <c r="R12" s="82" t="s">
        <v>63</v>
      </c>
    </row>
    <row r="13" spans="1:26">
      <c r="D13" s="60" t="s">
        <v>5</v>
      </c>
      <c r="E13" s="47" t="str">
        <f>"*"&amp;TRA_TFILL!G17</f>
        <v>*322.294186870245</v>
      </c>
      <c r="F13" s="47" t="str">
        <f>"*"&amp;TRA_TFILL!H17</f>
        <v>*322.294186870245</v>
      </c>
      <c r="G13" s="82" t="s">
        <v>115</v>
      </c>
      <c r="H13" s="82" t="s">
        <v>64</v>
      </c>
      <c r="K13" s="82" t="s">
        <v>12</v>
      </c>
      <c r="L13" s="82">
        <v>2012</v>
      </c>
      <c r="M13" s="82" t="s">
        <v>48</v>
      </c>
      <c r="N13" s="78"/>
      <c r="O13" s="83">
        <f t="shared" si="1"/>
        <v>0.33682539714358101</v>
      </c>
      <c r="P13" s="83">
        <f t="shared" si="0"/>
        <v>0.29151971493001599</v>
      </c>
      <c r="Q13" s="82" t="s">
        <v>115</v>
      </c>
      <c r="R13" s="82" t="s">
        <v>64</v>
      </c>
    </row>
    <row r="14" spans="1:26">
      <c r="D14" s="60" t="s">
        <v>5</v>
      </c>
      <c r="E14" s="47" t="str">
        <f>"*"&amp;TRA_TFILL!G18</f>
        <v>*417.479516671301</v>
      </c>
      <c r="F14" s="47" t="str">
        <f>"*"&amp;TRA_TFILL!H18</f>
        <v>*417.479516671301</v>
      </c>
      <c r="G14" s="82" t="s">
        <v>115</v>
      </c>
      <c r="H14" s="82" t="s">
        <v>65</v>
      </c>
      <c r="I14" s="38"/>
      <c r="K14" s="82" t="s">
        <v>12</v>
      </c>
      <c r="L14" s="82">
        <v>2012</v>
      </c>
      <c r="M14" s="82" t="s">
        <v>48</v>
      </c>
      <c r="N14" s="78"/>
      <c r="O14" s="83">
        <f t="shared" si="1"/>
        <v>0.212363641470244</v>
      </c>
      <c r="P14" s="83">
        <f t="shared" si="0"/>
        <v>0.20718164715955498</v>
      </c>
      <c r="Q14" s="78" t="s">
        <v>115</v>
      </c>
      <c r="R14" s="82" t="s">
        <v>65</v>
      </c>
    </row>
    <row r="15" spans="1:26">
      <c r="D15" s="60" t="s">
        <v>5</v>
      </c>
      <c r="E15" s="47" t="str">
        <f>"*"&amp;TRA_TFILL!G19</f>
        <v>*511.442079280664</v>
      </c>
      <c r="F15" s="47" t="str">
        <f>"*"&amp;TRA_TFILL!H19</f>
        <v>*511.442079280664</v>
      </c>
      <c r="G15" s="82" t="s">
        <v>115</v>
      </c>
      <c r="H15" s="82" t="s">
        <v>66</v>
      </c>
      <c r="I15" s="38"/>
      <c r="K15" s="82" t="s">
        <v>12</v>
      </c>
      <c r="L15" s="82">
        <v>2012</v>
      </c>
      <c r="M15" s="82" t="s">
        <v>48</v>
      </c>
      <c r="N15" s="78"/>
      <c r="O15" s="83">
        <f t="shared" si="1"/>
        <v>0.43849656184890501</v>
      </c>
      <c r="P15" s="83">
        <f t="shared" si="0"/>
        <v>0.49250809833468501</v>
      </c>
      <c r="Q15" s="78" t="s">
        <v>115</v>
      </c>
      <c r="R15" s="82" t="s">
        <v>66</v>
      </c>
    </row>
    <row r="16" spans="1:26">
      <c r="D16" s="60" t="s">
        <v>5</v>
      </c>
      <c r="E16" s="83" t="str">
        <f>"*"&amp;TRA_TFILL!G20</f>
        <v>*1431.74026927195</v>
      </c>
      <c r="F16" s="83" t="str">
        <f>"*"&amp;TRA_TFILL!H20</f>
        <v>*1431.74026927195</v>
      </c>
      <c r="G16" s="82" t="s">
        <v>116</v>
      </c>
      <c r="H16" s="82" t="s">
        <v>63</v>
      </c>
      <c r="I16" s="38"/>
      <c r="K16" s="82" t="s">
        <v>12</v>
      </c>
      <c r="L16" s="82">
        <v>2012</v>
      </c>
      <c r="M16" s="82" t="s">
        <v>48</v>
      </c>
      <c r="O16" s="83">
        <f t="shared" si="1"/>
        <v>9.2314399537270206E-2</v>
      </c>
      <c r="P16" s="83">
        <f t="shared" si="0"/>
        <v>8.8790539575744204E-2</v>
      </c>
      <c r="Q16" s="83" t="s">
        <v>116</v>
      </c>
      <c r="R16" s="82" t="s">
        <v>63</v>
      </c>
      <c r="X16" s="82" t="s">
        <v>170</v>
      </c>
      <c r="Y16" s="82"/>
      <c r="Z16" s="82">
        <v>0.02</v>
      </c>
    </row>
    <row r="17" spans="1:20">
      <c r="D17" s="60" t="s">
        <v>5</v>
      </c>
      <c r="E17" s="5" t="str">
        <f>"*"&amp;TRA_TFILL!G21</f>
        <v>*1431.74026927195</v>
      </c>
      <c r="F17" s="5" t="str">
        <f>"*"&amp;TRA_TFILL!H21</f>
        <v>*1431.74026927195</v>
      </c>
      <c r="G17" s="82" t="str">
        <f t="shared" ref="G17" si="2">G16</f>
        <v>TPCAELCX1N</v>
      </c>
      <c r="H17" s="82" t="s">
        <v>64</v>
      </c>
      <c r="I17" s="38"/>
      <c r="K17" s="82" t="s">
        <v>12</v>
      </c>
      <c r="L17" s="82">
        <v>2012</v>
      </c>
      <c r="M17" s="82" t="s">
        <v>48</v>
      </c>
      <c r="O17" s="83">
        <f t="shared" si="1"/>
        <v>0.33682539714358101</v>
      </c>
      <c r="P17" s="83">
        <f t="shared" si="0"/>
        <v>0.29151971493001599</v>
      </c>
      <c r="Q17" s="83" t="s">
        <v>116</v>
      </c>
      <c r="R17" s="82" t="s">
        <v>64</v>
      </c>
    </row>
    <row r="18" spans="1:20">
      <c r="D18" s="60" t="s">
        <v>5</v>
      </c>
      <c r="E18" s="5" t="str">
        <f>"*"&amp;TRA_TFILL!G22</f>
        <v>*1431.74026927195</v>
      </c>
      <c r="F18" s="5" t="str">
        <f>"*"&amp;TRA_TFILL!H22</f>
        <v>*1431.74026927195</v>
      </c>
      <c r="G18" s="82" t="str">
        <f>G17</f>
        <v>TPCAELCX1N</v>
      </c>
      <c r="H18" s="82" t="s">
        <v>65</v>
      </c>
      <c r="I18" s="38"/>
      <c r="K18" s="82" t="s">
        <v>12</v>
      </c>
      <c r="L18" s="82">
        <v>2012</v>
      </c>
      <c r="M18" s="82" t="s">
        <v>48</v>
      </c>
      <c r="O18" s="83">
        <f t="shared" si="1"/>
        <v>0.212363641470244</v>
      </c>
      <c r="P18" s="83">
        <f t="shared" si="0"/>
        <v>0.20718164715955498</v>
      </c>
      <c r="Q18" s="83" t="s">
        <v>116</v>
      </c>
      <c r="R18" s="82" t="s">
        <v>65</v>
      </c>
    </row>
    <row r="19" spans="1:20" s="37" customFormat="1">
      <c r="A19" s="38"/>
      <c r="B19" s="38"/>
      <c r="C19" s="38"/>
      <c r="D19" s="60" t="s">
        <v>5</v>
      </c>
      <c r="E19" s="5" t="str">
        <f>"*"&amp;TRA_TFILL!G23</f>
        <v>*1431.74026927195</v>
      </c>
      <c r="F19" s="5" t="str">
        <f>"*"&amp;TRA_TFILL!H23</f>
        <v>*1431.74026927195</v>
      </c>
      <c r="G19" s="82" t="str">
        <f>G18</f>
        <v>TPCAELCX1N</v>
      </c>
      <c r="H19" s="82" t="s">
        <v>66</v>
      </c>
      <c r="I19" s="38"/>
      <c r="J19"/>
      <c r="K19" s="82" t="s">
        <v>12</v>
      </c>
      <c r="L19" s="82">
        <v>2012</v>
      </c>
      <c r="M19" s="82" t="s">
        <v>48</v>
      </c>
      <c r="N19"/>
      <c r="O19" s="83">
        <f t="shared" si="1"/>
        <v>0.43849656184890501</v>
      </c>
      <c r="P19" s="83">
        <f t="shared" si="0"/>
        <v>0.49250809833468501</v>
      </c>
      <c r="Q19" s="83" t="s">
        <v>116</v>
      </c>
      <c r="R19" s="82" t="s">
        <v>66</v>
      </c>
      <c r="S19"/>
      <c r="T19"/>
    </row>
    <row r="20" spans="1:20" s="37" customFormat="1">
      <c r="D20" s="60" t="s">
        <v>5</v>
      </c>
      <c r="E20" s="79" t="str">
        <f>"*"&amp;TRA_TFILL!G8</f>
        <v>*254.662505169494</v>
      </c>
      <c r="F20" s="79" t="str">
        <f>"*"&amp;TRA_TFILL!H8</f>
        <v>*254.662505169494</v>
      </c>
      <c r="G20" s="82" t="s">
        <v>117</v>
      </c>
      <c r="H20" s="82" t="s">
        <v>63</v>
      </c>
      <c r="I20" s="38"/>
      <c r="J20"/>
      <c r="K20" s="82" t="s">
        <v>12</v>
      </c>
      <c r="L20" s="82">
        <v>2012</v>
      </c>
      <c r="M20" s="82" t="s">
        <v>48</v>
      </c>
      <c r="O20" s="83">
        <f t="shared" si="1"/>
        <v>9.2314399537270206E-2</v>
      </c>
      <c r="P20" s="83">
        <f t="shared" si="0"/>
        <v>8.8790539575744204E-2</v>
      </c>
      <c r="Q20" s="41" t="s">
        <v>140</v>
      </c>
      <c r="R20" s="82" t="s">
        <v>63</v>
      </c>
      <c r="S20"/>
      <c r="T20"/>
    </row>
    <row r="21" spans="1:20" s="37" customFormat="1">
      <c r="A21"/>
      <c r="B21"/>
      <c r="C21"/>
      <c r="D21" s="60" t="s">
        <v>5</v>
      </c>
      <c r="E21" s="38" t="str">
        <f>"*"&amp;TRA_TFILL!G9</f>
        <v>*322.294186870245</v>
      </c>
      <c r="F21" s="38" t="str">
        <f>"*"&amp;TRA_TFILL!H9</f>
        <v>*322.294186870245</v>
      </c>
      <c r="G21" s="82" t="s">
        <v>117</v>
      </c>
      <c r="H21" s="82" t="s">
        <v>64</v>
      </c>
      <c r="I21"/>
      <c r="J21"/>
      <c r="K21" s="82" t="s">
        <v>12</v>
      </c>
      <c r="L21" s="82">
        <v>2012</v>
      </c>
      <c r="M21" s="82" t="s">
        <v>48</v>
      </c>
      <c r="O21" s="83">
        <f t="shared" si="1"/>
        <v>0.33682539714358101</v>
      </c>
      <c r="P21" s="83">
        <f t="shared" si="0"/>
        <v>0.29151971493001599</v>
      </c>
      <c r="Q21" s="41" t="s">
        <v>140</v>
      </c>
      <c r="R21" s="82" t="s">
        <v>64</v>
      </c>
      <c r="S21"/>
      <c r="T21"/>
    </row>
    <row r="22" spans="1:20">
      <c r="D22" s="60" t="s">
        <v>5</v>
      </c>
      <c r="E22" s="38" t="str">
        <f>"*"&amp;TRA_TFILL!G10</f>
        <v>*417.479516671301</v>
      </c>
      <c r="F22" s="38" t="str">
        <f>"*"&amp;TRA_TFILL!H10</f>
        <v>*417.479516671301</v>
      </c>
      <c r="G22" s="82" t="s">
        <v>117</v>
      </c>
      <c r="H22" s="82" t="s">
        <v>65</v>
      </c>
      <c r="K22" s="82" t="s">
        <v>12</v>
      </c>
      <c r="L22" s="82">
        <v>2012</v>
      </c>
      <c r="M22" s="82" t="s">
        <v>48</v>
      </c>
      <c r="N22" s="37"/>
      <c r="O22" s="83">
        <f t="shared" si="1"/>
        <v>0.212363641470244</v>
      </c>
      <c r="P22" s="83">
        <f t="shared" si="0"/>
        <v>0.20718164715955498</v>
      </c>
      <c r="Q22" s="41" t="s">
        <v>140</v>
      </c>
      <c r="R22" s="82" t="s">
        <v>65</v>
      </c>
    </row>
    <row r="23" spans="1:20">
      <c r="D23" s="60" t="s">
        <v>5</v>
      </c>
      <c r="E23" s="38" t="str">
        <f>"*"&amp;TRA_TFILL!G11</f>
        <v>*511.442079280664</v>
      </c>
      <c r="F23" s="38" t="str">
        <f>"*"&amp;TRA_TFILL!H11</f>
        <v>*511.442079280664</v>
      </c>
      <c r="G23" s="82" t="s">
        <v>117</v>
      </c>
      <c r="H23" s="82" t="s">
        <v>66</v>
      </c>
      <c r="K23" s="82" t="s">
        <v>12</v>
      </c>
      <c r="L23" s="82">
        <v>2012</v>
      </c>
      <c r="M23" s="82" t="s">
        <v>48</v>
      </c>
      <c r="N23" s="37"/>
      <c r="O23" s="83">
        <f t="shared" si="1"/>
        <v>0.43849656184890501</v>
      </c>
      <c r="P23" s="83">
        <f t="shared" si="0"/>
        <v>0.49250809833468501</v>
      </c>
      <c r="Q23" s="41" t="s">
        <v>140</v>
      </c>
      <c r="R23" s="82" t="s">
        <v>66</v>
      </c>
    </row>
    <row r="24" spans="1:20">
      <c r="D24" s="60" t="s">
        <v>5</v>
      </c>
      <c r="E24" s="41" t="str">
        <f>"*"&amp;TRA_TFILL!G8</f>
        <v>*254.662505169494</v>
      </c>
      <c r="F24" s="41" t="str">
        <f>"*"&amp;TRA_TFILL!H8</f>
        <v>*254.662505169494</v>
      </c>
      <c r="G24" s="82" t="s">
        <v>118</v>
      </c>
      <c r="H24" s="82" t="s">
        <v>63</v>
      </c>
      <c r="K24" s="82" t="s">
        <v>12</v>
      </c>
      <c r="L24" s="82">
        <v>2012</v>
      </c>
      <c r="M24" s="82" t="s">
        <v>48</v>
      </c>
      <c r="O24" s="83">
        <f t="shared" si="1"/>
        <v>9.2314399537270206E-2</v>
      </c>
      <c r="P24" s="83">
        <f t="shared" si="0"/>
        <v>8.8790539575744204E-2</v>
      </c>
      <c r="Q24" s="41" t="s">
        <v>141</v>
      </c>
      <c r="R24" s="82" t="s">
        <v>63</v>
      </c>
    </row>
    <row r="25" spans="1:20">
      <c r="D25" s="8" t="s">
        <v>5</v>
      </c>
      <c r="E25" s="41" t="str">
        <f>"*"&amp;TRA_TFILL!G9</f>
        <v>*322.294186870245</v>
      </c>
      <c r="F25" s="41" t="str">
        <f>"*"&amp;TRA_TFILL!H9</f>
        <v>*322.294186870245</v>
      </c>
      <c r="G25" s="82" t="str">
        <f t="shared" ref="G25" si="3">G24</f>
        <v>TPCAGSBL5N</v>
      </c>
      <c r="H25" s="82" t="s">
        <v>64</v>
      </c>
      <c r="K25" s="82" t="s">
        <v>12</v>
      </c>
      <c r="L25" s="82">
        <v>2012</v>
      </c>
      <c r="M25" s="82" t="s">
        <v>48</v>
      </c>
      <c r="O25" s="83">
        <f t="shared" si="1"/>
        <v>0.33682539714358101</v>
      </c>
      <c r="P25" s="83">
        <f t="shared" si="0"/>
        <v>0.29151971493001599</v>
      </c>
      <c r="Q25" s="41" t="s">
        <v>141</v>
      </c>
      <c r="R25" s="82" t="s">
        <v>64</v>
      </c>
    </row>
    <row r="26" spans="1:20">
      <c r="D26" s="8" t="s">
        <v>5</v>
      </c>
      <c r="E26" s="41" t="str">
        <f>"*"&amp;TRA_TFILL!G10</f>
        <v>*417.479516671301</v>
      </c>
      <c r="F26" s="41" t="str">
        <f>"*"&amp;TRA_TFILL!H10</f>
        <v>*417.479516671301</v>
      </c>
      <c r="G26" s="82" t="str">
        <f>G25</f>
        <v>TPCAGSBL5N</v>
      </c>
      <c r="H26" s="82" t="s">
        <v>65</v>
      </c>
      <c r="I26" s="37"/>
      <c r="K26" s="82" t="s">
        <v>12</v>
      </c>
      <c r="L26" s="82">
        <v>2012</v>
      </c>
      <c r="M26" s="82" t="s">
        <v>48</v>
      </c>
      <c r="O26" s="83">
        <f t="shared" si="1"/>
        <v>0.212363641470244</v>
      </c>
      <c r="P26" s="83">
        <f t="shared" si="0"/>
        <v>0.20718164715955498</v>
      </c>
      <c r="Q26" s="41" t="s">
        <v>141</v>
      </c>
      <c r="R26" s="82" t="s">
        <v>65</v>
      </c>
    </row>
    <row r="27" spans="1:20" s="37" customFormat="1">
      <c r="A27"/>
      <c r="B27"/>
      <c r="C27"/>
      <c r="D27" s="8" t="s">
        <v>5</v>
      </c>
      <c r="E27" s="41" t="str">
        <f>"*"&amp;TRA_TFILL!G11</f>
        <v>*511.442079280664</v>
      </c>
      <c r="F27" s="41" t="str">
        <f>"*"&amp;TRA_TFILL!H11</f>
        <v>*511.442079280664</v>
      </c>
      <c r="G27" s="82" t="str">
        <f>G25</f>
        <v>TPCAGSBL5N</v>
      </c>
      <c r="H27" s="82" t="s">
        <v>66</v>
      </c>
      <c r="I27"/>
      <c r="K27" s="82" t="s">
        <v>12</v>
      </c>
      <c r="L27" s="82">
        <v>2012</v>
      </c>
      <c r="M27" s="82" t="s">
        <v>48</v>
      </c>
      <c r="N27"/>
      <c r="O27" s="83">
        <f t="shared" si="1"/>
        <v>0.43849656184890501</v>
      </c>
      <c r="P27" s="83">
        <f t="shared" si="0"/>
        <v>0.49250809833468501</v>
      </c>
      <c r="Q27" s="41" t="s">
        <v>141</v>
      </c>
      <c r="R27" s="82" t="s">
        <v>66</v>
      </c>
    </row>
    <row r="28" spans="1:20">
      <c r="A28" s="40" t="s">
        <v>9</v>
      </c>
      <c r="B28" s="40"/>
      <c r="C28" s="40"/>
      <c r="D28" s="46" t="s">
        <v>5</v>
      </c>
      <c r="E28" s="45" t="str">
        <f>"*"&amp;TRA_TFILL!G60</f>
        <v>*40.6768630003254</v>
      </c>
      <c r="F28" s="45" t="str">
        <f>"*"&amp;TRA_TFILL!H60</f>
        <v>*40.6768630003254</v>
      </c>
      <c r="G28" s="40" t="s">
        <v>119</v>
      </c>
      <c r="H28" s="79" t="s">
        <v>67</v>
      </c>
      <c r="K28" s="82" t="s">
        <v>12</v>
      </c>
      <c r="L28" s="82">
        <v>2012</v>
      </c>
      <c r="M28" s="82" t="s">
        <v>48</v>
      </c>
      <c r="O28" s="83">
        <f t="shared" si="1"/>
        <v>9.2314399537270206E-2</v>
      </c>
      <c r="P28" s="83">
        <f t="shared" si="0"/>
        <v>8.8790539575744204E-2</v>
      </c>
      <c r="Q28" s="41" t="s">
        <v>142</v>
      </c>
      <c r="R28" s="82" t="s">
        <v>63</v>
      </c>
    </row>
    <row r="29" spans="1:20">
      <c r="D29" s="60" t="s">
        <v>5</v>
      </c>
      <c r="E29" t="str">
        <f>"*"&amp;TRA_TFILL!G60</f>
        <v>*40.6768630003254</v>
      </c>
      <c r="F29" s="82" t="str">
        <f>"*"&amp;TRA_TFILL!H60</f>
        <v>*40.6768630003254</v>
      </c>
      <c r="G29" s="79" t="s">
        <v>119</v>
      </c>
      <c r="H29" s="79" t="s">
        <v>68</v>
      </c>
      <c r="J29" s="37"/>
      <c r="K29" s="82" t="s">
        <v>12</v>
      </c>
      <c r="L29" s="82">
        <v>2012</v>
      </c>
      <c r="M29" s="82" t="s">
        <v>48</v>
      </c>
      <c r="O29" s="83">
        <f t="shared" si="1"/>
        <v>0.33682539714358101</v>
      </c>
      <c r="P29" s="83">
        <f t="shared" si="0"/>
        <v>0.29151971493001599</v>
      </c>
      <c r="Q29" s="41" t="s">
        <v>142</v>
      </c>
      <c r="R29" s="82" t="s">
        <v>64</v>
      </c>
      <c r="S29" s="37"/>
      <c r="T29" s="37"/>
    </row>
    <row r="30" spans="1:20">
      <c r="A30" s="7"/>
      <c r="B30" s="7"/>
      <c r="C30" s="7"/>
      <c r="D30" s="8" t="s">
        <v>5</v>
      </c>
      <c r="E30" s="37" t="str">
        <f>"*"&amp;TRA_TFILL!G61</f>
        <v>*51.4244574719737</v>
      </c>
      <c r="F30" s="37" t="str">
        <f>"*"&amp;TRA_TFILL!H61</f>
        <v>*51.4244574719737</v>
      </c>
      <c r="G30" s="79" t="s">
        <v>119</v>
      </c>
      <c r="H30" s="79" t="s">
        <v>69</v>
      </c>
      <c r="J30" s="37"/>
      <c r="K30" s="82" t="s">
        <v>12</v>
      </c>
      <c r="L30" s="82">
        <v>2012</v>
      </c>
      <c r="M30" s="82" t="s">
        <v>48</v>
      </c>
      <c r="O30" s="83">
        <f t="shared" si="1"/>
        <v>0.212363641470244</v>
      </c>
      <c r="P30" s="83">
        <f t="shared" si="0"/>
        <v>0.20718164715955498</v>
      </c>
      <c r="Q30" s="41" t="s">
        <v>142</v>
      </c>
      <c r="R30" s="82" t="s">
        <v>65</v>
      </c>
      <c r="S30" s="37"/>
      <c r="T30" s="37"/>
    </row>
    <row r="31" spans="1:20">
      <c r="A31" s="38"/>
      <c r="B31" s="38"/>
      <c r="C31" s="38"/>
      <c r="D31" s="8" t="s">
        <v>5</v>
      </c>
      <c r="E31" s="37" t="str">
        <f>"*"&amp;TRA_TFILL!G62</f>
        <v>*57.650178715554</v>
      </c>
      <c r="F31" s="37" t="str">
        <f>"*"&amp;TRA_TFILL!H62</f>
        <v>*57.650178715554</v>
      </c>
      <c r="G31" s="79" t="s">
        <v>119</v>
      </c>
      <c r="H31" s="79" t="s">
        <v>70</v>
      </c>
      <c r="I31" s="38"/>
      <c r="J31" s="37"/>
      <c r="K31" s="82" t="s">
        <v>12</v>
      </c>
      <c r="L31" s="82">
        <v>2012</v>
      </c>
      <c r="M31" s="82" t="s">
        <v>48</v>
      </c>
      <c r="O31" s="83">
        <f t="shared" si="1"/>
        <v>0.43849656184890501</v>
      </c>
      <c r="P31" s="83">
        <f t="shared" si="0"/>
        <v>0.49250809833468501</v>
      </c>
      <c r="Q31" s="41" t="s">
        <v>142</v>
      </c>
      <c r="R31" s="82" t="s">
        <v>66</v>
      </c>
      <c r="S31" s="37"/>
      <c r="T31" s="37"/>
    </row>
    <row r="32" spans="1:20">
      <c r="A32" s="38"/>
      <c r="B32" s="38"/>
      <c r="C32" s="38"/>
      <c r="D32" s="8" t="s">
        <v>5</v>
      </c>
      <c r="E32" s="37" t="str">
        <f>"*"&amp;TRA_TFILL!G63</f>
        <v>*40.6768630003254</v>
      </c>
      <c r="F32" s="37" t="str">
        <f>"*"&amp;TRA_TFILL!H63</f>
        <v>*40.6768630003254</v>
      </c>
      <c r="G32" s="79" t="s">
        <v>120</v>
      </c>
      <c r="H32" s="79" t="s">
        <v>71</v>
      </c>
      <c r="I32" s="38"/>
      <c r="K32" s="82" t="s">
        <v>12</v>
      </c>
      <c r="L32" s="82">
        <v>2012</v>
      </c>
      <c r="M32" s="82" t="s">
        <v>48</v>
      </c>
      <c r="O32" s="83">
        <f t="shared" si="1"/>
        <v>9.2314399537270206E-2</v>
      </c>
      <c r="P32" s="83">
        <f t="shared" si="0"/>
        <v>8.8790539575744204E-2</v>
      </c>
      <c r="Q32" s="60" t="s">
        <v>118</v>
      </c>
      <c r="R32" s="82" t="s">
        <v>63</v>
      </c>
    </row>
    <row r="33" spans="1:28" s="37" customFormat="1">
      <c r="A33" s="38"/>
      <c r="B33" s="38"/>
      <c r="C33" s="38"/>
      <c r="D33" s="8" t="s">
        <v>5</v>
      </c>
      <c r="E33" s="37" t="str">
        <f>"*"&amp;TRA_TFILL!G64</f>
        <v>*51.4244574719737</v>
      </c>
      <c r="F33" s="37" t="str">
        <f>"*"&amp;TRA_TFILL!H64</f>
        <v>*51.4244574719737</v>
      </c>
      <c r="G33" s="79" t="s">
        <v>120</v>
      </c>
      <c r="H33" s="79" t="s">
        <v>72</v>
      </c>
      <c r="I33"/>
      <c r="J33"/>
      <c r="K33" s="82" t="s">
        <v>12</v>
      </c>
      <c r="L33" s="82">
        <v>2012</v>
      </c>
      <c r="M33" s="82" t="s">
        <v>48</v>
      </c>
      <c r="N33" s="41"/>
      <c r="O33" s="83">
        <f t="shared" si="1"/>
        <v>0.33682539714358101</v>
      </c>
      <c r="P33" s="83">
        <f t="shared" si="0"/>
        <v>0.29151971493001599</v>
      </c>
      <c r="Q33" s="60" t="s">
        <v>118</v>
      </c>
      <c r="R33" s="82" t="s">
        <v>64</v>
      </c>
      <c r="S33"/>
      <c r="T33"/>
    </row>
    <row r="34" spans="1:28">
      <c r="A34" s="38"/>
      <c r="B34" s="38"/>
      <c r="C34" s="38"/>
      <c r="D34" s="8" t="s">
        <v>5</v>
      </c>
      <c r="E34" s="38" t="str">
        <f>"*"&amp;TRA_TFILL!G65</f>
        <v>*57.650178715554</v>
      </c>
      <c r="F34" s="38" t="str">
        <f>"*"&amp;TRA_TFILL!H65</f>
        <v>*57.650178715554</v>
      </c>
      <c r="G34" s="79" t="s">
        <v>120</v>
      </c>
      <c r="H34" s="79" t="s">
        <v>73</v>
      </c>
      <c r="K34" s="82" t="s">
        <v>12</v>
      </c>
      <c r="L34" s="82">
        <v>2012</v>
      </c>
      <c r="M34" s="82" t="s">
        <v>48</v>
      </c>
      <c r="N34" s="37"/>
      <c r="O34" s="83">
        <f t="shared" si="1"/>
        <v>0.212363641470244</v>
      </c>
      <c r="P34" s="83">
        <f t="shared" si="0"/>
        <v>0.20718164715955498</v>
      </c>
      <c r="Q34" s="60" t="s">
        <v>118</v>
      </c>
      <c r="R34" s="82" t="s">
        <v>65</v>
      </c>
    </row>
    <row r="35" spans="1:28">
      <c r="D35" s="60" t="s">
        <v>5</v>
      </c>
      <c r="E35" s="61" t="str">
        <f>"*"&amp;TRA_TFILL!G60</f>
        <v>*40.6768630003254</v>
      </c>
      <c r="F35" s="61" t="str">
        <f>"*"&amp;TRA_TFILL!H60</f>
        <v>*40.6768630003254</v>
      </c>
      <c r="G35" s="79" t="s">
        <v>121</v>
      </c>
      <c r="H35" s="79" t="s">
        <v>67</v>
      </c>
      <c r="K35" s="82" t="s">
        <v>12</v>
      </c>
      <c r="L35" s="82">
        <v>2012</v>
      </c>
      <c r="M35" s="82" t="s">
        <v>48</v>
      </c>
      <c r="N35" s="37"/>
      <c r="O35" s="83">
        <f t="shared" si="1"/>
        <v>0.43849656184890501</v>
      </c>
      <c r="P35" s="83">
        <f t="shared" si="0"/>
        <v>0.49250809833468501</v>
      </c>
      <c r="Q35" s="60" t="s">
        <v>118</v>
      </c>
      <c r="R35" s="82" t="s">
        <v>66</v>
      </c>
    </row>
    <row r="36" spans="1:28">
      <c r="D36" s="8" t="s">
        <v>5</v>
      </c>
      <c r="E36" s="11" t="str">
        <f>"*"&amp;TRA_TFILL!G60</f>
        <v>*40.6768630003254</v>
      </c>
      <c r="F36" s="11" t="str">
        <f>"*"&amp;TRA_TFILL!H60</f>
        <v>*40.6768630003254</v>
      </c>
      <c r="G36" s="79" t="s">
        <v>121</v>
      </c>
      <c r="H36" s="79" t="s">
        <v>68</v>
      </c>
      <c r="K36" s="82" t="s">
        <v>12</v>
      </c>
      <c r="L36" s="82">
        <v>2012</v>
      </c>
      <c r="M36" s="82" t="s">
        <v>48</v>
      </c>
      <c r="O36" s="83">
        <f t="shared" si="1"/>
        <v>9.2314399537270206E-2</v>
      </c>
      <c r="P36" s="83">
        <f t="shared" si="0"/>
        <v>8.8790539575744204E-2</v>
      </c>
      <c r="Q36" s="82" t="s">
        <v>117</v>
      </c>
      <c r="R36" s="82" t="s">
        <v>63</v>
      </c>
    </row>
    <row r="37" spans="1:28">
      <c r="D37" s="8" t="s">
        <v>5</v>
      </c>
      <c r="E37" s="38" t="str">
        <f>"*"&amp;TRA_TFILL!G61</f>
        <v>*51.4244574719737</v>
      </c>
      <c r="F37" s="38" t="str">
        <f>"*"&amp;TRA_TFILL!H61</f>
        <v>*51.4244574719737</v>
      </c>
      <c r="G37" s="79" t="s">
        <v>121</v>
      </c>
      <c r="H37" s="79" t="s">
        <v>69</v>
      </c>
      <c r="I37" s="37"/>
      <c r="K37" s="82" t="s">
        <v>12</v>
      </c>
      <c r="L37" s="82">
        <v>2012</v>
      </c>
      <c r="M37" s="82" t="s">
        <v>48</v>
      </c>
      <c r="N37" s="37"/>
      <c r="O37" s="83">
        <f t="shared" si="1"/>
        <v>0.33682539714358101</v>
      </c>
      <c r="P37" s="83">
        <f t="shared" si="0"/>
        <v>0.29151971493001599</v>
      </c>
      <c r="Q37" s="82" t="s">
        <v>117</v>
      </c>
      <c r="R37" s="82" t="s">
        <v>64</v>
      </c>
    </row>
    <row r="38" spans="1:28" s="37" customFormat="1">
      <c r="A38"/>
      <c r="B38"/>
      <c r="C38"/>
      <c r="D38" s="8" t="s">
        <v>5</v>
      </c>
      <c r="E38" s="38" t="str">
        <f>"*"&amp;TRA_TFILL!G62</f>
        <v>*57.650178715554</v>
      </c>
      <c r="F38" s="38" t="str">
        <f>"*"&amp;TRA_TFILL!H62</f>
        <v>*57.650178715554</v>
      </c>
      <c r="G38" s="79" t="s">
        <v>121</v>
      </c>
      <c r="H38" s="79" t="s">
        <v>70</v>
      </c>
      <c r="I38"/>
      <c r="J38"/>
      <c r="K38" s="37" t="s">
        <v>12</v>
      </c>
      <c r="L38" s="82">
        <v>2012</v>
      </c>
      <c r="M38" s="82" t="s">
        <v>48</v>
      </c>
      <c r="O38" s="83">
        <f t="shared" si="1"/>
        <v>0.212363641470244</v>
      </c>
      <c r="P38" s="83">
        <f t="shared" si="0"/>
        <v>0.20718164715955498</v>
      </c>
      <c r="Q38" s="82" t="s">
        <v>117</v>
      </c>
      <c r="R38" s="82" t="s">
        <v>65</v>
      </c>
      <c r="S38"/>
      <c r="T38"/>
    </row>
    <row r="39" spans="1:28">
      <c r="D39" s="8" t="s">
        <v>5</v>
      </c>
      <c r="E39" s="38" t="str">
        <f>"*"&amp;TRA_TFILL!G63</f>
        <v>*40.6768630003254</v>
      </c>
      <c r="F39" s="38" t="str">
        <f>"*"&amp;TRA_TFILL!H63</f>
        <v>*40.6768630003254</v>
      </c>
      <c r="G39" s="38" t="s">
        <v>122</v>
      </c>
      <c r="H39" s="79" t="s">
        <v>71</v>
      </c>
      <c r="K39" s="37" t="s">
        <v>12</v>
      </c>
      <c r="L39" s="82">
        <v>2012</v>
      </c>
      <c r="M39" s="82" t="s">
        <v>48</v>
      </c>
      <c r="N39" s="37"/>
      <c r="O39" s="83">
        <f t="shared" si="1"/>
        <v>0.43849656184890501</v>
      </c>
      <c r="P39" s="83">
        <f t="shared" si="0"/>
        <v>0.49250809833468501</v>
      </c>
      <c r="Q39" s="82" t="s">
        <v>117</v>
      </c>
      <c r="R39" s="82" t="s">
        <v>66</v>
      </c>
      <c r="W39" s="38"/>
      <c r="X39" s="38"/>
    </row>
    <row r="40" spans="1:28">
      <c r="D40" s="8" t="s">
        <v>5</v>
      </c>
      <c r="E40" s="38" t="str">
        <f>"*"&amp;TRA_TFILL!G64</f>
        <v>*51.4244574719737</v>
      </c>
      <c r="F40" s="38" t="str">
        <f>"*"&amp;TRA_TFILL!H64</f>
        <v>*51.4244574719737</v>
      </c>
      <c r="G40" s="79" t="s">
        <v>122</v>
      </c>
      <c r="H40" s="79" t="s">
        <v>72</v>
      </c>
      <c r="K40" s="80" t="s">
        <v>15</v>
      </c>
      <c r="L40" s="82">
        <v>2010</v>
      </c>
      <c r="M40" s="80"/>
      <c r="N40" s="80" t="s">
        <v>18</v>
      </c>
      <c r="O40" s="81">
        <f>TRA_TFILL!G44</f>
        <v>1.80996840607736</v>
      </c>
      <c r="P40" s="81">
        <f>TRA_TFILL!H44</f>
        <v>1.80996840607736</v>
      </c>
      <c r="Q40" s="80" t="s">
        <v>113</v>
      </c>
      <c r="W40" s="38"/>
      <c r="X40" s="38"/>
    </row>
    <row r="41" spans="1:28">
      <c r="D41" s="8" t="s">
        <v>5</v>
      </c>
      <c r="E41" s="38" t="str">
        <f>"*"&amp;TRA_TFILL!G65</f>
        <v>*57.650178715554</v>
      </c>
      <c r="F41" s="38" t="str">
        <f>"*"&amp;TRA_TFILL!H65</f>
        <v>*57.650178715554</v>
      </c>
      <c r="G41" s="79" t="s">
        <v>122</v>
      </c>
      <c r="H41" s="79" t="s">
        <v>73</v>
      </c>
      <c r="K41" s="80" t="s">
        <v>15</v>
      </c>
      <c r="L41" s="82">
        <v>2010</v>
      </c>
      <c r="M41" s="80"/>
      <c r="N41" s="80" t="s">
        <v>18</v>
      </c>
      <c r="O41" s="81">
        <f>TRA_TFILL!G45</f>
        <v>1.80996840607736</v>
      </c>
      <c r="P41" s="81">
        <f>TRA_TFILL!H45</f>
        <v>1.80996840607736</v>
      </c>
      <c r="Q41" s="80" t="s">
        <v>114</v>
      </c>
      <c r="W41" s="38"/>
      <c r="X41" s="38"/>
    </row>
    <row r="42" spans="1:28">
      <c r="D42" s="60" t="s">
        <v>5</v>
      </c>
      <c r="E42" s="61" t="str">
        <f>"*"&amp;TRA_TFILL!G60</f>
        <v>*40.6768630003254</v>
      </c>
      <c r="F42" s="61" t="str">
        <f>"*"&amp;TRA_TFILL!H60</f>
        <v>*40.6768630003254</v>
      </c>
      <c r="G42" s="79" t="s">
        <v>123</v>
      </c>
      <c r="H42" s="79" t="s">
        <v>67</v>
      </c>
      <c r="K42" s="80" t="s">
        <v>15</v>
      </c>
      <c r="L42" s="82">
        <v>2010</v>
      </c>
      <c r="M42" s="80"/>
      <c r="N42" s="80" t="s">
        <v>18</v>
      </c>
      <c r="O42" s="81">
        <f>TRA_TFILL!G47</f>
        <v>1.80996840607736</v>
      </c>
      <c r="P42" s="81">
        <f>TRA_TFILL!H47</f>
        <v>1.80996840607736</v>
      </c>
      <c r="Q42" s="80" t="s">
        <v>115</v>
      </c>
      <c r="R42" s="37"/>
      <c r="W42" s="38"/>
      <c r="X42" s="38"/>
    </row>
    <row r="43" spans="1:28">
      <c r="D43" s="8" t="s">
        <v>5</v>
      </c>
      <c r="E43" s="11" t="str">
        <f>"*"&amp;TRA_TFILL!G60</f>
        <v>*40.6768630003254</v>
      </c>
      <c r="F43" s="11" t="str">
        <f>"*"&amp;TRA_TFILL!H60</f>
        <v>*40.6768630003254</v>
      </c>
      <c r="G43" s="79" t="s">
        <v>123</v>
      </c>
      <c r="H43" s="79" t="s">
        <v>68</v>
      </c>
      <c r="K43" t="s">
        <v>15</v>
      </c>
      <c r="L43" s="82">
        <v>2010</v>
      </c>
      <c r="N43" t="s">
        <v>18</v>
      </c>
      <c r="O43" s="5">
        <f>TRA_TFILL!G$48</f>
        <v>1.80996840607736</v>
      </c>
      <c r="P43" s="5">
        <f>TRA_TFILL!H$48</f>
        <v>1.80996840607736</v>
      </c>
      <c r="Q43" s="41" t="s">
        <v>116</v>
      </c>
      <c r="W43" s="38"/>
      <c r="X43" s="38"/>
    </row>
    <row r="44" spans="1:28">
      <c r="D44" s="8" t="s">
        <v>5</v>
      </c>
      <c r="E44" s="38" t="str">
        <f>"*"&amp;TRA_TFILL!G61</f>
        <v>*51.4244574719737</v>
      </c>
      <c r="F44" s="38" t="str">
        <f>"*"&amp;TRA_TFILL!H61</f>
        <v>*51.4244574719737</v>
      </c>
      <c r="G44" s="79" t="s">
        <v>123</v>
      </c>
      <c r="H44" s="79" t="s">
        <v>69</v>
      </c>
      <c r="K44" s="37" t="s">
        <v>15</v>
      </c>
      <c r="L44" s="82">
        <v>2010</v>
      </c>
      <c r="M44" s="37"/>
      <c r="N44" s="37" t="s">
        <v>18</v>
      </c>
      <c r="O44" s="5">
        <f>TRA_TFILL!G$48</f>
        <v>1.80996840607736</v>
      </c>
      <c r="P44" s="5">
        <f>TRA_TFILL!H$48</f>
        <v>1.80996840607736</v>
      </c>
      <c r="Q44" s="41" t="s">
        <v>140</v>
      </c>
      <c r="W44" s="38"/>
      <c r="X44" s="38"/>
    </row>
    <row r="45" spans="1:28">
      <c r="D45" s="8" t="s">
        <v>5</v>
      </c>
      <c r="E45" s="38" t="str">
        <f>"*"&amp;TRA_TFILL!G62</f>
        <v>*57.650178715554</v>
      </c>
      <c r="F45" s="38" t="str">
        <f>"*"&amp;TRA_TFILL!H62</f>
        <v>*57.650178715554</v>
      </c>
      <c r="G45" s="79" t="s">
        <v>123</v>
      </c>
      <c r="H45" s="79" t="s">
        <v>70</v>
      </c>
      <c r="K45" s="37" t="s">
        <v>15</v>
      </c>
      <c r="L45" s="82">
        <v>2010</v>
      </c>
      <c r="N45" s="37" t="s">
        <v>18</v>
      </c>
      <c r="O45" s="5">
        <f>TRA_TFILL!G$48</f>
        <v>1.80996840607736</v>
      </c>
      <c r="P45" s="5">
        <f>TRA_TFILL!H$48</f>
        <v>1.80996840607736</v>
      </c>
      <c r="Q45" s="41" t="s">
        <v>141</v>
      </c>
      <c r="W45" s="38"/>
      <c r="X45" s="38"/>
    </row>
    <row r="46" spans="1:28">
      <c r="D46" s="8" t="s">
        <v>5</v>
      </c>
      <c r="E46" s="38" t="str">
        <f>"*"&amp;TRA_TFILL!G63</f>
        <v>*40.6768630003254</v>
      </c>
      <c r="F46" s="38" t="str">
        <f>"*"&amp;TRA_TFILL!H63</f>
        <v>*40.6768630003254</v>
      </c>
      <c r="G46" s="38" t="s">
        <v>124</v>
      </c>
      <c r="H46" s="79" t="s">
        <v>71</v>
      </c>
      <c r="K46" s="37" t="s">
        <v>15</v>
      </c>
      <c r="L46" s="82">
        <v>2010</v>
      </c>
      <c r="N46" s="37" t="s">
        <v>18</v>
      </c>
      <c r="O46" s="5">
        <f>TRA_TFILL!G$48</f>
        <v>1.80996840607736</v>
      </c>
      <c r="P46" s="5">
        <f>TRA_TFILL!H$48</f>
        <v>1.80996840607736</v>
      </c>
      <c r="Q46" s="41" t="s">
        <v>142</v>
      </c>
      <c r="W46" s="38"/>
      <c r="X46" s="38"/>
    </row>
    <row r="47" spans="1:28">
      <c r="D47" s="8" t="s">
        <v>5</v>
      </c>
      <c r="E47" s="38" t="str">
        <f>"*"&amp;TRA_TFILL!G64</f>
        <v>*51.4244574719737</v>
      </c>
      <c r="F47" s="38" t="str">
        <f>"*"&amp;TRA_TFILL!H64</f>
        <v>*51.4244574719737</v>
      </c>
      <c r="G47" s="79" t="s">
        <v>124</v>
      </c>
      <c r="H47" s="79" t="s">
        <v>72</v>
      </c>
      <c r="K47" s="37" t="s">
        <v>15</v>
      </c>
      <c r="L47" s="82">
        <v>2010</v>
      </c>
      <c r="N47" s="37" t="s">
        <v>18</v>
      </c>
      <c r="O47" s="5">
        <f>TRA_TFILL!G$48</f>
        <v>1.80996840607736</v>
      </c>
      <c r="P47" s="5">
        <f>TRA_TFILL!H$48</f>
        <v>1.80996840607736</v>
      </c>
      <c r="Q47" s="8" t="s">
        <v>118</v>
      </c>
      <c r="R47" s="37"/>
      <c r="S47" s="37"/>
      <c r="AB47" s="37"/>
    </row>
    <row r="48" spans="1:28">
      <c r="D48" s="8" t="s">
        <v>5</v>
      </c>
      <c r="E48" s="38" t="str">
        <f>"*"&amp;TRA_TFILL!G65</f>
        <v>*57.650178715554</v>
      </c>
      <c r="F48" s="38" t="str">
        <f>"*"&amp;TRA_TFILL!H65</f>
        <v>*57.650178715554</v>
      </c>
      <c r="G48" s="79" t="s">
        <v>124</v>
      </c>
      <c r="H48" s="79" t="s">
        <v>73</v>
      </c>
      <c r="K48" s="37" t="s">
        <v>15</v>
      </c>
      <c r="L48" s="37">
        <v>2010</v>
      </c>
      <c r="M48" s="37"/>
      <c r="N48" s="37" t="s">
        <v>18</v>
      </c>
      <c r="O48" s="5">
        <f>TRA_TFILL!G$48</f>
        <v>1.80996840607736</v>
      </c>
      <c r="P48" s="5">
        <f>TRA_TFILL!H$48</f>
        <v>1.80996840607736</v>
      </c>
      <c r="Q48" s="37" t="s">
        <v>117</v>
      </c>
      <c r="S48" s="37"/>
      <c r="T48" s="37"/>
      <c r="AB48" s="37"/>
    </row>
    <row r="49" spans="1:23">
      <c r="D49" s="60" t="s">
        <v>5</v>
      </c>
      <c r="E49" s="61" t="str">
        <f>"*"&amp;TRA_TFILL!G60</f>
        <v>*40.6768630003254</v>
      </c>
      <c r="F49" s="61" t="str">
        <f>"*"&amp;TRA_TFILL!H60</f>
        <v>*40.6768630003254</v>
      </c>
      <c r="G49" s="79" t="s">
        <v>125</v>
      </c>
      <c r="H49" s="79" t="s">
        <v>67</v>
      </c>
      <c r="I49" s="37"/>
      <c r="K49" s="82" t="s">
        <v>15</v>
      </c>
      <c r="L49" s="82">
        <v>2020</v>
      </c>
      <c r="M49" s="82"/>
      <c r="N49" s="82" t="s">
        <v>18</v>
      </c>
      <c r="O49" s="83">
        <f>TRA_TFILL!G$48*1.39/1.55</f>
        <v>1.623132957708084</v>
      </c>
      <c r="P49" s="83">
        <f>TRA_TFILL!H$48*1.39/1.55</f>
        <v>1.623132957708084</v>
      </c>
      <c r="Q49" s="82" t="s">
        <v>190</v>
      </c>
      <c r="R49" s="82"/>
      <c r="S49" s="82"/>
      <c r="T49" s="82" t="s">
        <v>191</v>
      </c>
      <c r="U49" s="82"/>
      <c r="V49" s="82"/>
    </row>
    <row r="50" spans="1:23" s="37" customFormat="1">
      <c r="A50"/>
      <c r="B50"/>
      <c r="C50"/>
      <c r="D50" s="8" t="s">
        <v>5</v>
      </c>
      <c r="E50" s="11" t="str">
        <f>"*"&amp;TRA_TFILL!G60</f>
        <v>*40.6768630003254</v>
      </c>
      <c r="F50" s="11" t="str">
        <f>"*"&amp;TRA_TFILL!H60</f>
        <v>*40.6768630003254</v>
      </c>
      <c r="G50" s="79" t="s">
        <v>125</v>
      </c>
      <c r="H50" s="79" t="s">
        <v>68</v>
      </c>
      <c r="K50" s="82" t="s">
        <v>15</v>
      </c>
      <c r="L50" s="82">
        <v>2050</v>
      </c>
      <c r="M50" s="82"/>
      <c r="N50" s="82" t="s">
        <v>18</v>
      </c>
      <c r="O50" s="83">
        <f>TRA_TFILL!G$48*1.39/1.55</f>
        <v>1.623132957708084</v>
      </c>
      <c r="P50" s="83">
        <f>TRA_TFILL!H$48*1.39/1.55</f>
        <v>1.623132957708084</v>
      </c>
      <c r="Q50" s="82" t="s">
        <v>190</v>
      </c>
      <c r="R50" s="82"/>
      <c r="S50" s="82"/>
      <c r="T50" s="82" t="s">
        <v>191</v>
      </c>
      <c r="U50" s="82"/>
      <c r="V50" s="82"/>
    </row>
    <row r="51" spans="1:23" s="37" customFormat="1">
      <c r="A51"/>
      <c r="B51"/>
      <c r="C51"/>
      <c r="D51" s="8" t="s">
        <v>5</v>
      </c>
      <c r="E51" s="38" t="str">
        <f>"*"&amp;TRA_TFILL!G61</f>
        <v>*51.4244574719737</v>
      </c>
      <c r="F51" s="38" t="str">
        <f>"*"&amp;TRA_TFILL!H61</f>
        <v>*51.4244574719737</v>
      </c>
      <c r="G51" s="79" t="s">
        <v>125</v>
      </c>
      <c r="H51" s="79" t="s">
        <v>69</v>
      </c>
      <c r="J51"/>
      <c r="K51" s="82" t="s">
        <v>20</v>
      </c>
      <c r="L51" s="82"/>
      <c r="M51" s="82"/>
      <c r="N51" s="82"/>
      <c r="O51" s="26">
        <f>TRA_TFILL!G54</f>
        <v>1E-3</v>
      </c>
      <c r="P51" s="26">
        <f>TRA_TFILL!H54</f>
        <v>1E-3</v>
      </c>
      <c r="Q51" s="82" t="s">
        <v>113</v>
      </c>
      <c r="R51"/>
      <c r="S51"/>
      <c r="T51"/>
      <c r="U51"/>
      <c r="V51"/>
    </row>
    <row r="52" spans="1:23" s="37" customFormat="1">
      <c r="A52"/>
      <c r="B52"/>
      <c r="C52"/>
      <c r="D52" s="8" t="s">
        <v>5</v>
      </c>
      <c r="E52" s="38" t="str">
        <f>"*"&amp;TRA_TFILL!G62</f>
        <v>*57.650178715554</v>
      </c>
      <c r="F52" s="38" t="str">
        <f>"*"&amp;TRA_TFILL!H62</f>
        <v>*57.650178715554</v>
      </c>
      <c r="G52" s="79" t="s">
        <v>125</v>
      </c>
      <c r="H52" s="79" t="s">
        <v>70</v>
      </c>
      <c r="J52"/>
      <c r="K52" s="82" t="s">
        <v>20</v>
      </c>
      <c r="L52" s="82"/>
      <c r="M52" s="82"/>
      <c r="N52" s="82"/>
      <c r="O52" s="26">
        <f>TRA_TFILL!G55</f>
        <v>1E-3</v>
      </c>
      <c r="P52" s="26">
        <f>TRA_TFILL!H55</f>
        <v>1E-3</v>
      </c>
      <c r="Q52" s="82" t="s">
        <v>114</v>
      </c>
      <c r="R52"/>
      <c r="S52"/>
      <c r="T52"/>
    </row>
    <row r="53" spans="1:23" s="37" customFormat="1">
      <c r="A53"/>
      <c r="B53"/>
      <c r="C53"/>
      <c r="D53" s="8" t="s">
        <v>5</v>
      </c>
      <c r="E53" s="38" t="str">
        <f>"*"&amp;TRA_TFILL!G63</f>
        <v>*40.6768630003254</v>
      </c>
      <c r="F53" s="38" t="str">
        <f>"*"&amp;TRA_TFILL!H63</f>
        <v>*40.6768630003254</v>
      </c>
      <c r="G53" s="38" t="s">
        <v>126</v>
      </c>
      <c r="H53" s="79" t="s">
        <v>71</v>
      </c>
      <c r="J53"/>
      <c r="K53" s="82" t="s">
        <v>20</v>
      </c>
      <c r="L53" s="82"/>
      <c r="M53" s="82"/>
      <c r="N53" s="82"/>
      <c r="O53" s="26">
        <f>TRA_TFILL!G56</f>
        <v>1E-3</v>
      </c>
      <c r="P53" s="26">
        <f>TRA_TFILL!H56</f>
        <v>1E-3</v>
      </c>
      <c r="Q53" s="82" t="s">
        <v>115</v>
      </c>
      <c r="R53"/>
      <c r="S53"/>
      <c r="T53"/>
    </row>
    <row r="54" spans="1:23" s="37" customFormat="1">
      <c r="A54"/>
      <c r="B54"/>
      <c r="C54"/>
      <c r="D54" s="8" t="s">
        <v>5</v>
      </c>
      <c r="E54" s="38" t="str">
        <f>"*"&amp;TRA_TFILL!G64</f>
        <v>*51.4244574719737</v>
      </c>
      <c r="F54" s="38" t="str">
        <f>"*"&amp;TRA_TFILL!H64</f>
        <v>*51.4244574719737</v>
      </c>
      <c r="G54" s="79" t="s">
        <v>126</v>
      </c>
      <c r="H54" s="79" t="s">
        <v>72</v>
      </c>
      <c r="J54"/>
      <c r="K54" s="38" t="s">
        <v>20</v>
      </c>
      <c r="L54" s="38"/>
      <c r="M54" s="38"/>
      <c r="N54" s="38"/>
      <c r="O54" s="43">
        <f>TRA_TFILL!G$54</f>
        <v>1E-3</v>
      </c>
      <c r="P54" s="43">
        <f>TRA_TFILL!H$54</f>
        <v>1E-3</v>
      </c>
      <c r="Q54" s="41" t="s">
        <v>116</v>
      </c>
      <c r="R54" s="38"/>
      <c r="S54" s="38"/>
      <c r="T54"/>
    </row>
    <row r="55" spans="1:23" s="37" customFormat="1">
      <c r="A55"/>
      <c r="B55"/>
      <c r="C55"/>
      <c r="D55" s="8" t="s">
        <v>5</v>
      </c>
      <c r="E55" s="38" t="str">
        <f>"*"&amp;TRA_TFILL!G65</f>
        <v>*57.650178715554</v>
      </c>
      <c r="F55" s="38" t="str">
        <f>"*"&amp;TRA_TFILL!H65</f>
        <v>*57.650178715554</v>
      </c>
      <c r="G55" s="79" t="s">
        <v>126</v>
      </c>
      <c r="H55" s="79" t="s">
        <v>73</v>
      </c>
      <c r="J55"/>
      <c r="K55" s="38" t="s">
        <v>20</v>
      </c>
      <c r="L55"/>
      <c r="M55"/>
      <c r="N55"/>
      <c r="O55" s="43">
        <f>TRA_TFILL!G$54</f>
        <v>1E-3</v>
      </c>
      <c r="P55" s="43">
        <f>TRA_TFILL!H$54</f>
        <v>1E-3</v>
      </c>
      <c r="Q55" s="41" t="s">
        <v>140</v>
      </c>
      <c r="R55"/>
      <c r="S55"/>
      <c r="T55"/>
    </row>
    <row r="56" spans="1:23" s="37" customFormat="1">
      <c r="A56" s="40" t="s">
        <v>24</v>
      </c>
      <c r="B56" s="40"/>
      <c r="C56" s="40"/>
      <c r="D56" s="40" t="s">
        <v>5</v>
      </c>
      <c r="E56" s="46" t="str">
        <f>"*"&amp;TRA_TFILL!H79</f>
        <v>*48.5421711180342</v>
      </c>
      <c r="F56" s="46" t="str">
        <f>E56</f>
        <v>*48.5421711180342</v>
      </c>
      <c r="G56" s="106" t="s">
        <v>187</v>
      </c>
      <c r="H56" s="40" t="s">
        <v>77</v>
      </c>
      <c r="J56"/>
      <c r="K56" s="38" t="s">
        <v>20</v>
      </c>
      <c r="L56"/>
      <c r="M56"/>
      <c r="N56"/>
      <c r="O56" s="43">
        <f>TRA_TFILL!G$54</f>
        <v>1E-3</v>
      </c>
      <c r="P56" s="43">
        <f>TRA_TFILL!H$54</f>
        <v>1E-3</v>
      </c>
      <c r="Q56" s="41" t="s">
        <v>141</v>
      </c>
      <c r="R56"/>
      <c r="S56"/>
      <c r="T56"/>
    </row>
    <row r="57" spans="1:23" s="37" customFormat="1">
      <c r="A57"/>
      <c r="B57"/>
      <c r="C57"/>
      <c r="D57" s="63" t="s">
        <v>5</v>
      </c>
      <c r="E57" s="60" t="str">
        <f>"*"&amp;TRA_TFILL!H80</f>
        <v>*48.5421711180342</v>
      </c>
      <c r="F57" s="60" t="str">
        <f t="shared" ref="F57:F58" si="4">E57</f>
        <v>*48.5421711180342</v>
      </c>
      <c r="G57" s="106" t="s">
        <v>187</v>
      </c>
      <c r="H57" s="63" t="s">
        <v>78</v>
      </c>
      <c r="J57"/>
      <c r="K57" s="38" t="s">
        <v>20</v>
      </c>
      <c r="L57"/>
      <c r="M57"/>
      <c r="N57"/>
      <c r="O57" s="43">
        <f>TRA_TFILL!G$54</f>
        <v>1E-3</v>
      </c>
      <c r="P57" s="43">
        <f>TRA_TFILL!H$54</f>
        <v>1E-3</v>
      </c>
      <c r="Q57" s="41" t="s">
        <v>142</v>
      </c>
      <c r="R57"/>
      <c r="S57"/>
      <c r="T57"/>
    </row>
    <row r="58" spans="1:23" s="37" customFormat="1">
      <c r="A58" s="59"/>
      <c r="B58" s="59"/>
      <c r="C58" s="59"/>
      <c r="D58" s="63" t="s">
        <v>5</v>
      </c>
      <c r="E58" s="60" t="str">
        <f>"*"&amp;TRA_TFILL!H81</f>
        <v>*48.5421711180342</v>
      </c>
      <c r="F58" s="60" t="str">
        <f t="shared" si="4"/>
        <v>*48.5421711180342</v>
      </c>
      <c r="G58" s="106" t="s">
        <v>187</v>
      </c>
      <c r="H58" s="63" t="s">
        <v>79</v>
      </c>
      <c r="K58" s="38" t="s">
        <v>20</v>
      </c>
      <c r="O58" s="43">
        <f>TRA_TFILL!G$54</f>
        <v>1E-3</v>
      </c>
      <c r="P58" s="43">
        <f>TRA_TFILL!H$54</f>
        <v>1E-3</v>
      </c>
      <c r="Q58" s="82" t="s">
        <v>117</v>
      </c>
      <c r="T58"/>
    </row>
    <row r="59" spans="1:23" s="37" customFormat="1">
      <c r="A59" s="59"/>
      <c r="B59" s="59"/>
      <c r="C59" s="59"/>
      <c r="D59" s="63" t="s">
        <v>5</v>
      </c>
      <c r="E59" s="41" t="str">
        <f>"*"&amp;TRA_TFILL!G88</f>
        <v>*112.196789688425</v>
      </c>
      <c r="F59" s="41" t="str">
        <f>"*"&amp;TRA_TFILL!H88</f>
        <v>*112.196789688425</v>
      </c>
      <c r="G59" s="82" t="s">
        <v>129</v>
      </c>
      <c r="H59" s="64" t="s">
        <v>127</v>
      </c>
      <c r="J59"/>
      <c r="K59" s="38" t="s">
        <v>20</v>
      </c>
      <c r="L59" s="38"/>
      <c r="M59" s="38"/>
      <c r="N59" s="38"/>
      <c r="O59" s="43">
        <f>TRA_TFILL!G$54</f>
        <v>1E-3</v>
      </c>
      <c r="P59" s="43">
        <f>TRA_TFILL!H$54</f>
        <v>1E-3</v>
      </c>
      <c r="Q59" s="60" t="s">
        <v>118</v>
      </c>
      <c r="R59" s="38"/>
      <c r="S59" s="38"/>
    </row>
    <row r="60" spans="1:23" s="37" customFormat="1">
      <c r="D60" s="63" t="s">
        <v>5</v>
      </c>
      <c r="E60" s="41" t="str">
        <f>"*"&amp;TRA_TFILL!G89</f>
        <v>*170.641505229543</v>
      </c>
      <c r="F60" s="41" t="str">
        <f>"*"&amp;TRA_TFILL!H89</f>
        <v>*170.641505229543</v>
      </c>
      <c r="G60" s="82" t="s">
        <v>129</v>
      </c>
      <c r="H60" s="64" t="s">
        <v>128</v>
      </c>
      <c r="K60" s="41" t="s">
        <v>19</v>
      </c>
      <c r="L60" s="41"/>
      <c r="M60" s="41"/>
      <c r="N60" s="41"/>
      <c r="O60" s="41">
        <v>13892</v>
      </c>
      <c r="P60" s="41">
        <v>13892</v>
      </c>
      <c r="Q60" s="41" t="s">
        <v>113</v>
      </c>
      <c r="R60" s="41"/>
    </row>
    <row r="61" spans="1:23" s="37" customFormat="1">
      <c r="D61" s="63" t="s">
        <v>5</v>
      </c>
      <c r="E61" s="41" t="str">
        <f>"*"&amp;TRA_TFILL!G90</f>
        <v>*201.260088856744</v>
      </c>
      <c r="F61" s="41" t="str">
        <f>"*"&amp;TRA_TFILL!H90</f>
        <v>*201.260088856744</v>
      </c>
      <c r="G61" s="66" t="s">
        <v>130</v>
      </c>
      <c r="H61" s="73" t="s">
        <v>127</v>
      </c>
      <c r="I61"/>
      <c r="K61" s="41" t="s">
        <v>19</v>
      </c>
      <c r="L61" s="41"/>
      <c r="M61" s="41"/>
      <c r="N61" s="41"/>
      <c r="O61" s="41">
        <v>13892</v>
      </c>
      <c r="P61" s="41">
        <v>13892</v>
      </c>
      <c r="Q61" s="41" t="s">
        <v>114</v>
      </c>
      <c r="R61" s="41"/>
    </row>
    <row r="62" spans="1:23">
      <c r="A62" s="37"/>
      <c r="B62" s="37"/>
      <c r="C62" s="37"/>
      <c r="D62" s="63" t="s">
        <v>5</v>
      </c>
      <c r="E62" s="87" t="str">
        <f>"*"&amp;TRA_TFILL!G91</f>
        <v>*306.098994458926</v>
      </c>
      <c r="F62" s="87" t="str">
        <f>"*"&amp;TRA_TFILL!H91</f>
        <v>*306.098994458926</v>
      </c>
      <c r="G62" s="77" t="s">
        <v>130</v>
      </c>
      <c r="H62" s="73" t="s">
        <v>128</v>
      </c>
      <c r="J62" s="37"/>
      <c r="K62" s="41" t="s">
        <v>19</v>
      </c>
      <c r="L62" s="41"/>
      <c r="M62" s="41"/>
      <c r="N62" s="41"/>
      <c r="O62" s="41">
        <v>13892</v>
      </c>
      <c r="P62" s="41">
        <v>13892</v>
      </c>
      <c r="Q62" s="41" t="s">
        <v>115</v>
      </c>
      <c r="R62" s="41"/>
      <c r="S62" s="37"/>
      <c r="T62" s="37"/>
      <c r="U62" s="37"/>
      <c r="V62" s="37"/>
      <c r="W62" s="7"/>
    </row>
    <row r="63" spans="1:23">
      <c r="A63" s="37"/>
      <c r="B63" s="37"/>
      <c r="C63" s="37"/>
      <c r="D63" s="63" t="s">
        <v>5</v>
      </c>
      <c r="E63" s="87" t="str">
        <f>"*"&amp;TRA_TFILL!G90</f>
        <v>*201.260088856744</v>
      </c>
      <c r="F63" s="87" t="str">
        <f>"*"&amp;TRA_TFILL!H90</f>
        <v>*201.260088856744</v>
      </c>
      <c r="G63" s="73" t="s">
        <v>188</v>
      </c>
      <c r="H63" s="73" t="s">
        <v>127</v>
      </c>
      <c r="J63" s="37"/>
      <c r="K63" s="41" t="s">
        <v>19</v>
      </c>
      <c r="L63" s="41"/>
      <c r="M63" s="41"/>
      <c r="N63" s="41"/>
      <c r="O63" s="41">
        <v>13892</v>
      </c>
      <c r="P63" s="41">
        <v>13892</v>
      </c>
      <c r="Q63" s="41" t="s">
        <v>116</v>
      </c>
      <c r="R63" s="41"/>
      <c r="S63" s="37"/>
      <c r="T63" s="37"/>
      <c r="U63" s="37"/>
      <c r="V63" s="37"/>
      <c r="W63" s="7"/>
    </row>
    <row r="64" spans="1:23">
      <c r="A64" s="37"/>
      <c r="B64" s="37"/>
      <c r="C64" s="37"/>
      <c r="D64" s="63" t="s">
        <v>5</v>
      </c>
      <c r="E64" s="87" t="str">
        <f>"*"&amp;TRA_TFILL!G91</f>
        <v>*306.098994458926</v>
      </c>
      <c r="F64" s="87" t="str">
        <f>"*"&amp;TRA_TFILL!H91</f>
        <v>*306.098994458926</v>
      </c>
      <c r="G64" s="73" t="s">
        <v>188</v>
      </c>
      <c r="H64" s="73" t="s">
        <v>128</v>
      </c>
      <c r="K64" s="41" t="s">
        <v>19</v>
      </c>
      <c r="L64" s="41"/>
      <c r="M64" s="41"/>
      <c r="N64" s="41"/>
      <c r="O64" s="41">
        <v>13892</v>
      </c>
      <c r="P64" s="41">
        <v>13892</v>
      </c>
      <c r="Q64" s="41" t="s">
        <v>140</v>
      </c>
      <c r="R64" s="41"/>
      <c r="V64" s="7"/>
      <c r="W64" s="7"/>
    </row>
    <row r="65" spans="1:28">
      <c r="A65" s="37"/>
      <c r="B65" s="37"/>
      <c r="C65" s="37"/>
      <c r="D65" s="38" t="s">
        <v>5</v>
      </c>
      <c r="E65" s="60" t="str">
        <f>"*"&amp;TRA_TFILL!$H79</f>
        <v>*48.5421711180342</v>
      </c>
      <c r="F65" s="60" t="str">
        <f>"*"&amp;TRA_TFILL!$H79</f>
        <v>*48.5421711180342</v>
      </c>
      <c r="G65" s="105" t="s">
        <v>186</v>
      </c>
      <c r="H65" s="40" t="s">
        <v>77</v>
      </c>
      <c r="K65" s="41" t="s">
        <v>19</v>
      </c>
      <c r="L65" s="41"/>
      <c r="M65" s="41"/>
      <c r="N65" s="41"/>
      <c r="O65" s="41">
        <v>13892</v>
      </c>
      <c r="P65" s="41">
        <v>13892</v>
      </c>
      <c r="Q65" s="41" t="s">
        <v>141</v>
      </c>
      <c r="R65" s="41"/>
      <c r="V65" s="7"/>
      <c r="W65" s="7"/>
    </row>
    <row r="66" spans="1:28">
      <c r="A66" s="37"/>
      <c r="B66" s="37"/>
      <c r="C66" s="37"/>
      <c r="D66" s="38" t="s">
        <v>5</v>
      </c>
      <c r="E66" s="60" t="str">
        <f>"*"&amp;TRA_TFILL!$H80</f>
        <v>*48.5421711180342</v>
      </c>
      <c r="F66" s="60" t="str">
        <f>"*"&amp;TRA_TFILL!$H80</f>
        <v>*48.5421711180342</v>
      </c>
      <c r="G66" s="105" t="s">
        <v>186</v>
      </c>
      <c r="H66" s="82" t="s">
        <v>78</v>
      </c>
      <c r="K66" s="41" t="s">
        <v>19</v>
      </c>
      <c r="L66" s="41"/>
      <c r="M66" s="41"/>
      <c r="N66" s="41"/>
      <c r="O66" s="41">
        <v>13892</v>
      </c>
      <c r="P66" s="41">
        <v>13892</v>
      </c>
      <c r="Q66" s="41" t="s">
        <v>142</v>
      </c>
      <c r="R66" s="41"/>
      <c r="V66" s="7"/>
    </row>
    <row r="67" spans="1:28">
      <c r="A67" s="37"/>
      <c r="B67" s="37"/>
      <c r="C67" s="37"/>
      <c r="D67" s="59" t="s">
        <v>5</v>
      </c>
      <c r="E67" s="60" t="str">
        <f>"*"&amp;TRA_TFILL!$H81</f>
        <v>*48.5421711180342</v>
      </c>
      <c r="F67" s="60" t="str">
        <f>"*"&amp;TRA_TFILL!$H81</f>
        <v>*48.5421711180342</v>
      </c>
      <c r="G67" s="109" t="s">
        <v>186</v>
      </c>
      <c r="H67" s="82" t="s">
        <v>79</v>
      </c>
      <c r="I67" s="37"/>
      <c r="K67" s="41" t="s">
        <v>19</v>
      </c>
      <c r="L67" s="41"/>
      <c r="M67" s="41"/>
      <c r="N67" s="41"/>
      <c r="O67" s="41">
        <v>13892</v>
      </c>
      <c r="P67" s="41">
        <v>13892</v>
      </c>
      <c r="Q67" s="60" t="s">
        <v>118</v>
      </c>
      <c r="R67" s="41"/>
      <c r="V67" s="7"/>
    </row>
    <row r="68" spans="1:28">
      <c r="A68" t="s">
        <v>39</v>
      </c>
      <c r="D68" s="46" t="s">
        <v>5</v>
      </c>
      <c r="E68" s="40" t="str">
        <f>"*"&amp;TRA_TFILL!G148</f>
        <v>*520.231213872832</v>
      </c>
      <c r="F68" s="40" t="str">
        <f>"*"&amp;TRA_TFILL!H148</f>
        <v>*520.231213872832</v>
      </c>
      <c r="G68" s="40" t="s">
        <v>40</v>
      </c>
      <c r="H68" s="12" t="s">
        <v>49</v>
      </c>
      <c r="I68" s="37"/>
      <c r="K68" s="41" t="s">
        <v>19</v>
      </c>
      <c r="L68" s="41"/>
      <c r="M68" s="41"/>
      <c r="N68" s="41"/>
      <c r="O68" s="41">
        <v>13892</v>
      </c>
      <c r="P68" s="41">
        <v>13892</v>
      </c>
      <c r="Q68" s="41" t="s">
        <v>117</v>
      </c>
      <c r="R68" s="41"/>
    </row>
    <row r="69" spans="1:28">
      <c r="A69" s="7"/>
      <c r="B69" s="7"/>
      <c r="C69" s="7"/>
      <c r="D69" s="8" t="s">
        <v>5</v>
      </c>
      <c r="E69" s="37" t="str">
        <f>"*"&amp;TRA_TFILL!G149</f>
        <v>*533.653911337886</v>
      </c>
      <c r="F69" s="37" t="str">
        <f>"*"&amp;TRA_TFILL!H149</f>
        <v>*533.653911337886</v>
      </c>
      <c r="G69" s="79" t="s">
        <v>40</v>
      </c>
      <c r="H69" s="82" t="s">
        <v>51</v>
      </c>
      <c r="I69" s="37"/>
      <c r="J69" s="40"/>
      <c r="K69" s="40" t="s">
        <v>19</v>
      </c>
      <c r="L69" s="40"/>
      <c r="M69" s="40"/>
      <c r="N69" s="40"/>
      <c r="O69" s="45">
        <f>TRA_TFILL!G66</f>
        <v>20204.8422199097</v>
      </c>
      <c r="P69" s="45">
        <f>TRA_TFILL!H66</f>
        <v>20204.8422199097</v>
      </c>
      <c r="Q69" s="46" t="s">
        <v>119</v>
      </c>
      <c r="R69" s="40"/>
      <c r="S69" s="40"/>
      <c r="T69" s="40" t="s">
        <v>26</v>
      </c>
      <c r="U69" s="37"/>
    </row>
    <row r="70" spans="1:28">
      <c r="D70" s="8" t="s">
        <v>5</v>
      </c>
      <c r="E70" s="37" t="str">
        <f>"*"&amp;TRA_TFILL!G150</f>
        <v>*437.527790128946</v>
      </c>
      <c r="F70" s="37" t="str">
        <f>"*"&amp;TRA_TFILL!H150</f>
        <v>*437.527790128946</v>
      </c>
      <c r="G70" s="79" t="s">
        <v>40</v>
      </c>
      <c r="H70" s="82" t="s">
        <v>52</v>
      </c>
      <c r="I70" s="37"/>
      <c r="J70" s="37"/>
      <c r="K70" s="37" t="s">
        <v>19</v>
      </c>
      <c r="L70" s="37"/>
      <c r="M70" s="37"/>
      <c r="N70" s="37"/>
      <c r="O70" s="5">
        <f>TRA_TFILL!G67</f>
        <v>22162.923201962501</v>
      </c>
      <c r="P70" s="5">
        <f>TRA_TFILL!H67</f>
        <v>22162.923201962501</v>
      </c>
      <c r="Q70" s="8" t="s">
        <v>120</v>
      </c>
      <c r="R70" s="37"/>
      <c r="S70" s="37"/>
      <c r="U70" s="37"/>
    </row>
    <row r="71" spans="1:28">
      <c r="D71" s="60" t="s">
        <v>5</v>
      </c>
      <c r="E71" s="82" t="str">
        <f>"*"&amp;TRA_TFILL!G152</f>
        <v>*722.543352601156</v>
      </c>
      <c r="F71" s="82" t="str">
        <f>"*"&amp;TRA_TFILL!H152</f>
        <v>*722.543352601156</v>
      </c>
      <c r="G71" s="79" t="s">
        <v>41</v>
      </c>
      <c r="H71" t="s">
        <v>93</v>
      </c>
      <c r="I71" s="37"/>
      <c r="J71" s="38"/>
      <c r="K71" s="37" t="s">
        <v>19</v>
      </c>
      <c r="L71" s="37"/>
      <c r="M71" s="37"/>
      <c r="N71" s="37"/>
      <c r="O71" s="5">
        <f>TRA_TFILL!G66</f>
        <v>20204.8422199097</v>
      </c>
      <c r="P71" s="5">
        <f>TRA_TFILL!H66</f>
        <v>20204.8422199097</v>
      </c>
      <c r="Q71" s="8" t="s">
        <v>121</v>
      </c>
      <c r="R71" s="37"/>
      <c r="S71" s="37"/>
      <c r="T71" s="37"/>
      <c r="U71" s="37"/>
    </row>
    <row r="72" spans="1:28">
      <c r="D72" s="8" t="s">
        <v>5</v>
      </c>
      <c r="E72" s="37" t="str">
        <f>"*"&amp;TRA_TFILL!G152</f>
        <v>*722.543352601156</v>
      </c>
      <c r="F72" s="37" t="str">
        <f>"*"&amp;TRA_TFILL!H152</f>
        <v>*722.543352601156</v>
      </c>
      <c r="G72" s="79" t="s">
        <v>41</v>
      </c>
      <c r="H72" s="82" t="s">
        <v>50</v>
      </c>
      <c r="I72" s="37"/>
      <c r="J72" s="38"/>
      <c r="K72" s="37" t="s">
        <v>19</v>
      </c>
      <c r="L72" s="37"/>
      <c r="M72" s="37"/>
      <c r="N72" s="37"/>
      <c r="O72" s="5">
        <f>TRA_TFILL!G67</f>
        <v>22162.923201962501</v>
      </c>
      <c r="P72" s="5">
        <f>TRA_TFILL!H67</f>
        <v>22162.923201962501</v>
      </c>
      <c r="Q72" s="38" t="s">
        <v>122</v>
      </c>
      <c r="R72" s="37"/>
      <c r="S72" s="37"/>
      <c r="T72" s="37"/>
      <c r="U72" s="37"/>
      <c r="AA72" s="24"/>
      <c r="AB72" s="24"/>
    </row>
    <row r="73" spans="1:28">
      <c r="A73" s="37"/>
      <c r="B73" s="37"/>
      <c r="C73" s="37"/>
      <c r="D73" s="8" t="s">
        <v>5</v>
      </c>
      <c r="E73" s="37" t="str">
        <f>"*"&amp;TRA_TFILL!G153</f>
        <v>*722.543352601156</v>
      </c>
      <c r="F73" s="37" t="str">
        <f>"*"&amp;TRA_TFILL!H153</f>
        <v>*722.543352601156</v>
      </c>
      <c r="G73" s="79" t="s">
        <v>41</v>
      </c>
      <c r="H73" s="82" t="s">
        <v>53</v>
      </c>
      <c r="I73" s="37"/>
      <c r="K73" s="38" t="s">
        <v>19</v>
      </c>
      <c r="L73" s="38"/>
      <c r="M73" s="38"/>
      <c r="N73" s="38"/>
      <c r="O73" s="11">
        <f>TRA_TFILL!G66</f>
        <v>20204.8422199097</v>
      </c>
      <c r="P73" s="11">
        <f>TRA_TFILL!H66</f>
        <v>20204.8422199097</v>
      </c>
      <c r="Q73" s="38" t="s">
        <v>125</v>
      </c>
      <c r="R73" s="38"/>
      <c r="S73" s="37"/>
      <c r="T73" s="37"/>
      <c r="AA73" s="25"/>
      <c r="AB73" s="25"/>
    </row>
    <row r="74" spans="1:28" s="37" customFormat="1">
      <c r="D74" s="8" t="s">
        <v>5</v>
      </c>
      <c r="E74" s="37" t="str">
        <f>"*"&amp;TRA_TFILL!G154</f>
        <v>*722.543352601156</v>
      </c>
      <c r="F74" s="37" t="str">
        <f>"*"&amp;TRA_TFILL!H154</f>
        <v>*722.543352601156</v>
      </c>
      <c r="G74" s="79" t="s">
        <v>41</v>
      </c>
      <c r="H74" s="82" t="s">
        <v>54</v>
      </c>
      <c r="J74"/>
      <c r="K74" s="38" t="s">
        <v>19</v>
      </c>
      <c r="L74" s="38"/>
      <c r="M74" s="38"/>
      <c r="N74" s="38"/>
      <c r="O74" s="11">
        <f>TRA_TFILL!G67</f>
        <v>22162.923201962501</v>
      </c>
      <c r="P74" s="11">
        <f>TRA_TFILL!H67</f>
        <v>22162.923201962501</v>
      </c>
      <c r="Q74" s="38" t="s">
        <v>126</v>
      </c>
      <c r="R74" s="38"/>
      <c r="U74"/>
      <c r="V74"/>
      <c r="AA74" s="25"/>
      <c r="AB74" s="25"/>
    </row>
    <row r="75" spans="1:28" s="37" customFormat="1">
      <c r="D75" s="8" t="s">
        <v>5</v>
      </c>
      <c r="E75" s="37" t="str">
        <f>"*"&amp;TRA_TFILL!G148</f>
        <v>*520.231213872832</v>
      </c>
      <c r="F75" s="37" t="str">
        <f>"*"&amp;TRA_TFILL!H148</f>
        <v>*520.231213872832</v>
      </c>
      <c r="G75" s="79" t="s">
        <v>131</v>
      </c>
      <c r="H75" s="12" t="s">
        <v>49</v>
      </c>
      <c r="K75" s="38" t="s">
        <v>19</v>
      </c>
      <c r="L75" s="38"/>
      <c r="M75" s="38"/>
      <c r="N75" s="38"/>
      <c r="O75" s="11">
        <f>TRA_TFILL!G66</f>
        <v>20204.8422199097</v>
      </c>
      <c r="P75" s="11">
        <f>TRA_TFILL!H66</f>
        <v>20204.8422199097</v>
      </c>
      <c r="Q75" s="38" t="s">
        <v>123</v>
      </c>
      <c r="R75" s="38"/>
      <c r="S75"/>
      <c r="U75"/>
      <c r="V75"/>
      <c r="AA75" s="25"/>
      <c r="AB75" s="25"/>
    </row>
    <row r="76" spans="1:28" s="37" customFormat="1">
      <c r="D76" s="8" t="s">
        <v>5</v>
      </c>
      <c r="E76" s="37" t="str">
        <f>"*"&amp;TRA_TFILL!G149</f>
        <v>*533.653911337886</v>
      </c>
      <c r="F76" s="37" t="str">
        <f>"*"&amp;TRA_TFILL!H149</f>
        <v>*533.653911337886</v>
      </c>
      <c r="G76" s="79" t="s">
        <v>131</v>
      </c>
      <c r="H76" s="82" t="s">
        <v>51</v>
      </c>
      <c r="K76" s="38" t="s">
        <v>19</v>
      </c>
      <c r="L76" s="38"/>
      <c r="M76" s="38"/>
      <c r="N76" s="38"/>
      <c r="O76" s="11">
        <f>TRA_TFILL!G67</f>
        <v>22162.923201962501</v>
      </c>
      <c r="P76" s="11">
        <f>TRA_TFILL!H67</f>
        <v>22162.923201962501</v>
      </c>
      <c r="Q76" s="38" t="s">
        <v>124</v>
      </c>
      <c r="R76" s="38"/>
      <c r="S76"/>
      <c r="T76"/>
      <c r="U76" s="7"/>
      <c r="AA76" s="25"/>
      <c r="AB76" s="25"/>
    </row>
    <row r="77" spans="1:28" s="37" customFormat="1">
      <c r="D77" s="8" t="s">
        <v>5</v>
      </c>
      <c r="E77" s="37" t="str">
        <f>"*"&amp;TRA_TFILL!G150</f>
        <v>*437.527790128946</v>
      </c>
      <c r="F77" s="37" t="str">
        <f>"*"&amp;TRA_TFILL!H150</f>
        <v>*437.527790128946</v>
      </c>
      <c r="G77" s="79" t="s">
        <v>131</v>
      </c>
      <c r="H77" s="82" t="s">
        <v>52</v>
      </c>
      <c r="J77"/>
      <c r="K77" s="37" t="s">
        <v>20</v>
      </c>
      <c r="O77" s="26">
        <f>TRA_TFILL!G68</f>
        <v>1E-3</v>
      </c>
      <c r="P77" s="26">
        <f>TRA_TFILL!H68</f>
        <v>1E-3</v>
      </c>
      <c r="Q77" s="46" t="s">
        <v>119</v>
      </c>
      <c r="T77"/>
      <c r="U77" s="7"/>
      <c r="AA77" s="25"/>
      <c r="AB77" s="25"/>
    </row>
    <row r="78" spans="1:28">
      <c r="D78" s="60" t="s">
        <v>5</v>
      </c>
      <c r="E78" s="82" t="str">
        <f>"*"&amp;TRA_TFILL!G152</f>
        <v>*722.543352601156</v>
      </c>
      <c r="F78" s="82" t="str">
        <f>"*"&amp;TRA_TFILL!H152</f>
        <v>*722.543352601156</v>
      </c>
      <c r="G78" s="79" t="s">
        <v>132</v>
      </c>
      <c r="H78" t="s">
        <v>93</v>
      </c>
      <c r="I78" s="37"/>
      <c r="J78" s="37"/>
      <c r="K78" s="82" t="s">
        <v>20</v>
      </c>
      <c r="L78" s="37"/>
      <c r="M78" s="37"/>
      <c r="N78" s="37"/>
      <c r="O78" s="37">
        <f>TRA_TFILL!$G$68</f>
        <v>1E-3</v>
      </c>
      <c r="P78" s="37">
        <f>TRA_TFILL!$H$68</f>
        <v>1E-3</v>
      </c>
      <c r="Q78" s="60" t="s">
        <v>120</v>
      </c>
      <c r="R78" s="37"/>
      <c r="S78" s="37"/>
      <c r="T78" s="37"/>
      <c r="U78" s="7"/>
      <c r="V78" s="37"/>
    </row>
    <row r="79" spans="1:28">
      <c r="A79" s="37"/>
      <c r="B79" s="37"/>
      <c r="C79" s="37"/>
      <c r="D79" s="8" t="s">
        <v>5</v>
      </c>
      <c r="E79" s="37" t="str">
        <f>"*"&amp;TRA_TFILL!G152</f>
        <v>*722.543352601156</v>
      </c>
      <c r="F79" s="37" t="str">
        <f>"*"&amp;TRA_TFILL!H152</f>
        <v>*722.543352601156</v>
      </c>
      <c r="G79" s="79" t="s">
        <v>132</v>
      </c>
      <c r="H79" s="82" t="s">
        <v>50</v>
      </c>
      <c r="I79" s="37"/>
      <c r="K79" s="82" t="s">
        <v>20</v>
      </c>
      <c r="L79" s="37"/>
      <c r="M79" s="37"/>
      <c r="N79" s="37"/>
      <c r="O79" s="82">
        <f>TRA_TFILL!$G$68</f>
        <v>1E-3</v>
      </c>
      <c r="P79" s="82">
        <f>TRA_TFILL!$H$68</f>
        <v>1E-3</v>
      </c>
      <c r="Q79" s="60" t="s">
        <v>121</v>
      </c>
      <c r="R79" s="37"/>
      <c r="S79" s="37"/>
      <c r="T79" s="38"/>
      <c r="V79" s="37"/>
    </row>
    <row r="80" spans="1:28" s="37" customFormat="1">
      <c r="D80" s="8" t="s">
        <v>5</v>
      </c>
      <c r="E80" s="37" t="str">
        <f>"*"&amp;TRA_TFILL!G153</f>
        <v>*722.543352601156</v>
      </c>
      <c r="F80" s="37" t="str">
        <f>"*"&amp;TRA_TFILL!H153</f>
        <v>*722.543352601156</v>
      </c>
      <c r="G80" s="79" t="s">
        <v>132</v>
      </c>
      <c r="H80" s="82" t="s">
        <v>53</v>
      </c>
      <c r="J80"/>
      <c r="K80" s="82" t="s">
        <v>20</v>
      </c>
      <c r="L80"/>
      <c r="M80"/>
      <c r="N80"/>
      <c r="O80" s="82">
        <f>TRA_TFILL!$G$68</f>
        <v>1E-3</v>
      </c>
      <c r="P80" s="82">
        <f>TRA_TFILL!$H$68</f>
        <v>1E-3</v>
      </c>
      <c r="Q80" s="79" t="s">
        <v>122</v>
      </c>
      <c r="R80"/>
      <c r="S80"/>
      <c r="T80"/>
      <c r="U80"/>
      <c r="V80"/>
    </row>
    <row r="81" spans="1:29" s="37" customFormat="1">
      <c r="D81" s="8" t="s">
        <v>5</v>
      </c>
      <c r="E81" s="37" t="str">
        <f>"*"&amp;TRA_TFILL!G154</f>
        <v>*722.543352601156</v>
      </c>
      <c r="F81" s="37" t="str">
        <f>"*"&amp;TRA_TFILL!H154</f>
        <v>*722.543352601156</v>
      </c>
      <c r="G81" s="79" t="s">
        <v>132</v>
      </c>
      <c r="H81" s="82" t="s">
        <v>54</v>
      </c>
      <c r="K81" s="82" t="s">
        <v>20</v>
      </c>
      <c r="O81" s="82">
        <f>TRA_TFILL!$G$68</f>
        <v>1E-3</v>
      </c>
      <c r="P81" s="82">
        <f>TRA_TFILL!$H$68</f>
        <v>1E-3</v>
      </c>
      <c r="Q81" s="79" t="s">
        <v>125</v>
      </c>
      <c r="T81"/>
      <c r="U81"/>
      <c r="V81"/>
    </row>
    <row r="82" spans="1:29" s="37" customFormat="1">
      <c r="A82" s="40" t="s">
        <v>46</v>
      </c>
      <c r="B82" s="40"/>
      <c r="C82" s="40"/>
      <c r="D82" s="40" t="s">
        <v>11</v>
      </c>
      <c r="E82" s="40" t="str">
        <f>"*"&amp;TRA_TFILL!G173</f>
        <v>*34.8529206747525</v>
      </c>
      <c r="F82" s="40" t="str">
        <f>"*"&amp;TRA_TFILL!H173</f>
        <v>*34.8529206747525</v>
      </c>
      <c r="G82" s="40" t="s">
        <v>134</v>
      </c>
      <c r="H82" s="40"/>
      <c r="K82" s="82" t="s">
        <v>20</v>
      </c>
      <c r="O82" s="82">
        <f>TRA_TFILL!$G$68</f>
        <v>1E-3</v>
      </c>
      <c r="P82" s="82">
        <f>TRA_TFILL!$H$68</f>
        <v>1E-3</v>
      </c>
      <c r="Q82" s="79" t="s">
        <v>126</v>
      </c>
      <c r="U82"/>
      <c r="V82"/>
    </row>
    <row r="83" spans="1:29" s="37" customFormat="1">
      <c r="D83" s="37" t="s">
        <v>11</v>
      </c>
      <c r="E83" s="37" t="str">
        <f>"*"&amp;TRA_TFILL!G174</f>
        <v>*74.0740740740741</v>
      </c>
      <c r="F83" s="37" t="str">
        <f>"*"&amp;TRA_TFILL!H174</f>
        <v>*74.0740740740741</v>
      </c>
      <c r="G83" s="37" t="s">
        <v>135</v>
      </c>
      <c r="I83"/>
      <c r="K83" s="82" t="s">
        <v>20</v>
      </c>
      <c r="O83" s="82">
        <f>TRA_TFILL!$G$68</f>
        <v>1E-3</v>
      </c>
      <c r="P83" s="82">
        <f>TRA_TFILL!$H$68</f>
        <v>1E-3</v>
      </c>
      <c r="Q83" s="79" t="s">
        <v>123</v>
      </c>
      <c r="T83"/>
      <c r="U83"/>
    </row>
    <row r="84" spans="1:29">
      <c r="A84" s="37"/>
      <c r="B84" s="37"/>
      <c r="C84" s="37"/>
      <c r="D84" s="37" t="s">
        <v>11</v>
      </c>
      <c r="E84" s="37" t="str">
        <f>"*"&amp;TRA_TFILL!G175</f>
        <v>*18.7143779225077</v>
      </c>
      <c r="F84" s="37" t="str">
        <f>"*"&amp;TRA_TFILL!H175</f>
        <v>*18.7143779225077</v>
      </c>
      <c r="G84" s="37" t="s">
        <v>136</v>
      </c>
      <c r="H84" s="37"/>
      <c r="J84" s="37"/>
      <c r="K84" s="82" t="s">
        <v>20</v>
      </c>
      <c r="L84" s="37"/>
      <c r="M84" s="37"/>
      <c r="N84" s="37"/>
      <c r="O84" s="82">
        <f>TRA_TFILL!$G$68</f>
        <v>1E-3</v>
      </c>
      <c r="P84" s="82">
        <f>TRA_TFILL!$H$68</f>
        <v>1E-3</v>
      </c>
      <c r="Q84" s="79" t="s">
        <v>124</v>
      </c>
      <c r="R84" s="37"/>
      <c r="S84" s="37"/>
      <c r="T84" s="37"/>
      <c r="V84" s="37"/>
    </row>
    <row r="85" spans="1:29">
      <c r="A85" s="37"/>
      <c r="B85" s="37"/>
      <c r="C85" s="37"/>
      <c r="D85" s="37" t="s">
        <v>11</v>
      </c>
      <c r="E85" s="37" t="str">
        <f>"*"&amp;TRA_TFILL!G176</f>
        <v>*18.503186394715</v>
      </c>
      <c r="F85" s="37" t="str">
        <f>"*"&amp;TRA_TFILL!H176</f>
        <v>*18.503186394715</v>
      </c>
      <c r="G85" s="37" t="s">
        <v>137</v>
      </c>
      <c r="H85" s="37"/>
      <c r="J85" s="37"/>
      <c r="K85" s="37" t="s">
        <v>15</v>
      </c>
      <c r="L85" s="37"/>
      <c r="M85" s="37"/>
      <c r="N85" s="37" t="s">
        <v>18</v>
      </c>
      <c r="O85" s="5">
        <f>TRA_TFILL!G70</f>
        <v>11.139171225281</v>
      </c>
      <c r="P85" s="5">
        <f>TRA_TFILL!H70</f>
        <v>11.139171225281</v>
      </c>
      <c r="Q85" s="46" t="s">
        <v>119</v>
      </c>
      <c r="R85" s="37"/>
      <c r="S85" s="37"/>
      <c r="T85" s="37"/>
      <c r="U85" s="37"/>
      <c r="V85" s="37"/>
    </row>
    <row r="86" spans="1:29" s="82" customFormat="1">
      <c r="A86" s="37"/>
      <c r="B86" s="37"/>
      <c r="C86" s="37"/>
      <c r="D86" s="37" t="s">
        <v>11</v>
      </c>
      <c r="E86" s="37" t="str">
        <f>"*"&amp;TRA_TFILL!G176</f>
        <v>*18.503186394715</v>
      </c>
      <c r="F86" s="37" t="str">
        <f>"*"&amp;TRA_TFILL!H176</f>
        <v>*18.503186394715</v>
      </c>
      <c r="G86" s="37" t="s">
        <v>138</v>
      </c>
      <c r="H86" s="37"/>
      <c r="J86" s="37"/>
      <c r="K86" s="37" t="s">
        <v>15</v>
      </c>
      <c r="L86" s="37"/>
      <c r="M86" s="37"/>
      <c r="N86" s="37" t="s">
        <v>18</v>
      </c>
      <c r="O86" s="11">
        <f>TRA_TFILL!G71</f>
        <v>10.155032123534699</v>
      </c>
      <c r="P86" s="11">
        <f>TRA_TFILL!H71</f>
        <v>10.155032123534699</v>
      </c>
      <c r="Q86" s="60" t="s">
        <v>120</v>
      </c>
      <c r="R86" s="37"/>
      <c r="S86" s="37"/>
      <c r="T86"/>
      <c r="U86" s="37"/>
      <c r="V86" s="37"/>
    </row>
    <row r="87" spans="1:29">
      <c r="A87" s="37"/>
      <c r="B87" s="37"/>
      <c r="C87" s="37"/>
      <c r="D87" s="37" t="s">
        <v>11</v>
      </c>
      <c r="E87" s="37" t="str">
        <f>"*"&amp;TRA_TFILL!G176</f>
        <v>*18.503186394715</v>
      </c>
      <c r="F87" s="37" t="str">
        <f>"*"&amp;TRA_TFILL!H176</f>
        <v>*18.503186394715</v>
      </c>
      <c r="G87" s="37" t="s">
        <v>139</v>
      </c>
      <c r="H87" s="37"/>
      <c r="I87" s="37"/>
      <c r="J87" s="37"/>
      <c r="K87" s="38" t="s">
        <v>15</v>
      </c>
      <c r="L87" s="38"/>
      <c r="M87" s="38"/>
      <c r="N87" s="38" t="s">
        <v>18</v>
      </c>
      <c r="O87" s="11">
        <f>TRA_TFILL!G70</f>
        <v>11.139171225281</v>
      </c>
      <c r="P87" s="11">
        <f>TRA_TFILL!H70</f>
        <v>11.139171225281</v>
      </c>
      <c r="Q87" s="60" t="s">
        <v>121</v>
      </c>
      <c r="R87" s="38"/>
      <c r="S87" s="38"/>
      <c r="T87" s="37"/>
      <c r="U87" s="37"/>
    </row>
    <row r="88" spans="1:29">
      <c r="D88" s="50" t="s">
        <v>11</v>
      </c>
      <c r="E88" s="55" t="str">
        <f>"*"&amp;TRA_TFILL!G177</f>
        <v>*9.62740346353558</v>
      </c>
      <c r="F88" s="55" t="str">
        <f>"*"&amp;TRA_TFILL!H177</f>
        <v>*9.62740346353558</v>
      </c>
      <c r="G88" s="37" t="s">
        <v>169</v>
      </c>
      <c r="I88" s="37"/>
      <c r="J88" s="37"/>
      <c r="K88" s="38" t="s">
        <v>15</v>
      </c>
      <c r="L88" s="38"/>
      <c r="M88" s="38"/>
      <c r="N88" s="38" t="s">
        <v>18</v>
      </c>
      <c r="O88" s="11">
        <f>TRA_TFILL!G71</f>
        <v>10.155032123534699</v>
      </c>
      <c r="P88" s="11">
        <f>TRA_TFILL!H71</f>
        <v>10.155032123534699</v>
      </c>
      <c r="Q88" s="79" t="s">
        <v>122</v>
      </c>
      <c r="R88" s="38"/>
      <c r="S88" s="38"/>
      <c r="T88" s="37"/>
      <c r="U88" s="37"/>
      <c r="V88" s="82"/>
    </row>
    <row r="89" spans="1:29">
      <c r="A89" s="37"/>
      <c r="B89" s="37"/>
      <c r="C89" s="37"/>
      <c r="D89" s="76" t="s">
        <v>11</v>
      </c>
      <c r="E89" s="55" t="str">
        <f>"*"&amp;TRA_TFILL!G178</f>
        <v>*16.6544853585022</v>
      </c>
      <c r="F89" s="55" t="str">
        <f>"*"&amp;TRA_TFILL!H178</f>
        <v>*16.6544853585022</v>
      </c>
      <c r="G89" s="37" t="s">
        <v>168</v>
      </c>
      <c r="H89" s="37"/>
      <c r="J89" s="37"/>
      <c r="K89" s="38" t="s">
        <v>15</v>
      </c>
      <c r="L89" s="38"/>
      <c r="M89" s="38"/>
      <c r="N89" s="38" t="s">
        <v>18</v>
      </c>
      <c r="O89" s="5">
        <f>TRA_TFILL!G70</f>
        <v>11.139171225281</v>
      </c>
      <c r="P89" s="5">
        <f>TRA_TFILL!H70</f>
        <v>11.139171225281</v>
      </c>
      <c r="Q89" s="79" t="s">
        <v>125</v>
      </c>
      <c r="R89" s="37"/>
      <c r="S89" s="37"/>
      <c r="T89" s="37"/>
      <c r="AC89" s="7"/>
    </row>
    <row r="90" spans="1:29">
      <c r="A90" s="82"/>
      <c r="B90" s="82"/>
      <c r="C90" s="82"/>
      <c r="D90" s="82"/>
      <c r="E90" s="82"/>
      <c r="F90" s="82"/>
      <c r="G90" s="82"/>
      <c r="H90" s="82"/>
      <c r="J90" s="37"/>
      <c r="K90" s="38" t="s">
        <v>15</v>
      </c>
      <c r="L90" s="38"/>
      <c r="M90" s="38"/>
      <c r="N90" s="38" t="s">
        <v>18</v>
      </c>
      <c r="O90" s="5">
        <f>TRA_TFILL!G71</f>
        <v>10.155032123534699</v>
      </c>
      <c r="P90" s="5">
        <f>TRA_TFILL!H71</f>
        <v>10.155032123534699</v>
      </c>
      <c r="Q90" s="79" t="s">
        <v>126</v>
      </c>
      <c r="R90" s="37"/>
      <c r="S90" s="37"/>
      <c r="T90" s="37"/>
    </row>
    <row r="91" spans="1:29">
      <c r="I91" s="37"/>
      <c r="J91" s="37"/>
      <c r="K91" s="37" t="s">
        <v>15</v>
      </c>
      <c r="L91" s="37"/>
      <c r="M91" s="37"/>
      <c r="N91" s="38" t="s">
        <v>18</v>
      </c>
      <c r="O91" s="5">
        <f>TRA_TFILL!G70</f>
        <v>11.139171225281</v>
      </c>
      <c r="P91" s="5">
        <f>TRA_TFILL!H70</f>
        <v>11.139171225281</v>
      </c>
      <c r="Q91" s="79" t="s">
        <v>123</v>
      </c>
      <c r="R91" s="37"/>
      <c r="S91" s="37"/>
      <c r="T91" s="37"/>
    </row>
    <row r="92" spans="1:29" s="37" customFormat="1">
      <c r="A92"/>
      <c r="B92"/>
      <c r="C92"/>
      <c r="D92"/>
      <c r="E92"/>
      <c r="F92"/>
      <c r="G92"/>
      <c r="H92"/>
      <c r="K92" s="37" t="s">
        <v>15</v>
      </c>
      <c r="N92" s="38" t="s">
        <v>18</v>
      </c>
      <c r="O92" s="5">
        <f>TRA_TFILL!G71</f>
        <v>10.155032123534699</v>
      </c>
      <c r="P92" s="5">
        <f>TRA_TFILL!H71</f>
        <v>10.155032123534699</v>
      </c>
      <c r="Q92" s="79" t="s">
        <v>124</v>
      </c>
      <c r="R92" s="79"/>
      <c r="V92"/>
    </row>
    <row r="93" spans="1:29" s="82" customFormat="1">
      <c r="A93"/>
      <c r="B93"/>
      <c r="C93"/>
      <c r="D93"/>
      <c r="E93"/>
      <c r="F93"/>
      <c r="G93"/>
      <c r="H93"/>
      <c r="J93"/>
      <c r="K93" s="79" t="s">
        <v>12</v>
      </c>
      <c r="L93" s="60">
        <v>2012</v>
      </c>
      <c r="M93" s="79" t="s">
        <v>48</v>
      </c>
      <c r="N93"/>
      <c r="O93" s="83">
        <f>TRA_TFILL!G72</f>
        <v>0.19341199522670799</v>
      </c>
      <c r="P93" s="83">
        <f>TRA_TFILL!H72</f>
        <v>0.19341199522670799</v>
      </c>
      <c r="Q93" s="82" t="s">
        <v>125</v>
      </c>
      <c r="R93" t="s">
        <v>67</v>
      </c>
      <c r="S93"/>
      <c r="T93" s="37"/>
      <c r="U93" s="37"/>
      <c r="V93" s="22"/>
    </row>
    <row r="94" spans="1:29" s="37" customFormat="1">
      <c r="A94"/>
      <c r="B94"/>
      <c r="C94"/>
      <c r="D94"/>
      <c r="E94"/>
      <c r="F94"/>
      <c r="G94"/>
      <c r="H94"/>
      <c r="K94" s="38" t="s">
        <v>12</v>
      </c>
      <c r="L94" s="8">
        <v>2012</v>
      </c>
      <c r="M94" s="38" t="s">
        <v>48</v>
      </c>
      <c r="O94" s="5">
        <f>TRA_TFILL!G73</f>
        <v>0.55551345643956995</v>
      </c>
      <c r="P94" s="5">
        <f>TRA_TFILL!H73</f>
        <v>0.55551345643956995</v>
      </c>
      <c r="Q94" s="82" t="s">
        <v>125</v>
      </c>
      <c r="R94" s="79" t="s">
        <v>68</v>
      </c>
      <c r="T94"/>
      <c r="V94" s="23"/>
    </row>
    <row r="95" spans="1:29" s="37" customFormat="1">
      <c r="J95"/>
      <c r="K95" s="38" t="s">
        <v>12</v>
      </c>
      <c r="L95" s="8">
        <v>2012</v>
      </c>
      <c r="M95" s="79" t="s">
        <v>48</v>
      </c>
      <c r="O95" s="5">
        <f>TRA_TFILL!G74</f>
        <v>0.15971593037653201</v>
      </c>
      <c r="P95" s="5">
        <f>TRA_TFILL!H74</f>
        <v>0.15971593037653201</v>
      </c>
      <c r="Q95" s="82" t="s">
        <v>125</v>
      </c>
      <c r="R95" s="79" t="s">
        <v>69</v>
      </c>
      <c r="V95" s="23"/>
    </row>
    <row r="96" spans="1:29" s="37" customFormat="1">
      <c r="G96"/>
      <c r="I96"/>
      <c r="J96"/>
      <c r="K96" s="38" t="s">
        <v>12</v>
      </c>
      <c r="L96" s="8">
        <v>2012</v>
      </c>
      <c r="M96" s="79" t="s">
        <v>48</v>
      </c>
      <c r="O96" s="5">
        <f>TRA_TFILL!G75</f>
        <v>9.1358617957190399E-2</v>
      </c>
      <c r="P96" s="5">
        <f>TRA_TFILL!H75</f>
        <v>9.1358617957190399E-2</v>
      </c>
      <c r="Q96" s="82" t="s">
        <v>125</v>
      </c>
      <c r="R96" s="79" t="s">
        <v>70</v>
      </c>
      <c r="V96" s="23"/>
    </row>
    <row r="97" spans="1:28">
      <c r="A97" s="37"/>
      <c r="B97" s="37"/>
      <c r="C97" s="37"/>
      <c r="D97" s="37"/>
      <c r="E97" s="37"/>
      <c r="F97" s="37"/>
      <c r="G97" s="82"/>
      <c r="H97" s="37"/>
      <c r="K97" s="38" t="s">
        <v>12</v>
      </c>
      <c r="L97" s="8">
        <v>2012</v>
      </c>
      <c r="M97" s="79" t="s">
        <v>48</v>
      </c>
      <c r="N97" s="37"/>
      <c r="O97" s="5">
        <f>TRA_TFILL!G76</f>
        <v>0.102878978197729</v>
      </c>
      <c r="P97" s="5">
        <f>TRA_TFILL!H76</f>
        <v>0.102878978197729</v>
      </c>
      <c r="Q97" s="37" t="s">
        <v>126</v>
      </c>
      <c r="R97" s="79" t="s">
        <v>71</v>
      </c>
      <c r="S97" s="37"/>
      <c r="T97" s="37"/>
      <c r="V97" s="23"/>
    </row>
    <row r="98" spans="1:28">
      <c r="A98" s="37"/>
      <c r="B98" s="37"/>
      <c r="C98" s="37"/>
      <c r="D98" s="37"/>
      <c r="E98" s="37"/>
      <c r="F98" s="37"/>
      <c r="G98" s="82"/>
      <c r="H98" s="37"/>
      <c r="I98" s="37"/>
      <c r="K98" s="38" t="s">
        <v>12</v>
      </c>
      <c r="L98" s="8">
        <v>2012</v>
      </c>
      <c r="M98" s="79" t="s">
        <v>48</v>
      </c>
      <c r="N98" s="37"/>
      <c r="O98" s="5">
        <f>TRA_TFILL!G77</f>
        <v>0.101556158090832</v>
      </c>
      <c r="P98" s="5">
        <f>TRA_TFILL!H77</f>
        <v>0.101556158090832</v>
      </c>
      <c r="Q98" s="82" t="s">
        <v>126</v>
      </c>
      <c r="R98" s="79" t="s">
        <v>72</v>
      </c>
      <c r="S98" s="37"/>
      <c r="T98" s="37"/>
      <c r="U98" s="82"/>
      <c r="V98" s="23"/>
    </row>
    <row r="99" spans="1:28" s="37" customFormat="1">
      <c r="A99"/>
      <c r="B99"/>
      <c r="C99"/>
      <c r="D99"/>
      <c r="E99"/>
      <c r="F99"/>
      <c r="G99"/>
      <c r="H99"/>
      <c r="J99"/>
      <c r="K99" s="38" t="s">
        <v>12</v>
      </c>
      <c r="L99" s="8">
        <v>2012</v>
      </c>
      <c r="M99" s="79" t="s">
        <v>48</v>
      </c>
      <c r="O99" s="5">
        <f>TRA_TFILL!G78</f>
        <v>0.79556486371143897</v>
      </c>
      <c r="P99" s="5">
        <f>TRA_TFILL!H78</f>
        <v>0.79556486371143897</v>
      </c>
      <c r="Q99" s="82" t="s">
        <v>126</v>
      </c>
      <c r="R99" s="79" t="s">
        <v>73</v>
      </c>
      <c r="U99"/>
      <c r="V99" s="23"/>
    </row>
    <row r="100" spans="1:28" s="82" customFormat="1">
      <c r="K100" s="79" t="s">
        <v>12</v>
      </c>
      <c r="L100" s="60">
        <v>2012</v>
      </c>
      <c r="M100" s="79" t="s">
        <v>48</v>
      </c>
      <c r="N100" s="79"/>
      <c r="O100" s="61">
        <f>TRA_TFILL!G72</f>
        <v>0.19341199522670799</v>
      </c>
      <c r="P100" s="61">
        <f>TRA_TFILL!H72</f>
        <v>0.19341199522670799</v>
      </c>
      <c r="Q100" s="60" t="s">
        <v>119</v>
      </c>
      <c r="R100" s="82" t="s">
        <v>67</v>
      </c>
      <c r="T100" s="37"/>
      <c r="U100"/>
      <c r="V100"/>
    </row>
    <row r="101" spans="1:28" s="37" customFormat="1">
      <c r="A101"/>
      <c r="B101"/>
      <c r="C101"/>
      <c r="D101"/>
      <c r="E101"/>
      <c r="F101"/>
      <c r="G101"/>
      <c r="H101"/>
      <c r="J101"/>
      <c r="K101" s="38" t="s">
        <v>12</v>
      </c>
      <c r="L101" s="8">
        <v>2012</v>
      </c>
      <c r="M101" s="79" t="s">
        <v>48</v>
      </c>
      <c r="N101" s="38"/>
      <c r="O101" s="11">
        <f>TRA_TFILL!G73</f>
        <v>0.55551345643956995</v>
      </c>
      <c r="P101" s="11">
        <f>TRA_TFILL!H73</f>
        <v>0.55551345643956995</v>
      </c>
      <c r="Q101" s="60" t="s">
        <v>119</v>
      </c>
      <c r="R101" s="79" t="s">
        <v>68</v>
      </c>
      <c r="S101" s="38"/>
      <c r="T101" s="82"/>
      <c r="U101"/>
      <c r="V101"/>
    </row>
    <row r="102" spans="1:28" s="37" customFormat="1">
      <c r="J102"/>
      <c r="K102" s="38" t="s">
        <v>12</v>
      </c>
      <c r="L102" s="8">
        <v>2012</v>
      </c>
      <c r="M102" s="79" t="s">
        <v>48</v>
      </c>
      <c r="N102" s="38"/>
      <c r="O102" s="11">
        <f>TRA_TFILL!G74</f>
        <v>0.15971593037653201</v>
      </c>
      <c r="P102" s="11">
        <f>TRA_TFILL!H74</f>
        <v>0.15971593037653201</v>
      </c>
      <c r="Q102" s="60" t="s">
        <v>119</v>
      </c>
      <c r="R102" s="79" t="s">
        <v>69</v>
      </c>
      <c r="S102" s="38"/>
      <c r="T102" s="38"/>
      <c r="U102"/>
      <c r="V102" s="82"/>
    </row>
    <row r="103" spans="1:28" s="37" customFormat="1">
      <c r="I103"/>
      <c r="J103"/>
      <c r="K103" s="38" t="s">
        <v>12</v>
      </c>
      <c r="L103" s="8">
        <v>2012</v>
      </c>
      <c r="M103" s="79" t="s">
        <v>48</v>
      </c>
      <c r="N103" s="38"/>
      <c r="O103" s="11">
        <f>TRA_TFILL!G75</f>
        <v>9.1358617957190399E-2</v>
      </c>
      <c r="P103" s="11">
        <f>TRA_TFILL!H75</f>
        <v>9.1358617957190399E-2</v>
      </c>
      <c r="Q103" s="60" t="s">
        <v>119</v>
      </c>
      <c r="R103" s="79" t="s">
        <v>70</v>
      </c>
      <c r="S103" s="38"/>
      <c r="T103" s="38"/>
      <c r="U103"/>
    </row>
    <row r="104" spans="1:28" s="37" customFormat="1">
      <c r="I104"/>
      <c r="J104"/>
      <c r="K104" s="38" t="s">
        <v>12</v>
      </c>
      <c r="L104" s="8">
        <v>2012</v>
      </c>
      <c r="M104" s="79" t="s">
        <v>48</v>
      </c>
      <c r="N104" s="38"/>
      <c r="O104" s="11">
        <f>TRA_TFILL!G76</f>
        <v>0.102878978197729</v>
      </c>
      <c r="P104" s="11">
        <f>TRA_TFILL!H76</f>
        <v>0.102878978197729</v>
      </c>
      <c r="Q104" s="8" t="s">
        <v>120</v>
      </c>
      <c r="R104" s="79" t="s">
        <v>71</v>
      </c>
      <c r="S104" s="38"/>
      <c r="T104" s="38"/>
      <c r="U104"/>
    </row>
    <row r="105" spans="1:28">
      <c r="J105" s="38"/>
      <c r="K105" s="38" t="s">
        <v>12</v>
      </c>
      <c r="L105" s="8">
        <v>2012</v>
      </c>
      <c r="M105" s="79" t="s">
        <v>48</v>
      </c>
      <c r="N105" s="38"/>
      <c r="O105" s="11">
        <f>TRA_TFILL!G77</f>
        <v>0.101556158090832</v>
      </c>
      <c r="P105" s="11">
        <f>TRA_TFILL!H77</f>
        <v>0.101556158090832</v>
      </c>
      <c r="Q105" s="60" t="s">
        <v>120</v>
      </c>
      <c r="R105" s="79" t="s">
        <v>72</v>
      </c>
      <c r="S105" s="38"/>
      <c r="T105" s="38"/>
      <c r="U105" s="82"/>
      <c r="V105" s="37"/>
    </row>
    <row r="106" spans="1:28">
      <c r="I106" s="37"/>
      <c r="J106" s="38"/>
      <c r="K106" s="38" t="s">
        <v>12</v>
      </c>
      <c r="L106" s="8">
        <v>2012</v>
      </c>
      <c r="M106" s="79" t="s">
        <v>48</v>
      </c>
      <c r="N106" s="38"/>
      <c r="O106" s="11">
        <f>TRA_TFILL!G78</f>
        <v>0.79556486371143897</v>
      </c>
      <c r="P106" s="11">
        <f>TRA_TFILL!H78</f>
        <v>0.79556486371143897</v>
      </c>
      <c r="Q106" s="60" t="s">
        <v>120</v>
      </c>
      <c r="R106" s="79" t="s">
        <v>73</v>
      </c>
      <c r="S106" s="38"/>
      <c r="T106" s="37"/>
      <c r="U106" s="37"/>
      <c r="V106" s="37"/>
    </row>
    <row r="107" spans="1:28" s="37" customFormat="1">
      <c r="I107"/>
      <c r="J107" s="79"/>
      <c r="K107" s="82" t="s">
        <v>12</v>
      </c>
      <c r="L107" s="82">
        <v>2012</v>
      </c>
      <c r="M107" s="79" t="s">
        <v>48</v>
      </c>
      <c r="N107" s="79"/>
      <c r="O107" s="83">
        <f>TRA_TFILL!G72</f>
        <v>0.19341199522670799</v>
      </c>
      <c r="P107" s="83">
        <f>TRA_TFILL!H72</f>
        <v>0.19341199522670799</v>
      </c>
      <c r="Q107" s="82" t="s">
        <v>123</v>
      </c>
      <c r="R107" s="82" t="s">
        <v>67</v>
      </c>
      <c r="S107" s="79"/>
    </row>
    <row r="108" spans="1:28">
      <c r="J108" s="38"/>
      <c r="K108" s="37" t="s">
        <v>12</v>
      </c>
      <c r="L108" s="37">
        <v>2012</v>
      </c>
      <c r="M108" s="79" t="s">
        <v>48</v>
      </c>
      <c r="N108" s="37"/>
      <c r="O108" s="5">
        <f>TRA_TFILL!G73</f>
        <v>0.55551345643956995</v>
      </c>
      <c r="P108" s="5">
        <f>TRA_TFILL!H73</f>
        <v>0.55551345643956995</v>
      </c>
      <c r="Q108" s="82" t="s">
        <v>123</v>
      </c>
      <c r="R108" s="79" t="s">
        <v>68</v>
      </c>
      <c r="T108" s="82"/>
      <c r="U108" s="37"/>
    </row>
    <row r="109" spans="1:28">
      <c r="I109" s="37"/>
      <c r="J109" s="38"/>
      <c r="K109" s="37" t="s">
        <v>12</v>
      </c>
      <c r="L109" s="37">
        <v>2012</v>
      </c>
      <c r="M109" s="79" t="s">
        <v>48</v>
      </c>
      <c r="N109" s="37"/>
      <c r="O109" s="5">
        <f>TRA_TFILL!G74</f>
        <v>0.15971593037653201</v>
      </c>
      <c r="P109" s="5">
        <f>TRA_TFILL!H74</f>
        <v>0.15971593037653201</v>
      </c>
      <c r="Q109" s="82" t="s">
        <v>123</v>
      </c>
      <c r="R109" s="79" t="s">
        <v>69</v>
      </c>
      <c r="S109" s="37"/>
      <c r="U109" s="37"/>
      <c r="W109" s="7"/>
      <c r="X109" s="37"/>
      <c r="Y109" s="7"/>
      <c r="Z109" s="7"/>
      <c r="AA109" s="25"/>
      <c r="AB109" s="25"/>
    </row>
    <row r="110" spans="1:28" s="37" customFormat="1">
      <c r="I110" s="38"/>
      <c r="J110"/>
      <c r="K110" s="37" t="s">
        <v>12</v>
      </c>
      <c r="L110" s="37">
        <v>2012</v>
      </c>
      <c r="M110" s="79" t="s">
        <v>48</v>
      </c>
      <c r="O110" s="5">
        <f>TRA_TFILL!G75</f>
        <v>9.1358617957190399E-2</v>
      </c>
      <c r="P110" s="5">
        <f>TRA_TFILL!H75</f>
        <v>9.1358617957190399E-2</v>
      </c>
      <c r="Q110" s="82" t="s">
        <v>123</v>
      </c>
      <c r="R110" s="79" t="s">
        <v>70</v>
      </c>
      <c r="U110"/>
    </row>
    <row r="111" spans="1:28" s="37" customFormat="1">
      <c r="A111"/>
      <c r="B111"/>
      <c r="C111"/>
      <c r="D111"/>
      <c r="E111"/>
      <c r="F111"/>
      <c r="G111"/>
      <c r="H111"/>
      <c r="I111" s="38"/>
      <c r="J111"/>
      <c r="K111" s="37" t="s">
        <v>12</v>
      </c>
      <c r="L111" s="37">
        <v>2012</v>
      </c>
      <c r="M111" s="79" t="s">
        <v>48</v>
      </c>
      <c r="O111" s="5">
        <f>TRA_TFILL!G76</f>
        <v>0.102878978197729</v>
      </c>
      <c r="P111" s="5">
        <f>TRA_TFILL!H76</f>
        <v>0.102878978197729</v>
      </c>
      <c r="Q111" s="37" t="s">
        <v>124</v>
      </c>
      <c r="R111" s="79" t="s">
        <v>71</v>
      </c>
      <c r="U111"/>
      <c r="V111"/>
    </row>
    <row r="112" spans="1:28" s="37" customFormat="1">
      <c r="I112" s="38"/>
      <c r="J112"/>
      <c r="K112" s="37" t="s">
        <v>12</v>
      </c>
      <c r="L112" s="37">
        <v>2012</v>
      </c>
      <c r="M112" s="79" t="s">
        <v>48</v>
      </c>
      <c r="O112" s="5">
        <f>TRA_TFILL!G77</f>
        <v>0.101556158090832</v>
      </c>
      <c r="P112" s="5">
        <f>TRA_TFILL!H77</f>
        <v>0.101556158090832</v>
      </c>
      <c r="Q112" s="82" t="s">
        <v>124</v>
      </c>
      <c r="R112" s="79" t="s">
        <v>72</v>
      </c>
      <c r="U112" s="82"/>
      <c r="V112"/>
    </row>
    <row r="113" spans="1:22" s="37" customFormat="1">
      <c r="I113"/>
      <c r="J113"/>
      <c r="K113" s="37" t="s">
        <v>12</v>
      </c>
      <c r="L113" s="37">
        <v>2012</v>
      </c>
      <c r="M113" s="79" t="s">
        <v>48</v>
      </c>
      <c r="O113" s="5">
        <f>TRA_TFILL!G78</f>
        <v>0.79556486371143897</v>
      </c>
      <c r="P113" s="5">
        <f>TRA_TFILL!H78</f>
        <v>0.79556486371143897</v>
      </c>
      <c r="Q113" s="82" t="s">
        <v>124</v>
      </c>
      <c r="R113" s="79" t="s">
        <v>73</v>
      </c>
      <c r="S113"/>
    </row>
    <row r="114" spans="1:22" s="37" customFormat="1">
      <c r="J114" s="82"/>
      <c r="K114" s="79" t="s">
        <v>12</v>
      </c>
      <c r="L114" s="60">
        <v>2012</v>
      </c>
      <c r="M114" s="79" t="s">
        <v>48</v>
      </c>
      <c r="N114" s="82"/>
      <c r="O114" s="61">
        <f>TRA_TFILL!G72</f>
        <v>0.19341199522670799</v>
      </c>
      <c r="P114" s="61">
        <f>TRA_TFILL!H72</f>
        <v>0.19341199522670799</v>
      </c>
      <c r="Q114" s="60" t="s">
        <v>121</v>
      </c>
      <c r="R114" s="82" t="s">
        <v>67</v>
      </c>
      <c r="S114" s="82"/>
      <c r="T114"/>
    </row>
    <row r="115" spans="1:22" s="37" customFormat="1">
      <c r="J115"/>
      <c r="K115" s="38" t="s">
        <v>12</v>
      </c>
      <c r="L115" s="8">
        <v>2012</v>
      </c>
      <c r="M115" s="79" t="s">
        <v>48</v>
      </c>
      <c r="N115" s="38"/>
      <c r="O115" s="11">
        <f>TRA_TFILL!G73</f>
        <v>0.55551345643956995</v>
      </c>
      <c r="P115" s="11">
        <f>TRA_TFILL!H73</f>
        <v>0.55551345643956995</v>
      </c>
      <c r="Q115" s="60" t="s">
        <v>121</v>
      </c>
      <c r="R115" s="79" t="s">
        <v>68</v>
      </c>
      <c r="S115" s="38"/>
      <c r="T115" s="82"/>
    </row>
    <row r="116" spans="1:22" s="37" customFormat="1">
      <c r="A116"/>
      <c r="B116"/>
      <c r="C116"/>
      <c r="D116"/>
      <c r="E116"/>
      <c r="F116"/>
      <c r="G116"/>
      <c r="H116"/>
      <c r="J116"/>
      <c r="K116" s="38" t="s">
        <v>12</v>
      </c>
      <c r="L116" s="8">
        <v>2012</v>
      </c>
      <c r="M116" s="79" t="s">
        <v>48</v>
      </c>
      <c r="N116" s="38"/>
      <c r="O116" s="11">
        <f>TRA_TFILL!G74</f>
        <v>0.15971593037653201</v>
      </c>
      <c r="P116" s="11">
        <f>TRA_TFILL!H74</f>
        <v>0.15971593037653201</v>
      </c>
      <c r="Q116" s="60" t="s">
        <v>121</v>
      </c>
      <c r="R116" s="79" t="s">
        <v>69</v>
      </c>
      <c r="S116" s="38"/>
    </row>
    <row r="117" spans="1:22" s="37" customFormat="1">
      <c r="A117" s="82"/>
      <c r="B117" s="82"/>
      <c r="C117" s="82"/>
      <c r="D117" s="82"/>
      <c r="E117" s="82"/>
      <c r="F117" s="82"/>
      <c r="G117" s="82"/>
      <c r="H117" s="82"/>
      <c r="K117" s="38" t="s">
        <v>12</v>
      </c>
      <c r="L117" s="8">
        <v>2012</v>
      </c>
      <c r="M117" s="79" t="s">
        <v>48</v>
      </c>
      <c r="N117" s="38"/>
      <c r="O117" s="11">
        <f>TRA_TFILL!G75</f>
        <v>9.1358617957190399E-2</v>
      </c>
      <c r="P117" s="11">
        <f>TRA_TFILL!H75</f>
        <v>9.1358617957190399E-2</v>
      </c>
      <c r="Q117" s="60" t="s">
        <v>121</v>
      </c>
      <c r="R117" s="79" t="s">
        <v>70</v>
      </c>
      <c r="S117" s="38"/>
    </row>
    <row r="118" spans="1:22" s="82" customFormat="1">
      <c r="A118"/>
      <c r="B118"/>
      <c r="C118"/>
      <c r="D118"/>
      <c r="E118"/>
      <c r="F118"/>
      <c r="G118"/>
      <c r="H118"/>
      <c r="J118" s="37"/>
      <c r="K118" s="38" t="s">
        <v>12</v>
      </c>
      <c r="L118" s="8">
        <v>2012</v>
      </c>
      <c r="M118" s="79" t="s">
        <v>48</v>
      </c>
      <c r="N118" s="38"/>
      <c r="O118" s="11">
        <f>TRA_TFILL!G76</f>
        <v>0.102878978197729</v>
      </c>
      <c r="P118" s="11">
        <f>TRA_TFILL!H76</f>
        <v>0.102878978197729</v>
      </c>
      <c r="Q118" s="38" t="s">
        <v>124</v>
      </c>
      <c r="R118" s="79" t="s">
        <v>71</v>
      </c>
      <c r="S118" s="38"/>
      <c r="T118" s="37"/>
      <c r="U118"/>
      <c r="V118" s="37"/>
    </row>
    <row r="119" spans="1:22" s="37" customFormat="1">
      <c r="A119"/>
      <c r="B119"/>
      <c r="C119"/>
      <c r="D119"/>
      <c r="E119"/>
      <c r="F119" t="s">
        <v>143</v>
      </c>
      <c r="G119"/>
      <c r="H119"/>
      <c r="K119" s="38" t="s">
        <v>12</v>
      </c>
      <c r="L119" s="8">
        <v>2012</v>
      </c>
      <c r="M119" s="79" t="s">
        <v>48</v>
      </c>
      <c r="N119" s="38"/>
      <c r="O119" s="11">
        <f>TRA_TFILL!G77</f>
        <v>0.101556158090832</v>
      </c>
      <c r="P119" s="11">
        <f>TRA_TFILL!H77</f>
        <v>0.101556158090832</v>
      </c>
      <c r="Q119" s="79" t="s">
        <v>124</v>
      </c>
      <c r="R119" s="79" t="s">
        <v>72</v>
      </c>
      <c r="S119" s="38"/>
      <c r="U119"/>
    </row>
    <row r="120" spans="1:22" s="37" customFormat="1">
      <c r="K120" s="38" t="s">
        <v>12</v>
      </c>
      <c r="L120" s="8">
        <v>2012</v>
      </c>
      <c r="M120" s="79" t="s">
        <v>48</v>
      </c>
      <c r="N120" s="38"/>
      <c r="O120" s="11">
        <f>TRA_TFILL!G78</f>
        <v>0.79556486371143897</v>
      </c>
      <c r="P120" s="11">
        <f>TRA_TFILL!H78</f>
        <v>0.79556486371143897</v>
      </c>
      <c r="Q120" s="79" t="s">
        <v>124</v>
      </c>
      <c r="R120" s="79" t="s">
        <v>73</v>
      </c>
      <c r="S120" s="38"/>
    </row>
    <row r="121" spans="1:22" s="37" customFormat="1">
      <c r="A121" s="82"/>
      <c r="B121" s="82"/>
      <c r="C121" s="82"/>
      <c r="D121" s="82"/>
      <c r="E121" s="82"/>
      <c r="F121" s="82"/>
      <c r="G121" s="82"/>
      <c r="H121" s="82"/>
      <c r="K121" s="40" t="s">
        <v>19</v>
      </c>
      <c r="L121" s="40"/>
      <c r="M121" s="40"/>
      <c r="N121" s="40"/>
      <c r="O121" s="45">
        <f>TRA_TFILL!G82</f>
        <v>50000</v>
      </c>
      <c r="P121" s="45">
        <f>TRA_TFILL!H82</f>
        <v>73000</v>
      </c>
      <c r="Q121" s="102" t="s">
        <v>189</v>
      </c>
      <c r="R121" s="40"/>
      <c r="S121" s="40"/>
      <c r="T121" s="40" t="s">
        <v>27</v>
      </c>
      <c r="U121"/>
    </row>
    <row r="122" spans="1:22" s="82" customFormat="1">
      <c r="A122"/>
      <c r="B122"/>
      <c r="C122"/>
      <c r="D122"/>
      <c r="E122"/>
      <c r="F122"/>
      <c r="G122"/>
      <c r="H122"/>
      <c r="J122" s="37"/>
      <c r="K122" t="s">
        <v>20</v>
      </c>
      <c r="L122"/>
      <c r="M122"/>
      <c r="N122"/>
      <c r="O122" s="5">
        <f>TRA_TFILL!G83</f>
        <v>1E-3</v>
      </c>
      <c r="P122" s="65">
        <f>TRA_TFILL!H83</f>
        <v>1E-3</v>
      </c>
      <c r="Q122" s="102" t="s">
        <v>189</v>
      </c>
      <c r="R122"/>
      <c r="S122"/>
      <c r="T122" s="38"/>
      <c r="U122"/>
      <c r="V122" s="37"/>
    </row>
    <row r="123" spans="1:22" s="37" customFormat="1">
      <c r="K123" t="s">
        <v>15</v>
      </c>
      <c r="L123"/>
      <c r="M123" s="41"/>
      <c r="N123" t="s">
        <v>18</v>
      </c>
      <c r="O123" s="5">
        <f>TRA_TFILL!G84</f>
        <v>13.881547989952001</v>
      </c>
      <c r="P123" s="65">
        <f>TRA_TFILL!H84</f>
        <v>13.881547989952001</v>
      </c>
      <c r="Q123" s="102" t="s">
        <v>189</v>
      </c>
      <c r="R123"/>
      <c r="S123"/>
      <c r="T123" s="7"/>
    </row>
    <row r="124" spans="1:22" s="37" customFormat="1">
      <c r="K124" t="s">
        <v>12</v>
      </c>
      <c r="L124"/>
      <c r="M124" s="41" t="s">
        <v>48</v>
      </c>
      <c r="N124"/>
      <c r="O124" s="5">
        <f>TRA_TFILL!G85</f>
        <v>0.14299999999999999</v>
      </c>
      <c r="P124" s="5">
        <f>TRA_TFILL!H85</f>
        <v>0.127</v>
      </c>
      <c r="Q124" s="102" t="s">
        <v>189</v>
      </c>
      <c r="R124" t="s">
        <v>77</v>
      </c>
      <c r="S124"/>
      <c r="T124"/>
      <c r="U124" s="38"/>
    </row>
    <row r="125" spans="1:22" s="37" customFormat="1">
      <c r="A125" s="82"/>
      <c r="B125" s="82"/>
      <c r="C125" s="82"/>
      <c r="D125" s="82"/>
      <c r="E125" s="82"/>
      <c r="F125" s="82"/>
      <c r="G125" s="82"/>
      <c r="H125" s="82"/>
      <c r="K125" t="s">
        <v>12</v>
      </c>
      <c r="L125"/>
      <c r="M125" s="41" t="s">
        <v>48</v>
      </c>
      <c r="N125"/>
      <c r="O125" s="5">
        <f>TRA_TFILL!G86</f>
        <v>0.71</v>
      </c>
      <c r="P125" s="5">
        <f>TRA_TFILL!H86</f>
        <v>0.629</v>
      </c>
      <c r="Q125" s="102" t="s">
        <v>189</v>
      </c>
      <c r="R125" t="s">
        <v>78</v>
      </c>
      <c r="S125"/>
      <c r="T125"/>
      <c r="U125" s="38"/>
    </row>
    <row r="126" spans="1:22" s="82" customFormat="1">
      <c r="A126" s="37"/>
      <c r="B126" s="37"/>
      <c r="C126" s="37"/>
      <c r="D126" s="37"/>
      <c r="E126" s="37"/>
      <c r="F126" s="37"/>
      <c r="G126" s="37"/>
      <c r="H126" s="37"/>
      <c r="J126" s="37"/>
      <c r="K126" s="7" t="s">
        <v>12</v>
      </c>
      <c r="L126" s="7"/>
      <c r="M126" s="41" t="s">
        <v>48</v>
      </c>
      <c r="N126" s="7"/>
      <c r="O126" s="5">
        <f>TRA_TFILL!G87</f>
        <v>0.14699999999999999</v>
      </c>
      <c r="P126" s="5">
        <f>TRA_TFILL!H87</f>
        <v>0.24399999999999999</v>
      </c>
      <c r="Q126" s="102" t="s">
        <v>189</v>
      </c>
      <c r="R126" s="7" t="s">
        <v>79</v>
      </c>
      <c r="S126"/>
      <c r="T126"/>
      <c r="U126" s="38"/>
      <c r="V126" s="37"/>
    </row>
    <row r="127" spans="1:22" s="37" customFormat="1">
      <c r="K127" s="72" t="s">
        <v>19</v>
      </c>
      <c r="L127" s="72"/>
      <c r="M127" s="41"/>
      <c r="N127" s="72"/>
      <c r="O127" s="89">
        <v>17400</v>
      </c>
      <c r="P127" s="89">
        <v>17400</v>
      </c>
      <c r="Q127" s="73" t="s">
        <v>129</v>
      </c>
      <c r="R127" s="72"/>
      <c r="U127" s="38"/>
    </row>
    <row r="128" spans="1:22" s="37" customFormat="1">
      <c r="J128"/>
      <c r="K128" s="72" t="s">
        <v>19</v>
      </c>
      <c r="L128" s="72"/>
      <c r="M128" s="41"/>
      <c r="N128" s="72"/>
      <c r="O128" s="89">
        <v>17400</v>
      </c>
      <c r="P128" s="89">
        <v>17400</v>
      </c>
      <c r="Q128" s="73" t="s">
        <v>130</v>
      </c>
      <c r="R128" s="72"/>
      <c r="U128" s="38"/>
    </row>
    <row r="129" spans="1:24" s="37" customFormat="1">
      <c r="J129" s="82"/>
      <c r="K129" s="72" t="s">
        <v>19</v>
      </c>
      <c r="L129" s="72"/>
      <c r="M129" s="41"/>
      <c r="N129" s="72"/>
      <c r="O129" s="89">
        <v>17400</v>
      </c>
      <c r="P129" s="89">
        <v>17400</v>
      </c>
      <c r="Q129" s="73" t="s">
        <v>188</v>
      </c>
      <c r="R129" s="72"/>
      <c r="U129" s="38"/>
    </row>
    <row r="130" spans="1:24" s="37" customFormat="1">
      <c r="J130"/>
      <c r="K130" s="72" t="s">
        <v>20</v>
      </c>
      <c r="L130" s="72"/>
      <c r="M130" s="41"/>
      <c r="N130" s="72"/>
      <c r="O130" s="74">
        <f>TRA_TFILL!G94</f>
        <v>1E-3</v>
      </c>
      <c r="P130" s="74">
        <f>TRA_TFILL!H94</f>
        <v>1E-3</v>
      </c>
      <c r="Q130" s="73" t="s">
        <v>129</v>
      </c>
      <c r="R130" s="72"/>
      <c r="U130" s="38"/>
      <c r="W130" s="82"/>
      <c r="X130" s="82"/>
    </row>
    <row r="131" spans="1:24" s="37" customFormat="1">
      <c r="A131" s="82"/>
      <c r="B131" s="82"/>
      <c r="C131" s="82"/>
      <c r="D131" s="82"/>
      <c r="E131" s="82"/>
      <c r="F131" s="82"/>
      <c r="G131" s="82"/>
      <c r="H131" s="82"/>
      <c r="J131"/>
      <c r="K131" s="72" t="s">
        <v>20</v>
      </c>
      <c r="L131" s="72"/>
      <c r="M131" s="41"/>
      <c r="N131" s="72"/>
      <c r="O131" s="74">
        <f>TRA_TFILL!G95</f>
        <v>1E-3</v>
      </c>
      <c r="P131" s="74">
        <f>TRA_TFILL!H95</f>
        <v>1E-3</v>
      </c>
      <c r="Q131" s="73" t="s">
        <v>130</v>
      </c>
      <c r="R131" s="72"/>
      <c r="S131"/>
      <c r="T131"/>
      <c r="U131" s="38"/>
      <c r="W131" s="82"/>
      <c r="X131" s="82"/>
    </row>
    <row r="132" spans="1:24" s="82" customFormat="1">
      <c r="J132"/>
      <c r="K132" s="72" t="s">
        <v>20</v>
      </c>
      <c r="L132" s="72"/>
      <c r="M132" s="41"/>
      <c r="N132" s="72"/>
      <c r="O132" s="74">
        <f>TRA_TFILL!G95</f>
        <v>1E-3</v>
      </c>
      <c r="P132" s="74">
        <f>TRA_TFILL!H95</f>
        <v>1E-3</v>
      </c>
      <c r="Q132" s="73" t="s">
        <v>188</v>
      </c>
      <c r="R132" s="72"/>
      <c r="S132"/>
      <c r="T132"/>
      <c r="U132" s="38"/>
      <c r="V132" s="37"/>
      <c r="W132" s="37"/>
      <c r="X132" s="37"/>
    </row>
    <row r="133" spans="1:24" s="82" customFormat="1">
      <c r="A133" s="37"/>
      <c r="B133" s="37"/>
      <c r="C133" s="37"/>
      <c r="D133" s="37"/>
      <c r="E133" s="37"/>
      <c r="F133" s="37"/>
      <c r="G133" s="37"/>
      <c r="H133" s="37"/>
      <c r="K133" s="72" t="s">
        <v>15</v>
      </c>
      <c r="L133" s="72"/>
      <c r="M133" s="41"/>
      <c r="N133" s="72" t="s">
        <v>18</v>
      </c>
      <c r="O133" s="74">
        <f>TRA_TFILL!G96</f>
        <v>0.25836165692297802</v>
      </c>
      <c r="P133" s="74">
        <f>TRA_TFILL!H96</f>
        <v>0.232720948407762</v>
      </c>
      <c r="Q133" s="73" t="s">
        <v>129</v>
      </c>
      <c r="R133" s="72"/>
      <c r="S133" s="37"/>
      <c r="T133" s="37"/>
      <c r="U133" s="38"/>
      <c r="V133" s="37"/>
      <c r="W133" s="37"/>
      <c r="X133" s="37"/>
    </row>
    <row r="134" spans="1:24" s="37" customFormat="1">
      <c r="J134"/>
      <c r="K134" s="72" t="s">
        <v>15</v>
      </c>
      <c r="L134" s="72"/>
      <c r="M134" s="41"/>
      <c r="N134" s="72" t="s">
        <v>18</v>
      </c>
      <c r="O134" s="74">
        <f>TRA_TFILL!G97</f>
        <v>0.25836165692297802</v>
      </c>
      <c r="P134" s="74">
        <f>TRA_TFILL!H97</f>
        <v>0.232720948407762</v>
      </c>
      <c r="Q134" s="73" t="s">
        <v>130</v>
      </c>
      <c r="R134" s="72"/>
      <c r="U134" s="38"/>
    </row>
    <row r="135" spans="1:24" s="37" customFormat="1">
      <c r="J135"/>
      <c r="K135" s="72" t="s">
        <v>15</v>
      </c>
      <c r="L135" s="72"/>
      <c r="M135" s="41"/>
      <c r="N135" s="72" t="s">
        <v>18</v>
      </c>
      <c r="O135" s="84">
        <f>TRA_TFILL!G97</f>
        <v>0.25836165692297802</v>
      </c>
      <c r="P135" s="84">
        <f>TRA_TFILL!H97</f>
        <v>0.232720948407762</v>
      </c>
      <c r="Q135" s="73" t="s">
        <v>188</v>
      </c>
      <c r="R135" s="72"/>
      <c r="U135" s="38"/>
    </row>
    <row r="136" spans="1:24" s="37" customFormat="1">
      <c r="A136"/>
      <c r="B136"/>
      <c r="C136"/>
      <c r="D136"/>
      <c r="E136"/>
      <c r="F136"/>
      <c r="G136"/>
      <c r="H136"/>
      <c r="K136" s="72" t="s">
        <v>12</v>
      </c>
      <c r="L136" s="72"/>
      <c r="M136" s="41" t="s">
        <v>48</v>
      </c>
      <c r="N136" s="72"/>
      <c r="O136" s="84">
        <f>TRA_TFILL!G98</f>
        <v>0.34</v>
      </c>
      <c r="P136" s="84">
        <f>TRA_TFILL!H98</f>
        <v>0.34</v>
      </c>
      <c r="Q136" s="73" t="s">
        <v>129</v>
      </c>
      <c r="R136" s="77" t="s">
        <v>127</v>
      </c>
      <c r="U136" s="38"/>
    </row>
    <row r="137" spans="1:24" s="37" customFormat="1">
      <c r="A137"/>
      <c r="B137"/>
      <c r="C137"/>
      <c r="D137"/>
      <c r="E137"/>
      <c r="F137"/>
      <c r="G137"/>
      <c r="H137"/>
      <c r="J137" s="82"/>
      <c r="K137" s="72" t="s">
        <v>12</v>
      </c>
      <c r="L137" s="72"/>
      <c r="M137" s="41" t="s">
        <v>48</v>
      </c>
      <c r="N137" s="72"/>
      <c r="O137" s="84">
        <f>TRA_TFILL!G99</f>
        <v>0.66</v>
      </c>
      <c r="P137" s="84">
        <f>TRA_TFILL!H99</f>
        <v>0.66</v>
      </c>
      <c r="Q137" s="73" t="s">
        <v>129</v>
      </c>
      <c r="R137" s="77" t="s">
        <v>128</v>
      </c>
      <c r="U137" s="38"/>
    </row>
    <row r="138" spans="1:24" s="37" customFormat="1">
      <c r="A138"/>
      <c r="B138"/>
      <c r="C138"/>
      <c r="D138"/>
      <c r="E138"/>
      <c r="F138"/>
      <c r="G138"/>
      <c r="H138"/>
      <c r="K138" s="72" t="s">
        <v>12</v>
      </c>
      <c r="L138" s="72"/>
      <c r="M138" s="41" t="s">
        <v>48</v>
      </c>
      <c r="N138" s="72"/>
      <c r="O138" s="84">
        <f>TRA_TFILL!G100</f>
        <v>0.34</v>
      </c>
      <c r="P138" s="84">
        <f>TRA_TFILL!H100</f>
        <v>0.34</v>
      </c>
      <c r="Q138" s="73" t="s">
        <v>130</v>
      </c>
      <c r="R138" s="77" t="s">
        <v>127</v>
      </c>
      <c r="S138"/>
      <c r="T138"/>
      <c r="U138" s="38"/>
      <c r="V138"/>
      <c r="W138"/>
      <c r="X138"/>
    </row>
    <row r="139" spans="1:24" s="37" customFormat="1">
      <c r="A139"/>
      <c r="B139"/>
      <c r="C139"/>
      <c r="D139"/>
      <c r="E139"/>
      <c r="F139"/>
      <c r="G139"/>
      <c r="H139"/>
      <c r="I139"/>
      <c r="J139" s="38"/>
      <c r="K139" s="76" t="s">
        <v>12</v>
      </c>
      <c r="L139" s="76"/>
      <c r="M139" s="41" t="s">
        <v>48</v>
      </c>
      <c r="N139" s="76"/>
      <c r="O139" s="84">
        <f>TRA_TFILL!G101</f>
        <v>0.66</v>
      </c>
      <c r="P139" s="84">
        <f>TRA_TFILL!H101</f>
        <v>0.66</v>
      </c>
      <c r="Q139" s="73" t="s">
        <v>130</v>
      </c>
      <c r="R139" s="77" t="s">
        <v>128</v>
      </c>
      <c r="S139"/>
      <c r="T139"/>
      <c r="U139" s="38"/>
      <c r="V139"/>
      <c r="W139"/>
      <c r="X139"/>
    </row>
    <row r="140" spans="1:24">
      <c r="J140" s="38"/>
      <c r="K140" s="76" t="s">
        <v>12</v>
      </c>
      <c r="L140" s="76"/>
      <c r="M140" s="41" t="s">
        <v>48</v>
      </c>
      <c r="N140" s="76"/>
      <c r="O140" s="84">
        <f>TRA_TFILL!G100</f>
        <v>0.34</v>
      </c>
      <c r="P140" s="84">
        <f>TRA_TFILL!H100</f>
        <v>0.34</v>
      </c>
      <c r="Q140" s="73" t="s">
        <v>188</v>
      </c>
      <c r="R140" s="77" t="s">
        <v>127</v>
      </c>
      <c r="S140" s="37"/>
      <c r="T140" s="37"/>
      <c r="U140" s="38"/>
    </row>
    <row r="141" spans="1:24">
      <c r="A141" s="37"/>
      <c r="B141" s="37"/>
      <c r="C141" s="37"/>
      <c r="D141" s="37"/>
      <c r="E141" s="37"/>
      <c r="F141" s="37"/>
      <c r="G141" s="37"/>
      <c r="H141" s="37"/>
      <c r="J141" s="38"/>
      <c r="K141" s="75" t="s">
        <v>12</v>
      </c>
      <c r="L141" s="75"/>
      <c r="M141" s="41" t="s">
        <v>48</v>
      </c>
      <c r="N141" s="75"/>
      <c r="O141" s="84">
        <f>TRA_TFILL!G101</f>
        <v>0.66</v>
      </c>
      <c r="P141" s="84">
        <f>TRA_TFILL!H101</f>
        <v>0.66</v>
      </c>
      <c r="Q141" s="73" t="s">
        <v>188</v>
      </c>
      <c r="R141" s="77" t="s">
        <v>128</v>
      </c>
      <c r="U141" s="38"/>
      <c r="V141" s="37"/>
      <c r="W141" s="37"/>
      <c r="X141" s="37"/>
    </row>
    <row r="142" spans="1:24">
      <c r="A142" s="37"/>
      <c r="B142" s="37"/>
      <c r="C142" s="37"/>
      <c r="D142" s="37"/>
      <c r="E142" s="37"/>
      <c r="F142" s="37"/>
      <c r="G142" s="37"/>
      <c r="H142" s="37"/>
      <c r="J142" s="38"/>
      <c r="K142" s="40" t="s">
        <v>19</v>
      </c>
      <c r="L142" s="40"/>
      <c r="M142" s="40"/>
      <c r="N142" s="40"/>
      <c r="O142" s="42">
        <v>99555.0063688019</v>
      </c>
      <c r="P142" s="42">
        <v>99555.006368802002</v>
      </c>
      <c r="Q142" s="82" t="s">
        <v>192</v>
      </c>
      <c r="R142" s="40"/>
      <c r="S142" s="40"/>
      <c r="T142" s="40" t="s">
        <v>177</v>
      </c>
      <c r="U142" s="38"/>
      <c r="V142" s="37"/>
      <c r="W142" s="37"/>
      <c r="X142" s="37"/>
    </row>
    <row r="143" spans="1:24" s="37" customFormat="1">
      <c r="I143"/>
      <c r="J143" s="79"/>
      <c r="K143" s="7" t="s">
        <v>19</v>
      </c>
      <c r="L143"/>
      <c r="M143"/>
      <c r="N143"/>
      <c r="O143" s="25">
        <v>220565.192042371</v>
      </c>
      <c r="P143" s="25">
        <v>220565.192042371</v>
      </c>
      <c r="Q143" s="82" t="s">
        <v>193</v>
      </c>
      <c r="R143"/>
      <c r="S143"/>
      <c r="T143"/>
      <c r="U143" s="38"/>
    </row>
    <row r="144" spans="1:24" s="37" customFormat="1">
      <c r="A144"/>
      <c r="B144"/>
      <c r="C144"/>
      <c r="D144"/>
      <c r="E144"/>
      <c r="F144"/>
      <c r="G144"/>
      <c r="H144"/>
      <c r="J144" s="79"/>
      <c r="K144" t="s">
        <v>20</v>
      </c>
      <c r="L144"/>
      <c r="M144"/>
      <c r="N144"/>
      <c r="O144" s="43">
        <v>1E-3</v>
      </c>
      <c r="P144" s="43">
        <v>1E-3</v>
      </c>
      <c r="Q144" s="85" t="s">
        <v>192</v>
      </c>
      <c r="R144"/>
      <c r="S144"/>
      <c r="T144"/>
      <c r="U144" s="38"/>
    </row>
    <row r="145" spans="1:24" s="37" customFormat="1">
      <c r="J145" s="38"/>
      <c r="K145" t="s">
        <v>20</v>
      </c>
      <c r="L145"/>
      <c r="M145"/>
      <c r="N145"/>
      <c r="O145" s="43">
        <v>1E-3</v>
      </c>
      <c r="P145" s="43">
        <v>1E-3</v>
      </c>
      <c r="Q145" s="85" t="s">
        <v>193</v>
      </c>
      <c r="R145"/>
      <c r="S145"/>
      <c r="T145"/>
      <c r="U145" s="38"/>
    </row>
    <row r="146" spans="1:24" s="37" customFormat="1">
      <c r="J146" s="38"/>
      <c r="K146" s="37" t="s">
        <v>32</v>
      </c>
      <c r="M146" s="37" t="s">
        <v>14</v>
      </c>
      <c r="O146" s="96">
        <v>0.86710648165864301</v>
      </c>
      <c r="P146" s="96">
        <v>0.86710648165864301</v>
      </c>
      <c r="Q146" s="97" t="s">
        <v>194</v>
      </c>
      <c r="R146" s="41" t="s">
        <v>195</v>
      </c>
      <c r="S146"/>
      <c r="T146"/>
      <c r="U146"/>
    </row>
    <row r="147" spans="1:24" s="37" customFormat="1">
      <c r="J147"/>
      <c r="K147" s="37" t="s">
        <v>32</v>
      </c>
      <c r="M147" s="37" t="s">
        <v>14</v>
      </c>
      <c r="O147" s="96">
        <v>0.13289351834135699</v>
      </c>
      <c r="P147" s="96">
        <v>0.13289351834135699</v>
      </c>
      <c r="Q147" s="17" t="s">
        <v>194</v>
      </c>
      <c r="R147" s="41" t="s">
        <v>196</v>
      </c>
      <c r="S147"/>
      <c r="T147"/>
      <c r="U147"/>
      <c r="V147"/>
      <c r="W147"/>
      <c r="X147"/>
    </row>
    <row r="148" spans="1:24" s="37" customFormat="1">
      <c r="A148"/>
      <c r="B148"/>
      <c r="C148"/>
      <c r="D148"/>
      <c r="E148"/>
      <c r="F148"/>
      <c r="G148"/>
      <c r="H148"/>
      <c r="I148"/>
      <c r="K148" s="82" t="s">
        <v>32</v>
      </c>
      <c r="L148" s="82"/>
      <c r="M148" s="82" t="s">
        <v>14</v>
      </c>
      <c r="N148"/>
      <c r="O148" s="96">
        <v>0.86710648165864301</v>
      </c>
      <c r="P148" s="96">
        <v>0.86710648165864301</v>
      </c>
      <c r="Q148" s="17" t="s">
        <v>197</v>
      </c>
      <c r="R148" s="41" t="s">
        <v>198</v>
      </c>
      <c r="S148"/>
      <c r="T148"/>
      <c r="U148"/>
    </row>
    <row r="149" spans="1:24">
      <c r="I149" s="37"/>
      <c r="J149" s="37"/>
      <c r="K149" s="37" t="s">
        <v>32</v>
      </c>
      <c r="L149" s="37"/>
      <c r="M149" s="37" t="s">
        <v>14</v>
      </c>
      <c r="N149" s="37"/>
      <c r="O149" s="96">
        <v>0.13289351834135699</v>
      </c>
      <c r="P149" s="96">
        <v>0.13289351834135699</v>
      </c>
      <c r="Q149" s="17" t="s">
        <v>197</v>
      </c>
      <c r="R149" s="41" t="s">
        <v>196</v>
      </c>
      <c r="S149" s="37"/>
      <c r="T149" s="37"/>
      <c r="U149" s="37"/>
      <c r="V149" s="37"/>
      <c r="W149" s="37"/>
      <c r="X149" s="37"/>
    </row>
    <row r="150" spans="1:24" s="37" customFormat="1">
      <c r="A150"/>
      <c r="B150"/>
      <c r="C150"/>
      <c r="D150"/>
      <c r="E150"/>
      <c r="F150"/>
      <c r="G150"/>
      <c r="H150"/>
      <c r="K150" s="37" t="s">
        <v>32</v>
      </c>
      <c r="M150" s="37" t="s">
        <v>14</v>
      </c>
      <c r="O150" s="96">
        <v>0.86710648165864301</v>
      </c>
      <c r="P150" s="96">
        <v>0.86710648165864301</v>
      </c>
      <c r="Q150" s="17" t="s">
        <v>199</v>
      </c>
      <c r="R150" s="41" t="s">
        <v>200</v>
      </c>
    </row>
    <row r="151" spans="1:24" s="37" customFormat="1">
      <c r="A151"/>
      <c r="B151"/>
      <c r="C151"/>
      <c r="D151"/>
      <c r="E151"/>
      <c r="F151"/>
      <c r="G151"/>
      <c r="H151"/>
      <c r="K151" s="82" t="s">
        <v>32</v>
      </c>
      <c r="M151" s="82" t="s">
        <v>14</v>
      </c>
      <c r="O151" s="96">
        <v>0.13289351834135699</v>
      </c>
      <c r="P151" s="96">
        <v>0.13289351834135699</v>
      </c>
      <c r="Q151" s="17" t="s">
        <v>199</v>
      </c>
      <c r="R151" s="41" t="s">
        <v>196</v>
      </c>
    </row>
    <row r="152" spans="1:24" s="37" customFormat="1">
      <c r="A152"/>
      <c r="B152"/>
      <c r="C152"/>
      <c r="D152"/>
      <c r="E152"/>
      <c r="F152"/>
      <c r="G152"/>
      <c r="H152"/>
      <c r="J152"/>
      <c r="K152" s="37" t="s">
        <v>32</v>
      </c>
      <c r="L152" s="37">
        <v>2012</v>
      </c>
      <c r="M152" s="37" t="s">
        <v>14</v>
      </c>
      <c r="O152" s="96">
        <v>0.86710648165864301</v>
      </c>
      <c r="P152" s="96">
        <v>0.86710648165864301</v>
      </c>
      <c r="Q152" s="17" t="s">
        <v>201</v>
      </c>
      <c r="R152" s="41" t="s">
        <v>195</v>
      </c>
      <c r="T152"/>
      <c r="U152" s="38"/>
      <c r="V152"/>
      <c r="W152"/>
      <c r="X152"/>
    </row>
    <row r="153" spans="1:24" s="37" customFormat="1">
      <c r="A153"/>
      <c r="B153"/>
      <c r="C153"/>
      <c r="D153"/>
      <c r="E153"/>
      <c r="F153"/>
      <c r="G153"/>
      <c r="H153"/>
      <c r="I153"/>
      <c r="J153"/>
      <c r="K153" s="37" t="s">
        <v>32</v>
      </c>
      <c r="L153" s="37">
        <v>2012</v>
      </c>
      <c r="M153" s="37" t="s">
        <v>14</v>
      </c>
      <c r="O153" s="96">
        <v>0.13289351834135699</v>
      </c>
      <c r="P153" s="96">
        <v>0.13289351834135699</v>
      </c>
      <c r="Q153" s="17" t="s">
        <v>201</v>
      </c>
      <c r="R153" s="41" t="s">
        <v>196</v>
      </c>
      <c r="T153"/>
      <c r="V153"/>
      <c r="W153"/>
      <c r="X153"/>
    </row>
    <row r="154" spans="1:24">
      <c r="K154" s="82" t="s">
        <v>32</v>
      </c>
      <c r="L154" s="37">
        <v>2020</v>
      </c>
      <c r="M154" s="82" t="s">
        <v>14</v>
      </c>
      <c r="N154" s="37"/>
      <c r="O154" s="96">
        <v>0.86710648165864301</v>
      </c>
      <c r="P154" s="96">
        <v>0.86710648165864301</v>
      </c>
      <c r="Q154" s="17" t="s">
        <v>202</v>
      </c>
      <c r="R154" s="41" t="s">
        <v>198</v>
      </c>
      <c r="S154" s="37"/>
      <c r="T154" s="37"/>
    </row>
    <row r="155" spans="1:24">
      <c r="J155" s="37"/>
      <c r="K155" s="37" t="s">
        <v>32</v>
      </c>
      <c r="L155" s="37">
        <v>2020</v>
      </c>
      <c r="M155" s="37" t="s">
        <v>14</v>
      </c>
      <c r="N155" s="37"/>
      <c r="O155" s="5">
        <v>0.13289351834135699</v>
      </c>
      <c r="P155" s="5">
        <v>0.13289351834135699</v>
      </c>
      <c r="Q155" s="85" t="s">
        <v>202</v>
      </c>
      <c r="R155" s="37" t="s">
        <v>196</v>
      </c>
      <c r="S155" s="37"/>
      <c r="T155" s="37"/>
    </row>
    <row r="156" spans="1:24">
      <c r="K156" s="37" t="s">
        <v>32</v>
      </c>
      <c r="L156" s="37">
        <v>2035</v>
      </c>
      <c r="M156" s="37" t="s">
        <v>14</v>
      </c>
      <c r="N156" s="37"/>
      <c r="O156" s="5">
        <v>0.86710648165864301</v>
      </c>
      <c r="P156" s="5">
        <v>0.86710648165864301</v>
      </c>
      <c r="Q156" s="85" t="s">
        <v>203</v>
      </c>
      <c r="R156" s="37" t="s">
        <v>200</v>
      </c>
      <c r="S156" s="37"/>
      <c r="T156" s="37"/>
    </row>
    <row r="157" spans="1:24">
      <c r="K157" s="37" t="s">
        <v>32</v>
      </c>
      <c r="L157" s="37">
        <v>2035</v>
      </c>
      <c r="M157" s="37" t="s">
        <v>14</v>
      </c>
      <c r="N157" s="37"/>
      <c r="O157" s="5">
        <v>0</v>
      </c>
      <c r="P157" s="5">
        <v>0</v>
      </c>
      <c r="Q157" s="85" t="s">
        <v>203</v>
      </c>
      <c r="R157" s="37" t="s">
        <v>196</v>
      </c>
      <c r="S157" s="37"/>
      <c r="T157" s="37"/>
      <c r="U157" s="37"/>
    </row>
    <row r="158" spans="1:24">
      <c r="K158" s="37" t="s">
        <v>12</v>
      </c>
      <c r="L158" s="37"/>
      <c r="M158" s="37" t="s">
        <v>43</v>
      </c>
      <c r="N158" s="37"/>
      <c r="O158" s="5">
        <v>0.70934544078698503</v>
      </c>
      <c r="P158" s="5">
        <v>0.70934544078698503</v>
      </c>
      <c r="Q158" s="85" t="s">
        <v>192</v>
      </c>
      <c r="R158" s="37" t="s">
        <v>84</v>
      </c>
      <c r="S158" s="37"/>
      <c r="U158" s="37"/>
      <c r="V158" s="82"/>
    </row>
    <row r="159" spans="1:24">
      <c r="J159" s="37"/>
      <c r="K159" s="37" t="s">
        <v>12</v>
      </c>
      <c r="L159" s="37"/>
      <c r="M159" s="37" t="s">
        <v>43</v>
      </c>
      <c r="N159" s="37"/>
      <c r="O159" s="5">
        <v>0.29065455921301597</v>
      </c>
      <c r="P159" s="5">
        <v>0.29065455921301597</v>
      </c>
      <c r="Q159" s="85" t="s">
        <v>192</v>
      </c>
      <c r="R159" s="37" t="s">
        <v>85</v>
      </c>
      <c r="S159" s="37"/>
      <c r="T159" s="37"/>
      <c r="U159" s="37"/>
      <c r="V159" s="82"/>
      <c r="W159" s="82"/>
      <c r="X159" s="82"/>
    </row>
    <row r="160" spans="1:24">
      <c r="A160" s="82"/>
      <c r="B160" s="82"/>
      <c r="C160" s="82"/>
      <c r="D160" s="82"/>
      <c r="E160" s="82"/>
      <c r="F160" s="82"/>
      <c r="G160" s="82"/>
      <c r="H160" s="82"/>
      <c r="K160" s="37" t="s">
        <v>12</v>
      </c>
      <c r="L160" s="37"/>
      <c r="M160" s="37" t="s">
        <v>43</v>
      </c>
      <c r="N160" s="37"/>
      <c r="O160" s="5">
        <v>0.59596222389884701</v>
      </c>
      <c r="P160" s="5">
        <v>0.59596222389884701</v>
      </c>
      <c r="Q160" s="85" t="s">
        <v>193</v>
      </c>
      <c r="R160" s="37" t="s">
        <v>86</v>
      </c>
      <c r="S160" s="37"/>
      <c r="T160" s="37"/>
      <c r="U160" s="37"/>
      <c r="V160" s="82"/>
      <c r="W160" s="82"/>
      <c r="X160" s="82"/>
    </row>
    <row r="161" spans="1:24" s="82" customFormat="1">
      <c r="J161"/>
      <c r="K161" s="37" t="s">
        <v>12</v>
      </c>
      <c r="L161" s="37"/>
      <c r="M161" s="37" t="s">
        <v>43</v>
      </c>
      <c r="N161" s="37"/>
      <c r="O161" s="5">
        <v>0.40403777610115299</v>
      </c>
      <c r="P161" s="5">
        <v>0.40403777610115299</v>
      </c>
      <c r="Q161" s="17" t="s">
        <v>193</v>
      </c>
      <c r="R161" s="29" t="s">
        <v>87</v>
      </c>
      <c r="S161" s="37"/>
      <c r="T161" s="37"/>
      <c r="U161" s="37"/>
    </row>
    <row r="162" spans="1:24" s="82" customFormat="1">
      <c r="J162"/>
      <c r="K162" s="37" t="s">
        <v>19</v>
      </c>
      <c r="L162" s="37"/>
      <c r="M162" s="37"/>
      <c r="N162" s="37"/>
      <c r="O162" s="5">
        <v>99555.0063688019</v>
      </c>
      <c r="P162" s="5">
        <v>99555.006368802002</v>
      </c>
      <c r="Q162" s="17" t="s">
        <v>204</v>
      </c>
      <c r="R162" s="28"/>
      <c r="S162" s="37"/>
      <c r="T162" s="37" t="s">
        <v>178</v>
      </c>
      <c r="U162" s="37"/>
    </row>
    <row r="163" spans="1:24" s="82" customFormat="1">
      <c r="J163"/>
      <c r="K163" s="37" t="s">
        <v>19</v>
      </c>
      <c r="L163" s="37"/>
      <c r="M163" s="37"/>
      <c r="N163" s="37"/>
      <c r="O163" s="99">
        <v>220565.192042371</v>
      </c>
      <c r="P163" s="99">
        <v>220565.192042371</v>
      </c>
      <c r="Q163" s="98" t="s">
        <v>205</v>
      </c>
      <c r="R163" s="35"/>
      <c r="S163" s="37"/>
      <c r="T163" s="37"/>
      <c r="U163"/>
    </row>
    <row r="164" spans="1:24" s="82" customFormat="1">
      <c r="J164" s="37"/>
      <c r="K164" s="37" t="s">
        <v>19</v>
      </c>
      <c r="L164" s="37"/>
      <c r="M164" s="37"/>
      <c r="N164" s="37"/>
      <c r="O164" s="99">
        <v>200513.81094760998</v>
      </c>
      <c r="P164" s="99">
        <v>200513.81094760998</v>
      </c>
      <c r="Q164" s="98" t="s">
        <v>206</v>
      </c>
      <c r="R164" s="36"/>
      <c r="S164" s="37"/>
      <c r="T164" s="37"/>
      <c r="U164" s="37"/>
      <c r="V164"/>
    </row>
    <row r="165" spans="1:24" s="82" customFormat="1">
      <c r="J165" s="37"/>
      <c r="K165" s="40" t="s">
        <v>19</v>
      </c>
      <c r="L165" s="40"/>
      <c r="M165" s="40"/>
      <c r="N165" s="40"/>
      <c r="O165" s="42">
        <v>180462.42985284899</v>
      </c>
      <c r="P165" s="42">
        <v>180462.42985284899</v>
      </c>
      <c r="Q165" s="107" t="s">
        <v>207</v>
      </c>
      <c r="R165" s="40"/>
      <c r="S165" s="40"/>
      <c r="T165" s="40"/>
      <c r="U165" s="37"/>
    </row>
    <row r="166" spans="1:24" s="82" customFormat="1">
      <c r="J166" s="37"/>
      <c r="K166" s="82" t="s">
        <v>19</v>
      </c>
      <c r="O166" s="39">
        <v>220565.192042371</v>
      </c>
      <c r="P166" s="39">
        <v>220565.192042371</v>
      </c>
      <c r="Q166" s="86" t="s">
        <v>172</v>
      </c>
      <c r="R166"/>
      <c r="S166" s="37"/>
      <c r="T166" s="37"/>
      <c r="U166" s="37"/>
      <c r="V166"/>
      <c r="W166"/>
      <c r="X166"/>
    </row>
    <row r="167" spans="1:24" s="82" customFormat="1">
      <c r="A167"/>
      <c r="B167"/>
      <c r="C167"/>
      <c r="D167"/>
      <c r="E167"/>
      <c r="F167"/>
      <c r="G167"/>
      <c r="H167"/>
      <c r="J167" s="37"/>
      <c r="K167" s="82" t="s">
        <v>19</v>
      </c>
      <c r="O167" s="39">
        <v>200513.81094760998</v>
      </c>
      <c r="P167" s="39">
        <v>200513.81094760998</v>
      </c>
      <c r="Q167" s="86" t="s">
        <v>173</v>
      </c>
      <c r="W167"/>
      <c r="X167"/>
    </row>
    <row r="168" spans="1:24">
      <c r="J168" s="37"/>
      <c r="K168" s="82" t="s">
        <v>19</v>
      </c>
      <c r="L168" s="82"/>
      <c r="M168" s="82"/>
      <c r="N168" s="82"/>
      <c r="O168" s="39">
        <v>180462.42985284899</v>
      </c>
      <c r="P168" s="39">
        <v>180462.42985284899</v>
      </c>
      <c r="Q168" s="86" t="s">
        <v>174</v>
      </c>
      <c r="R168" s="82"/>
      <c r="S168" s="82"/>
      <c r="T168" s="82"/>
      <c r="U168" s="82"/>
      <c r="V168" s="82"/>
      <c r="W168" s="82"/>
      <c r="X168" s="82"/>
    </row>
    <row r="169" spans="1:24">
      <c r="A169" s="82"/>
      <c r="B169" s="82"/>
      <c r="C169" s="82"/>
      <c r="D169" s="82"/>
      <c r="E169" s="82"/>
      <c r="F169" s="82"/>
      <c r="G169" s="82"/>
      <c r="H169" s="82"/>
      <c r="J169" s="37"/>
      <c r="K169" s="82" t="s">
        <v>20</v>
      </c>
      <c r="O169" s="39">
        <v>1E-3</v>
      </c>
      <c r="P169" s="39">
        <v>1E-3</v>
      </c>
      <c r="Q169" s="82" t="s">
        <v>204</v>
      </c>
      <c r="U169" s="82"/>
      <c r="V169" s="82"/>
      <c r="W169" s="82"/>
      <c r="X169" s="82"/>
    </row>
    <row r="170" spans="1:24" s="82" customFormat="1">
      <c r="J170" s="37"/>
      <c r="K170" s="82" t="s">
        <v>20</v>
      </c>
      <c r="L170"/>
      <c r="M170"/>
      <c r="N170"/>
      <c r="O170" s="39">
        <v>1E-3</v>
      </c>
      <c r="P170" s="39">
        <v>1E-3</v>
      </c>
      <c r="Q170" s="82" t="s">
        <v>208</v>
      </c>
      <c r="R170"/>
      <c r="S170"/>
      <c r="T170"/>
      <c r="V170"/>
    </row>
    <row r="171" spans="1:24" s="82" customFormat="1">
      <c r="J171" s="37"/>
      <c r="K171" s="82" t="s">
        <v>20</v>
      </c>
      <c r="L171"/>
      <c r="M171"/>
      <c r="N171"/>
      <c r="O171" s="39">
        <v>1E-3</v>
      </c>
      <c r="P171" s="39">
        <v>1E-3</v>
      </c>
      <c r="Q171" s="82" t="s">
        <v>175</v>
      </c>
      <c r="R171"/>
      <c r="S171"/>
      <c r="T171"/>
      <c r="V171"/>
      <c r="W171"/>
      <c r="X171"/>
    </row>
    <row r="172" spans="1:24" s="82" customFormat="1">
      <c r="A172"/>
      <c r="B172"/>
      <c r="C172"/>
      <c r="D172"/>
      <c r="E172"/>
      <c r="F172"/>
      <c r="G172"/>
      <c r="H172"/>
      <c r="K172" s="37" t="s">
        <v>32</v>
      </c>
      <c r="L172"/>
      <c r="M172" t="s">
        <v>14</v>
      </c>
      <c r="N172"/>
      <c r="O172" s="26">
        <v>0.86710648165864301</v>
      </c>
      <c r="P172" s="26">
        <v>0.86710648165864301</v>
      </c>
      <c r="Q172" s="31" t="s">
        <v>209</v>
      </c>
      <c r="R172" s="82" t="s">
        <v>195</v>
      </c>
      <c r="V172"/>
      <c r="W172"/>
      <c r="X172"/>
    </row>
    <row r="173" spans="1:24">
      <c r="J173" s="82"/>
      <c r="K173" t="s">
        <v>32</v>
      </c>
      <c r="M173" t="s">
        <v>14</v>
      </c>
      <c r="O173" s="26">
        <v>0.13289351834135699</v>
      </c>
      <c r="P173" s="111">
        <v>0.13289351834135699</v>
      </c>
      <c r="Q173" s="86" t="s">
        <v>209</v>
      </c>
      <c r="R173" s="82" t="s">
        <v>196</v>
      </c>
      <c r="S173" s="82"/>
      <c r="T173" s="82"/>
      <c r="U173" s="37"/>
    </row>
    <row r="174" spans="1:24">
      <c r="J174" s="82"/>
      <c r="K174" s="82" t="s">
        <v>32</v>
      </c>
      <c r="L174" s="82"/>
      <c r="M174" s="82" t="s">
        <v>14</v>
      </c>
      <c r="N174" s="82"/>
      <c r="O174" s="26">
        <v>0.86710648165864301</v>
      </c>
      <c r="P174" s="26">
        <v>0.86710648165864301</v>
      </c>
      <c r="Q174" s="82" t="s">
        <v>210</v>
      </c>
      <c r="R174" s="82" t="s">
        <v>198</v>
      </c>
      <c r="S174" s="82"/>
      <c r="T174" s="82"/>
      <c r="U174" s="82"/>
    </row>
    <row r="175" spans="1:24">
      <c r="J175" s="82"/>
      <c r="K175" s="37" t="s">
        <v>32</v>
      </c>
      <c r="L175" s="37"/>
      <c r="M175" s="37" t="s">
        <v>14</v>
      </c>
      <c r="N175" s="37"/>
      <c r="O175" s="96">
        <v>0.13289351834135699</v>
      </c>
      <c r="P175" s="96">
        <v>0.13289351834135699</v>
      </c>
      <c r="Q175" s="100" t="s">
        <v>210</v>
      </c>
      <c r="R175" s="41" t="s">
        <v>196</v>
      </c>
      <c r="S175" s="82"/>
      <c r="T175" s="82"/>
    </row>
    <row r="176" spans="1:24">
      <c r="J176" s="82"/>
      <c r="K176" s="37" t="s">
        <v>32</v>
      </c>
      <c r="L176" s="37"/>
      <c r="M176" s="37" t="s">
        <v>14</v>
      </c>
      <c r="N176" s="37"/>
      <c r="O176" s="96">
        <v>0.86710648165864301</v>
      </c>
      <c r="P176" s="96">
        <v>0.86710648165864301</v>
      </c>
      <c r="Q176" s="101" t="s">
        <v>211</v>
      </c>
      <c r="R176" s="41" t="s">
        <v>200</v>
      </c>
      <c r="S176" s="82"/>
      <c r="T176" s="82"/>
      <c r="U176" s="82"/>
    </row>
    <row r="177" spans="1:24">
      <c r="J177" s="82"/>
      <c r="K177" s="82" t="s">
        <v>32</v>
      </c>
      <c r="L177" s="82"/>
      <c r="M177" s="82" t="s">
        <v>14</v>
      </c>
      <c r="O177" s="96">
        <v>0</v>
      </c>
      <c r="P177" s="96">
        <v>0</v>
      </c>
      <c r="Q177" s="101" t="s">
        <v>211</v>
      </c>
      <c r="R177" s="41" t="s">
        <v>196</v>
      </c>
      <c r="S177" s="37"/>
      <c r="T177" s="37"/>
      <c r="U177" s="82"/>
    </row>
    <row r="178" spans="1:24">
      <c r="J178" s="82"/>
      <c r="K178" s="37" t="s">
        <v>32</v>
      </c>
      <c r="L178" s="37">
        <v>2012</v>
      </c>
      <c r="M178" s="37" t="s">
        <v>14</v>
      </c>
      <c r="N178" s="37"/>
      <c r="O178" s="96">
        <v>0.86710648165864301</v>
      </c>
      <c r="P178" s="96">
        <v>0.86710648165864301</v>
      </c>
      <c r="Q178" s="101" t="s">
        <v>205</v>
      </c>
      <c r="R178" s="41" t="s">
        <v>195</v>
      </c>
      <c r="T178" s="37"/>
      <c r="U178" s="82"/>
    </row>
    <row r="179" spans="1:24">
      <c r="J179" s="37"/>
      <c r="K179" s="37" t="s">
        <v>32</v>
      </c>
      <c r="L179" s="37">
        <v>2012</v>
      </c>
      <c r="M179" s="37" t="s">
        <v>14</v>
      </c>
      <c r="N179" s="37"/>
      <c r="O179" s="96">
        <v>0.13289351834135699</v>
      </c>
      <c r="P179" s="96">
        <v>0.13289351834135699</v>
      </c>
      <c r="Q179" s="101" t="s">
        <v>205</v>
      </c>
      <c r="R179" s="41" t="s">
        <v>196</v>
      </c>
      <c r="S179" s="82"/>
      <c r="T179" s="82"/>
      <c r="U179" s="38"/>
      <c r="V179" s="82"/>
    </row>
    <row r="180" spans="1:24">
      <c r="J180" s="37"/>
      <c r="K180" s="82" t="s">
        <v>32</v>
      </c>
      <c r="L180" s="82">
        <v>2020</v>
      </c>
      <c r="M180" s="82" t="s">
        <v>14</v>
      </c>
      <c r="O180" s="96">
        <f>O178*0.5</f>
        <v>0.43355324082932151</v>
      </c>
      <c r="P180" s="96">
        <f>P178*0.5</f>
        <v>0.43355324082932151</v>
      </c>
      <c r="Q180" s="101" t="s">
        <v>206</v>
      </c>
      <c r="R180" s="41" t="s">
        <v>198</v>
      </c>
      <c r="S180" s="82"/>
      <c r="T180" s="82"/>
      <c r="U180" s="38"/>
      <c r="V180" s="82"/>
      <c r="W180" s="82"/>
      <c r="X180" s="82"/>
    </row>
    <row r="181" spans="1:24">
      <c r="A181" s="82"/>
      <c r="B181" s="82"/>
      <c r="C181" s="82"/>
      <c r="D181" s="82"/>
      <c r="E181" s="82"/>
      <c r="F181" s="82"/>
      <c r="G181" s="82"/>
      <c r="H181" s="82"/>
      <c r="J181" s="82"/>
      <c r="K181" s="37" t="s">
        <v>32</v>
      </c>
      <c r="L181" s="37">
        <v>2020</v>
      </c>
      <c r="M181" s="37" t="s">
        <v>14</v>
      </c>
      <c r="N181" s="37"/>
      <c r="O181" s="96">
        <f>O179*0.5</f>
        <v>6.6446759170678493E-2</v>
      </c>
      <c r="P181" s="96">
        <f>P179*0.5</f>
        <v>6.6446759170678493E-2</v>
      </c>
      <c r="Q181" s="101" t="s">
        <v>206</v>
      </c>
      <c r="R181" s="41" t="s">
        <v>196</v>
      </c>
      <c r="S181" s="82"/>
      <c r="T181" s="82"/>
      <c r="W181" s="82"/>
      <c r="X181" s="82"/>
    </row>
    <row r="182" spans="1:24" s="82" customFormat="1">
      <c r="K182" s="37" t="s">
        <v>32</v>
      </c>
      <c r="L182" s="37">
        <v>2035</v>
      </c>
      <c r="M182" s="37" t="s">
        <v>14</v>
      </c>
      <c r="N182" s="37"/>
      <c r="O182" s="96">
        <f>O178*0.1</f>
        <v>8.671064816586431E-2</v>
      </c>
      <c r="P182" s="96">
        <f>P178*0.1</f>
        <v>8.671064816586431E-2</v>
      </c>
      <c r="Q182" s="101" t="s">
        <v>207</v>
      </c>
      <c r="R182" s="41" t="s">
        <v>200</v>
      </c>
      <c r="S182" s="41"/>
      <c r="T182" s="37"/>
      <c r="U182"/>
      <c r="V182"/>
      <c r="W182"/>
      <c r="X182"/>
    </row>
    <row r="183" spans="1:24" s="82" customFormat="1">
      <c r="A183"/>
      <c r="B183"/>
      <c r="C183"/>
      <c r="D183"/>
      <c r="E183"/>
      <c r="F183"/>
      <c r="G183"/>
      <c r="H183"/>
      <c r="K183" s="82" t="s">
        <v>32</v>
      </c>
      <c r="L183" s="82">
        <v>2035</v>
      </c>
      <c r="M183" s="82" t="s">
        <v>14</v>
      </c>
      <c r="N183"/>
      <c r="O183" s="96">
        <f>O179*0.1</f>
        <v>1.3289351834135699E-2</v>
      </c>
      <c r="P183" s="96">
        <f>P179*0.1</f>
        <v>1.3289351834135699E-2</v>
      </c>
      <c r="Q183" s="101" t="s">
        <v>207</v>
      </c>
      <c r="R183" s="41" t="s">
        <v>196</v>
      </c>
      <c r="S183" s="41"/>
      <c r="T183" s="37"/>
      <c r="U183"/>
      <c r="V183"/>
      <c r="W183"/>
      <c r="X183"/>
    </row>
    <row r="184" spans="1:24">
      <c r="J184" s="37" t="s">
        <v>212</v>
      </c>
      <c r="K184" s="12" t="s">
        <v>19</v>
      </c>
      <c r="L184" s="12"/>
      <c r="M184" s="12"/>
      <c r="N184" s="12"/>
      <c r="O184" s="27">
        <f>TRA_TFILL!$G$135</f>
        <v>1750000</v>
      </c>
      <c r="P184" s="27">
        <f>TRA_TFILL!$H$135</f>
        <v>1750000</v>
      </c>
      <c r="Q184" s="42" t="s">
        <v>144</v>
      </c>
      <c r="R184" s="12"/>
      <c r="S184" s="12"/>
      <c r="T184" s="12" t="s">
        <v>31</v>
      </c>
    </row>
    <row r="185" spans="1:24">
      <c r="J185" s="82" t="s">
        <v>212</v>
      </c>
      <c r="K185" s="38" t="s">
        <v>19</v>
      </c>
      <c r="L185" s="37"/>
      <c r="M185" s="37"/>
      <c r="N185" s="37"/>
      <c r="O185" s="39">
        <f>TRA_TFILL!$G$136</f>
        <v>19169.269728716201</v>
      </c>
      <c r="P185" s="39">
        <f>TRA_TFILL!$H$136</f>
        <v>19204.347716085998</v>
      </c>
      <c r="Q185" s="39" t="s">
        <v>151</v>
      </c>
      <c r="R185" s="37"/>
      <c r="S185" s="37"/>
      <c r="T185" s="37"/>
    </row>
    <row r="186" spans="1:24">
      <c r="J186" s="82" t="s">
        <v>212</v>
      </c>
      <c r="K186" s="38" t="s">
        <v>19</v>
      </c>
      <c r="L186" s="37"/>
      <c r="M186" s="37"/>
      <c r="N186" s="37"/>
      <c r="O186" s="39">
        <f>TRA_TFILL!$G$145</f>
        <v>2800000</v>
      </c>
      <c r="P186" s="39">
        <f>TRA_TFILL!$H$145</f>
        <v>2800000</v>
      </c>
      <c r="Q186" s="39" t="s">
        <v>145</v>
      </c>
      <c r="R186" s="7"/>
      <c r="S186" s="7"/>
    </row>
    <row r="187" spans="1:24">
      <c r="J187" s="82" t="s">
        <v>212</v>
      </c>
      <c r="K187" s="38" t="s">
        <v>19</v>
      </c>
      <c r="O187" s="39">
        <f>TRA_TFILL!$G$145</f>
        <v>2800000</v>
      </c>
      <c r="P187" s="39">
        <f>TRA_TFILL!$H$145</f>
        <v>2800000</v>
      </c>
      <c r="Q187" s="39" t="s">
        <v>146</v>
      </c>
    </row>
    <row r="188" spans="1:24">
      <c r="J188" s="82" t="s">
        <v>212</v>
      </c>
      <c r="K188" s="37" t="s">
        <v>20</v>
      </c>
      <c r="O188" s="26">
        <f>TRA_TFILL!$G$140</f>
        <v>1E-3</v>
      </c>
      <c r="P188" s="26">
        <f>TRA_TFILL!$H$140</f>
        <v>1E-3</v>
      </c>
      <c r="Q188" s="39" t="s">
        <v>144</v>
      </c>
      <c r="R188" s="37"/>
      <c r="S188" s="37"/>
      <c r="T188" s="37"/>
    </row>
    <row r="189" spans="1:24">
      <c r="J189" s="82" t="s">
        <v>212</v>
      </c>
      <c r="K189" s="37" t="s">
        <v>20</v>
      </c>
      <c r="L189" s="37"/>
      <c r="M189" s="37"/>
      <c r="N189" s="37"/>
      <c r="O189" s="26">
        <f>TRA_TFILL!$G$140</f>
        <v>1E-3</v>
      </c>
      <c r="P189" s="26">
        <f>TRA_TFILL!$H$140</f>
        <v>1E-3</v>
      </c>
      <c r="Q189" s="39" t="s">
        <v>151</v>
      </c>
      <c r="R189" s="37"/>
      <c r="S189" s="37"/>
      <c r="T189" s="37"/>
    </row>
    <row r="190" spans="1:24">
      <c r="J190" s="82" t="s">
        <v>212</v>
      </c>
      <c r="K190" s="37" t="s">
        <v>20</v>
      </c>
      <c r="O190" s="26">
        <f>TRA_TFILL!$G$140</f>
        <v>1E-3</v>
      </c>
      <c r="P190" s="26">
        <f>TRA_TFILL!$H$140</f>
        <v>1E-3</v>
      </c>
      <c r="Q190" s="37" t="s">
        <v>145</v>
      </c>
    </row>
    <row r="191" spans="1:24">
      <c r="J191" s="82" t="s">
        <v>212</v>
      </c>
      <c r="K191" s="37" t="s">
        <v>20</v>
      </c>
      <c r="L191" s="37"/>
      <c r="M191" s="37"/>
      <c r="N191" s="37"/>
      <c r="O191" s="26">
        <f>TRA_TFILL!$G$140</f>
        <v>1E-3</v>
      </c>
      <c r="P191" s="26">
        <f>TRA_TFILL!$H$140</f>
        <v>1E-3</v>
      </c>
      <c r="Q191" s="75" t="s">
        <v>146</v>
      </c>
      <c r="R191" s="37"/>
      <c r="S191" s="37"/>
      <c r="T191" s="37"/>
    </row>
    <row r="192" spans="1:24">
      <c r="K192" s="40" t="s">
        <v>19</v>
      </c>
      <c r="L192" s="40"/>
      <c r="M192" s="40"/>
      <c r="N192" s="40"/>
      <c r="O192" s="42">
        <f>TRA_TFILL!G155</f>
        <v>7601.5671065082997</v>
      </c>
      <c r="P192" s="42">
        <f>TRA_TFILL!H155</f>
        <v>7601.5671065082997</v>
      </c>
      <c r="Q192" s="37" t="s">
        <v>40</v>
      </c>
      <c r="R192" s="40"/>
      <c r="S192" s="40"/>
      <c r="T192" s="40" t="s">
        <v>36</v>
      </c>
    </row>
    <row r="193" spans="9:24">
      <c r="K193" s="38" t="s">
        <v>19</v>
      </c>
      <c r="L193" s="37"/>
      <c r="M193" s="37"/>
      <c r="N193" s="37"/>
      <c r="O193" s="25">
        <f>TRA_TFILL!G156</f>
        <v>7601.5671065082997</v>
      </c>
      <c r="P193" s="25">
        <f>TRA_TFILL!H156</f>
        <v>7601.5671065082997</v>
      </c>
      <c r="Q193" s="37" t="s">
        <v>41</v>
      </c>
      <c r="R193" s="37"/>
      <c r="S193" s="37"/>
      <c r="T193" s="38"/>
    </row>
    <row r="194" spans="9:24">
      <c r="K194" s="38" t="s">
        <v>20</v>
      </c>
      <c r="L194" s="38"/>
      <c r="M194" s="38"/>
      <c r="N194" s="38"/>
      <c r="O194" s="25">
        <f>TRA_TFILL!G$140</f>
        <v>1E-3</v>
      </c>
      <c r="P194" s="25">
        <f>TRA_TFILL!H$140</f>
        <v>1E-3</v>
      </c>
      <c r="Q194" s="37" t="s">
        <v>40</v>
      </c>
      <c r="R194" s="38"/>
      <c r="S194" s="38"/>
      <c r="T194" s="38"/>
    </row>
    <row r="195" spans="9:24">
      <c r="K195" s="38" t="s">
        <v>20</v>
      </c>
      <c r="L195" s="38"/>
      <c r="M195" s="38"/>
      <c r="N195" s="38"/>
      <c r="O195" s="25">
        <f>TRA_TFILL!G$140</f>
        <v>1E-3</v>
      </c>
      <c r="P195" s="25">
        <f>TRA_TFILL!H$140</f>
        <v>1E-3</v>
      </c>
      <c r="Q195" s="37" t="s">
        <v>41</v>
      </c>
      <c r="R195" s="38"/>
      <c r="S195" s="38"/>
      <c r="T195" s="38"/>
    </row>
    <row r="196" spans="9:24">
      <c r="K196" s="37" t="s">
        <v>15</v>
      </c>
      <c r="L196" s="38"/>
      <c r="M196" s="38"/>
      <c r="N196" s="38" t="s">
        <v>18</v>
      </c>
      <c r="O196" s="25">
        <f>TRA_TFILL!G159</f>
        <v>1.0495495495495499</v>
      </c>
      <c r="P196" s="25">
        <f>TRA_TFILL!H159</f>
        <v>1.0495495495495499</v>
      </c>
      <c r="Q196" s="37" t="s">
        <v>40</v>
      </c>
      <c r="R196" s="79"/>
      <c r="S196" s="38"/>
      <c r="T196" s="37"/>
    </row>
    <row r="197" spans="9:24">
      <c r="K197" s="37" t="s">
        <v>15</v>
      </c>
      <c r="L197" s="38"/>
      <c r="M197" s="38"/>
      <c r="N197" s="38" t="s">
        <v>18</v>
      </c>
      <c r="O197" s="25">
        <f>TRA_TFILL!G160</f>
        <v>1</v>
      </c>
      <c r="P197" s="25">
        <f>TRA_TFILL!H160</f>
        <v>1</v>
      </c>
      <c r="Q197" s="37" t="s">
        <v>41</v>
      </c>
      <c r="R197" s="79"/>
      <c r="S197" s="38"/>
      <c r="T197" s="37"/>
    </row>
    <row r="198" spans="9:24">
      <c r="K198" s="37" t="s">
        <v>12</v>
      </c>
      <c r="L198" s="37">
        <v>2012</v>
      </c>
      <c r="M198" s="41" t="s">
        <v>48</v>
      </c>
      <c r="N198" s="37"/>
      <c r="O198" s="5">
        <f>TRA_TFILL!G161</f>
        <v>0.42110334451134401</v>
      </c>
      <c r="P198" s="5">
        <f>TRA_TFILL!H161</f>
        <v>0.61882062105619595</v>
      </c>
      <c r="Q198" s="37" t="s">
        <v>40</v>
      </c>
      <c r="R198" s="79" t="s">
        <v>49</v>
      </c>
      <c r="S198" s="38"/>
      <c r="T198" s="37"/>
    </row>
    <row r="199" spans="9:24">
      <c r="K199" s="37" t="s">
        <v>12</v>
      </c>
      <c r="L199" s="82">
        <v>2012</v>
      </c>
      <c r="M199" s="41" t="s">
        <v>48</v>
      </c>
      <c r="N199" s="37"/>
      <c r="O199" s="5">
        <f>TRA_TFILL!G162</f>
        <v>0.23107521932733099</v>
      </c>
      <c r="P199" s="5">
        <f>TRA_TFILL!H162</f>
        <v>0.31238064747884198</v>
      </c>
      <c r="Q199" s="37" t="s">
        <v>40</v>
      </c>
      <c r="R199" s="79" t="s">
        <v>51</v>
      </c>
      <c r="S199" s="38"/>
      <c r="T199" s="37"/>
    </row>
    <row r="200" spans="9:24">
      <c r="K200" s="37" t="s">
        <v>12</v>
      </c>
      <c r="L200" s="82">
        <v>2012</v>
      </c>
      <c r="M200" s="41" t="s">
        <v>48</v>
      </c>
      <c r="N200" s="37"/>
      <c r="O200" s="5">
        <f>TRA_TFILL!G163</f>
        <v>0.34782143616132499</v>
      </c>
      <c r="P200" s="5">
        <f>TRA_TFILL!H163</f>
        <v>6.8798731464961904E-2</v>
      </c>
      <c r="Q200" s="37" t="s">
        <v>40</v>
      </c>
      <c r="R200" s="79" t="s">
        <v>52</v>
      </c>
      <c r="S200" s="38"/>
      <c r="T200" s="37"/>
    </row>
    <row r="201" spans="9:24">
      <c r="K201" s="82" t="s">
        <v>12</v>
      </c>
      <c r="L201" s="82">
        <v>2012</v>
      </c>
      <c r="M201" s="41" t="s">
        <v>48</v>
      </c>
      <c r="N201" s="82"/>
      <c r="O201" s="61">
        <f>TRA_TFILL!G164</f>
        <v>0.132725871767748</v>
      </c>
      <c r="P201" s="61">
        <f>TRA_TFILL!H164</f>
        <v>0.162829077579351</v>
      </c>
      <c r="Q201" s="79" t="s">
        <v>41</v>
      </c>
      <c r="R201" s="60" t="s">
        <v>93</v>
      </c>
      <c r="S201" s="79"/>
      <c r="T201" s="82"/>
      <c r="V201" s="82"/>
    </row>
    <row r="202" spans="9:24">
      <c r="K202" s="37" t="s">
        <v>12</v>
      </c>
      <c r="L202" s="82">
        <v>2012</v>
      </c>
      <c r="M202" s="41" t="s">
        <v>48</v>
      </c>
      <c r="N202" s="38"/>
      <c r="O202" s="11">
        <f>TRA_TFILL!G165</f>
        <v>0.365212036006762</v>
      </c>
      <c r="P202" s="11">
        <f>TRA_TFILL!H165</f>
        <v>0.51805863014253495</v>
      </c>
      <c r="Q202" s="38" t="s">
        <v>41</v>
      </c>
      <c r="R202" s="79" t="s">
        <v>50</v>
      </c>
      <c r="S202" s="38"/>
      <c r="T202" s="37"/>
    </row>
    <row r="203" spans="9:24">
      <c r="K203" s="37" t="s">
        <v>12</v>
      </c>
      <c r="L203" s="82">
        <v>2012</v>
      </c>
      <c r="M203" s="41" t="s">
        <v>48</v>
      </c>
      <c r="N203" s="38"/>
      <c r="O203" s="11">
        <f>TRA_TFILL!G166</f>
        <v>0.20040555939818699</v>
      </c>
      <c r="P203" s="11">
        <f>TRA_TFILL!H166</f>
        <v>0.26151599479622101</v>
      </c>
      <c r="Q203" s="38" t="s">
        <v>41</v>
      </c>
      <c r="R203" s="79" t="s">
        <v>53</v>
      </c>
      <c r="S203" s="38"/>
      <c r="T203" s="37"/>
    </row>
    <row r="204" spans="9:24">
      <c r="I204" s="82"/>
      <c r="K204" s="37" t="s">
        <v>12</v>
      </c>
      <c r="L204" s="82">
        <v>2012</v>
      </c>
      <c r="M204" s="41" t="s">
        <v>48</v>
      </c>
      <c r="N204" s="38"/>
      <c r="O204" s="11">
        <f>TRA_TFILL!G167</f>
        <v>0.30165653282730298</v>
      </c>
      <c r="P204" s="11">
        <f>TRA_TFILL!H167</f>
        <v>5.7596297481892697E-2</v>
      </c>
      <c r="Q204" s="38" t="s">
        <v>41</v>
      </c>
      <c r="R204" s="79" t="s">
        <v>54</v>
      </c>
      <c r="S204" s="38"/>
      <c r="T204" s="37"/>
    </row>
    <row r="205" spans="9:24">
      <c r="K205" s="12" t="s">
        <v>19</v>
      </c>
      <c r="L205" s="12"/>
      <c r="M205" s="12"/>
      <c r="O205" s="42">
        <f>TRA_TFILL!G168</f>
        <v>1163.0621068150799</v>
      </c>
      <c r="P205" s="42">
        <f>TRA_TFILL!H168</f>
        <v>1163.0621068150799</v>
      </c>
      <c r="Q205" s="40" t="s">
        <v>147</v>
      </c>
      <c r="R205" s="40"/>
      <c r="T205" t="s">
        <v>35</v>
      </c>
    </row>
    <row r="206" spans="9:24">
      <c r="J206" s="82"/>
      <c r="K206" t="s">
        <v>20</v>
      </c>
      <c r="O206" s="39">
        <f>TRA_TFILL!G171</f>
        <v>1E-3</v>
      </c>
      <c r="P206" s="39">
        <f>TRA_TFILL!H171</f>
        <v>1E-3</v>
      </c>
      <c r="Q206" s="82" t="s">
        <v>147</v>
      </c>
    </row>
    <row r="207" spans="9:24">
      <c r="K207" t="s">
        <v>15</v>
      </c>
      <c r="N207" t="s">
        <v>18</v>
      </c>
      <c r="O207" s="39">
        <f>TRA_TFILL!G172</f>
        <v>1</v>
      </c>
      <c r="P207" s="39">
        <f>TRA_TFILL!H172</f>
        <v>1</v>
      </c>
      <c r="Q207" s="82" t="s">
        <v>147</v>
      </c>
      <c r="T207" s="38"/>
    </row>
    <row r="208" spans="9:24">
      <c r="K208" s="82" t="s">
        <v>12</v>
      </c>
      <c r="L208" s="82">
        <v>2012</v>
      </c>
      <c r="M208" s="41" t="s">
        <v>48</v>
      </c>
      <c r="N208" s="82"/>
      <c r="O208" s="83">
        <f>TRA_TFILL!G169</f>
        <v>0.42093001806830699</v>
      </c>
      <c r="P208" s="83">
        <f>TRA_TFILL!H169</f>
        <v>0.55550196024397602</v>
      </c>
      <c r="Q208" s="82" t="s">
        <v>133</v>
      </c>
      <c r="R208" s="82" t="s">
        <v>94</v>
      </c>
      <c r="S208" s="82"/>
      <c r="T208" s="79"/>
      <c r="W208" s="82"/>
      <c r="X208" s="82"/>
    </row>
    <row r="209" spans="1:24">
      <c r="A209" s="82"/>
      <c r="B209" s="82"/>
      <c r="C209" s="82"/>
      <c r="D209" s="82"/>
      <c r="E209" s="82"/>
      <c r="F209" s="82"/>
      <c r="G209" s="82"/>
      <c r="H209" s="82"/>
      <c r="K209" s="82" t="s">
        <v>12</v>
      </c>
      <c r="L209" s="82">
        <v>2012</v>
      </c>
      <c r="M209" s="41" t="s">
        <v>48</v>
      </c>
      <c r="N209" s="82"/>
      <c r="O209" s="83">
        <f>TRA_TFILL!G170</f>
        <v>0.57906998193169301</v>
      </c>
      <c r="P209" s="83">
        <f>TRA_TFILL!H170</f>
        <v>0.44449803975602398</v>
      </c>
      <c r="Q209" s="82" t="s">
        <v>133</v>
      </c>
      <c r="R209" s="82" t="s">
        <v>55</v>
      </c>
      <c r="S209" s="82"/>
      <c r="T209" s="79"/>
    </row>
    <row r="210" spans="1:24" s="82" customFormat="1">
      <c r="A210"/>
      <c r="B210"/>
      <c r="C210"/>
      <c r="D210"/>
      <c r="E210"/>
      <c r="F210"/>
      <c r="G210"/>
      <c r="H210"/>
      <c r="I210"/>
      <c r="J210"/>
      <c r="K210" s="7" t="s">
        <v>19</v>
      </c>
      <c r="L210"/>
      <c r="M210"/>
      <c r="N210" s="37"/>
      <c r="O210" s="24">
        <f>TRA_TFILL!G168</f>
        <v>1163.0621068150799</v>
      </c>
      <c r="P210" s="39">
        <f>TRA_TFILL!H168</f>
        <v>1163.0621068150799</v>
      </c>
      <c r="Q210" s="82" t="s">
        <v>133</v>
      </c>
      <c r="R210"/>
      <c r="S210"/>
      <c r="T210"/>
      <c r="U210"/>
      <c r="V210"/>
      <c r="W210"/>
      <c r="X210"/>
    </row>
    <row r="211" spans="1:24">
      <c r="K211" s="37" t="s">
        <v>20</v>
      </c>
      <c r="O211" s="39">
        <f>TRA_TFILL!G171</f>
        <v>1E-3</v>
      </c>
      <c r="P211" s="39">
        <f>TRA_TFILL!H171</f>
        <v>1E-3</v>
      </c>
      <c r="Q211" s="82" t="s">
        <v>133</v>
      </c>
    </row>
    <row r="212" spans="1:24">
      <c r="K212" s="37" t="s">
        <v>15</v>
      </c>
      <c r="N212" t="s">
        <v>18</v>
      </c>
      <c r="O212" s="39">
        <f>TRA_TFILL!G172</f>
        <v>1</v>
      </c>
      <c r="P212" s="39">
        <f>TRA_TFILL!H172</f>
        <v>1</v>
      </c>
      <c r="Q212" s="82" t="s">
        <v>133</v>
      </c>
    </row>
    <row r="213" spans="1:24">
      <c r="J213" s="82"/>
      <c r="K213" s="40" t="s">
        <v>19</v>
      </c>
      <c r="L213" s="40"/>
      <c r="M213" s="40"/>
      <c r="N213" s="40"/>
      <c r="O213" s="45">
        <f>TRA_TFILL!G179</f>
        <v>50000</v>
      </c>
      <c r="P213" s="45">
        <f>TRA_TFILL!H179</f>
        <v>50000</v>
      </c>
      <c r="Q213" s="40" t="s">
        <v>134</v>
      </c>
      <c r="R213" s="40"/>
      <c r="S213" s="40"/>
      <c r="T213" s="40" t="s">
        <v>45</v>
      </c>
    </row>
    <row r="214" spans="1:24">
      <c r="J214" s="82"/>
      <c r="K214" s="37" t="s">
        <v>19</v>
      </c>
      <c r="L214" s="37"/>
      <c r="M214" s="37"/>
      <c r="N214" s="37"/>
      <c r="O214" s="5">
        <f>TRA_TFILL!G180</f>
        <v>120000</v>
      </c>
      <c r="P214" s="5">
        <f>TRA_TFILL!H180</f>
        <v>120000</v>
      </c>
      <c r="Q214" s="37" t="s">
        <v>135</v>
      </c>
      <c r="R214" s="37"/>
      <c r="S214" s="37"/>
      <c r="T214" s="37"/>
    </row>
    <row r="215" spans="1:24">
      <c r="K215" s="37" t="s">
        <v>19</v>
      </c>
      <c r="L215" s="37"/>
      <c r="M215" s="37"/>
      <c r="N215" s="37"/>
      <c r="O215" s="5">
        <f>TRA_TFILL!G181</f>
        <v>145899.098808593</v>
      </c>
      <c r="P215" s="5">
        <f>TRA_TFILL!H181</f>
        <v>149738.99147177799</v>
      </c>
      <c r="Q215" s="37" t="s">
        <v>136</v>
      </c>
      <c r="R215" s="37"/>
      <c r="S215" s="37"/>
      <c r="T215" s="37"/>
    </row>
    <row r="216" spans="1:24">
      <c r="K216" s="37" t="s">
        <v>19</v>
      </c>
      <c r="L216" s="37"/>
      <c r="M216" s="37"/>
      <c r="N216" s="37"/>
      <c r="O216" s="5">
        <f>TRA_TFILL!G182</f>
        <v>145899.098808593</v>
      </c>
      <c r="P216" s="5">
        <f>TRA_TFILL!H182</f>
        <v>149738.99147177799</v>
      </c>
      <c r="Q216" s="37" t="s">
        <v>137</v>
      </c>
      <c r="R216" s="37"/>
      <c r="S216" s="37"/>
      <c r="T216" s="37"/>
      <c r="U216" s="82"/>
    </row>
    <row r="217" spans="1:24">
      <c r="K217" s="37" t="s">
        <v>19</v>
      </c>
      <c r="L217" s="37"/>
      <c r="M217" s="37"/>
      <c r="N217" s="37"/>
      <c r="O217" s="5">
        <f>TRA_TFILL!G182</f>
        <v>145899.098808593</v>
      </c>
      <c r="P217" s="5">
        <f>TRA_TFILL!H182</f>
        <v>149738.99147177799</v>
      </c>
      <c r="Q217" s="37" t="s">
        <v>138</v>
      </c>
      <c r="R217" s="37"/>
      <c r="S217" s="37"/>
      <c r="T217" s="37"/>
      <c r="U217" s="82"/>
    </row>
    <row r="218" spans="1:24">
      <c r="K218" s="37" t="s">
        <v>19</v>
      </c>
      <c r="L218" s="37"/>
      <c r="M218" s="37"/>
      <c r="N218" s="37"/>
      <c r="O218" s="5">
        <f>TRA_TFILL!G182</f>
        <v>145899.098808593</v>
      </c>
      <c r="P218" s="5">
        <f>TRA_TFILL!H182</f>
        <v>149738.99147177799</v>
      </c>
      <c r="Q218" s="38" t="s">
        <v>139</v>
      </c>
      <c r="R218" s="37"/>
      <c r="S218" s="37"/>
      <c r="T218" s="37"/>
    </row>
    <row r="219" spans="1:24">
      <c r="K219" s="37" t="s">
        <v>20</v>
      </c>
      <c r="L219" s="37"/>
      <c r="M219" s="37"/>
      <c r="N219" s="37"/>
      <c r="O219" s="5">
        <f>TRA_TFILL!G185</f>
        <v>1E-3</v>
      </c>
      <c r="P219" s="5">
        <f>TRA_TFILL!H185</f>
        <v>1E-3</v>
      </c>
      <c r="Q219" s="40" t="s">
        <v>134</v>
      </c>
      <c r="R219" s="37"/>
      <c r="S219" s="37"/>
      <c r="T219" s="37"/>
      <c r="V219" s="82"/>
    </row>
    <row r="220" spans="1:24">
      <c r="K220" s="37" t="s">
        <v>20</v>
      </c>
      <c r="L220" s="37"/>
      <c r="M220" s="37"/>
      <c r="N220" s="37"/>
      <c r="O220" s="5">
        <f>TRA_TFILL!G186</f>
        <v>1E-3</v>
      </c>
      <c r="P220" s="5">
        <f>TRA_TFILL!H186</f>
        <v>1E-3</v>
      </c>
      <c r="Q220" s="82" t="s">
        <v>135</v>
      </c>
      <c r="R220" s="37"/>
      <c r="S220" s="37"/>
      <c r="T220" s="37"/>
    </row>
    <row r="221" spans="1:24">
      <c r="K221" s="37" t="s">
        <v>20</v>
      </c>
      <c r="L221" s="37"/>
      <c r="M221" s="37"/>
      <c r="N221" s="37"/>
      <c r="O221" s="5">
        <f>TRA_TFILL!G187</f>
        <v>1E-3</v>
      </c>
      <c r="P221" s="5">
        <f>TRA_TFILL!H187</f>
        <v>1E-3</v>
      </c>
      <c r="Q221" s="82" t="s">
        <v>136</v>
      </c>
      <c r="R221" s="37"/>
      <c r="S221" s="37"/>
      <c r="T221" s="37"/>
    </row>
    <row r="222" spans="1:24">
      <c r="I222" s="82"/>
      <c r="K222" s="37" t="s">
        <v>20</v>
      </c>
      <c r="L222" s="37"/>
      <c r="M222" s="37"/>
      <c r="N222" s="37"/>
      <c r="O222" s="5">
        <f>TRA_TFILL!G188</f>
        <v>1E-3</v>
      </c>
      <c r="P222" s="5">
        <f>TRA_TFILL!H188</f>
        <v>1E-3</v>
      </c>
      <c r="Q222" s="82" t="s">
        <v>137</v>
      </c>
      <c r="R222" s="37"/>
      <c r="S222" s="37"/>
      <c r="T222" s="37"/>
    </row>
    <row r="223" spans="1:24">
      <c r="K223" s="37" t="s">
        <v>20</v>
      </c>
      <c r="L223" s="37"/>
      <c r="M223" s="37"/>
      <c r="N223" s="37"/>
      <c r="O223" s="5">
        <f>TRA_TFILL!G188</f>
        <v>1E-3</v>
      </c>
      <c r="P223" s="5">
        <f>TRA_TFILL!H188</f>
        <v>1E-3</v>
      </c>
      <c r="Q223" s="82" t="s">
        <v>138</v>
      </c>
      <c r="R223" s="37"/>
      <c r="S223" s="37"/>
      <c r="T223" s="37"/>
    </row>
    <row r="224" spans="1:24">
      <c r="K224" s="37" t="s">
        <v>20</v>
      </c>
      <c r="L224" s="37"/>
      <c r="M224" s="37"/>
      <c r="N224" s="37"/>
      <c r="O224" s="5">
        <f>TRA_TFILL!G188</f>
        <v>1E-3</v>
      </c>
      <c r="P224" s="5">
        <f>TRA_TFILL!H188</f>
        <v>1E-3</v>
      </c>
      <c r="Q224" s="79" t="s">
        <v>139</v>
      </c>
      <c r="R224" s="37"/>
      <c r="S224" s="37"/>
      <c r="T224" s="37"/>
    </row>
    <row r="225" spans="1:24">
      <c r="K225" s="37" t="s">
        <v>15</v>
      </c>
      <c r="L225" s="37"/>
      <c r="M225" s="37"/>
      <c r="N225" s="38" t="s">
        <v>18</v>
      </c>
      <c r="O225" s="5">
        <f>TRA_TFILL!G191</f>
        <v>39.047619047619001</v>
      </c>
      <c r="P225" s="5">
        <f>TRA_TFILL!H191</f>
        <v>39.047619047619001</v>
      </c>
      <c r="Q225" s="40" t="s">
        <v>134</v>
      </c>
      <c r="R225" s="37"/>
      <c r="S225" s="37"/>
      <c r="T225" s="37"/>
    </row>
    <row r="226" spans="1:24">
      <c r="K226" s="37" t="s">
        <v>15</v>
      </c>
      <c r="L226" s="37"/>
      <c r="M226" s="37"/>
      <c r="N226" s="38" t="s">
        <v>18</v>
      </c>
      <c r="O226" s="5">
        <f>TRA_TFILL!G192</f>
        <v>45.783132530120497</v>
      </c>
      <c r="P226" s="5">
        <f>TRA_TFILL!H192</f>
        <v>45.783132530120497</v>
      </c>
      <c r="Q226" s="82" t="s">
        <v>135</v>
      </c>
      <c r="R226" s="37"/>
      <c r="S226" s="37"/>
      <c r="T226" s="37"/>
      <c r="W226" s="82"/>
      <c r="X226" s="82"/>
    </row>
    <row r="227" spans="1:24">
      <c r="A227" s="82"/>
      <c r="B227" s="82"/>
      <c r="C227" s="82"/>
      <c r="D227" s="82"/>
      <c r="E227" s="82"/>
      <c r="F227" s="82"/>
      <c r="G227" s="82"/>
      <c r="H227" s="82"/>
      <c r="K227" s="37" t="s">
        <v>15</v>
      </c>
      <c r="L227" s="37"/>
      <c r="M227" s="37"/>
      <c r="N227" s="38" t="s">
        <v>18</v>
      </c>
      <c r="O227" s="5">
        <f>TRA_TFILL!G193</f>
        <v>88.099371064277094</v>
      </c>
      <c r="P227" s="5">
        <f>TRA_TFILL!H193</f>
        <v>85.840159049718494</v>
      </c>
      <c r="Q227" s="82" t="s">
        <v>136</v>
      </c>
      <c r="R227" s="37"/>
      <c r="S227" s="37"/>
      <c r="T227" s="37"/>
    </row>
    <row r="228" spans="1:24" s="82" customFormat="1">
      <c r="A228"/>
      <c r="B228"/>
      <c r="C228"/>
      <c r="D228"/>
      <c r="E228"/>
      <c r="F228"/>
      <c r="G228"/>
      <c r="H228"/>
      <c r="I228"/>
      <c r="J228"/>
      <c r="K228" s="37" t="s">
        <v>15</v>
      </c>
      <c r="L228" s="37"/>
      <c r="M228" s="37"/>
      <c r="N228" s="38" t="s">
        <v>18</v>
      </c>
      <c r="O228" s="5">
        <f>TRA_TFILL!G194</f>
        <v>88.099371064277094</v>
      </c>
      <c r="P228" s="5">
        <f>TRA_TFILL!H194</f>
        <v>85.840159049718494</v>
      </c>
      <c r="Q228" s="82" t="s">
        <v>137</v>
      </c>
      <c r="R228" s="37"/>
      <c r="S228" s="37"/>
      <c r="T228" s="37"/>
      <c r="U228"/>
      <c r="V228"/>
      <c r="W228"/>
      <c r="X228"/>
    </row>
    <row r="229" spans="1:24">
      <c r="K229" s="37" t="s">
        <v>15</v>
      </c>
      <c r="L229" s="37"/>
      <c r="M229" s="37"/>
      <c r="N229" s="38" t="s">
        <v>18</v>
      </c>
      <c r="O229" s="5">
        <f>TRA_TFILL!G194</f>
        <v>88.099371064277094</v>
      </c>
      <c r="P229" s="5">
        <f>TRA_TFILL!H194</f>
        <v>85.840159049718494</v>
      </c>
      <c r="Q229" s="82" t="s">
        <v>138</v>
      </c>
      <c r="R229" s="37"/>
      <c r="S229" s="37"/>
      <c r="T229" s="37"/>
    </row>
    <row r="230" spans="1:24">
      <c r="K230" s="37" t="s">
        <v>15</v>
      </c>
      <c r="L230" s="37"/>
      <c r="M230" s="37"/>
      <c r="N230" s="38" t="s">
        <v>18</v>
      </c>
      <c r="O230" s="5">
        <f>TRA_TFILL!G194</f>
        <v>88.099371064277094</v>
      </c>
      <c r="P230" s="5">
        <f>TRA_TFILL!H194</f>
        <v>85.840159049718494</v>
      </c>
      <c r="Q230" s="79" t="s">
        <v>139</v>
      </c>
      <c r="R230" s="37"/>
      <c r="S230" s="37"/>
      <c r="T230" s="37"/>
    </row>
    <row r="231" spans="1:24">
      <c r="K231" s="82" t="s">
        <v>12</v>
      </c>
      <c r="L231" s="82">
        <v>2012</v>
      </c>
      <c r="M231" s="82" t="s">
        <v>48</v>
      </c>
      <c r="N231" s="79"/>
      <c r="O231" s="83">
        <f>TRA_TFILL!G197</f>
        <v>7.1468868249054004E-2</v>
      </c>
      <c r="P231" s="83">
        <f>TRA_TFILL!H197</f>
        <v>7.1468868249054004E-2</v>
      </c>
      <c r="Q231" s="40" t="s">
        <v>134</v>
      </c>
      <c r="R231" s="82" t="s">
        <v>102</v>
      </c>
      <c r="S231" s="82"/>
      <c r="T231" s="82"/>
    </row>
    <row r="232" spans="1:24">
      <c r="K232" s="37" t="s">
        <v>12</v>
      </c>
      <c r="L232" s="37">
        <v>2012</v>
      </c>
      <c r="M232" s="37" t="s">
        <v>48</v>
      </c>
      <c r="N232" s="37"/>
      <c r="O232" s="5">
        <f>TRA_TFILL!G198</f>
        <v>0.60348125214998305</v>
      </c>
      <c r="P232" s="5">
        <f>TRA_TFILL!H198</f>
        <v>0.60348125214998305</v>
      </c>
      <c r="Q232" s="82" t="s">
        <v>134</v>
      </c>
      <c r="R232" s="82" t="s">
        <v>103</v>
      </c>
      <c r="S232" s="37"/>
      <c r="T232" s="37"/>
    </row>
    <row r="233" spans="1:24">
      <c r="K233" s="37" t="s">
        <v>12</v>
      </c>
      <c r="L233" s="37">
        <v>2012</v>
      </c>
      <c r="M233" s="82" t="s">
        <v>48</v>
      </c>
      <c r="N233" s="37"/>
      <c r="O233" s="5">
        <f>TRA_TFILL!G199</f>
        <v>0.32504987960096299</v>
      </c>
      <c r="P233" s="5">
        <f>TRA_TFILL!H199</f>
        <v>0.32504987960096299</v>
      </c>
      <c r="Q233" s="82" t="s">
        <v>134</v>
      </c>
      <c r="R233" s="82" t="s">
        <v>104</v>
      </c>
      <c r="S233" s="37"/>
      <c r="T233" s="37"/>
    </row>
    <row r="234" spans="1:24">
      <c r="K234" s="82" t="s">
        <v>12</v>
      </c>
      <c r="L234" s="82">
        <v>2012</v>
      </c>
      <c r="M234" s="82" t="s">
        <v>48</v>
      </c>
      <c r="O234" s="83">
        <f>TRA_TFILL!G200</f>
        <v>0.36997054859353401</v>
      </c>
      <c r="P234" s="83">
        <f>TRA_TFILL!H200</f>
        <v>0.36997054859353401</v>
      </c>
      <c r="Q234" t="s">
        <v>135</v>
      </c>
      <c r="R234" t="s">
        <v>105</v>
      </c>
      <c r="S234" s="37"/>
      <c r="T234" s="37"/>
    </row>
    <row r="235" spans="1:24">
      <c r="K235" s="82" t="s">
        <v>12</v>
      </c>
      <c r="L235" s="82">
        <v>2012</v>
      </c>
      <c r="M235" s="82" t="s">
        <v>48</v>
      </c>
      <c r="O235" s="83">
        <f>TRA_TFILL!G201</f>
        <v>0.63002945140646704</v>
      </c>
      <c r="P235" s="83">
        <f>TRA_TFILL!H201</f>
        <v>0.63002945140646704</v>
      </c>
      <c r="Q235" s="82" t="s">
        <v>135</v>
      </c>
      <c r="R235" t="s">
        <v>106</v>
      </c>
      <c r="S235" s="37"/>
      <c r="T235" s="37"/>
      <c r="U235" s="82"/>
    </row>
    <row r="236" spans="1:24">
      <c r="J236" s="82"/>
      <c r="K236" s="37" t="s">
        <v>12</v>
      </c>
      <c r="L236" s="37">
        <v>2012</v>
      </c>
      <c r="M236" s="82" t="s">
        <v>48</v>
      </c>
      <c r="N236" s="37"/>
      <c r="O236" s="5">
        <f>TRA_TFILL!G202</f>
        <v>9.09062495659059E-2</v>
      </c>
      <c r="P236" s="5">
        <f>TRA_TFILL!H202</f>
        <v>9.09062495659059E-2</v>
      </c>
      <c r="Q236" s="82" t="s">
        <v>136</v>
      </c>
      <c r="R236" s="82" t="s">
        <v>107</v>
      </c>
      <c r="S236" s="37"/>
      <c r="T236" s="37"/>
    </row>
    <row r="237" spans="1:24">
      <c r="K237" s="37" t="s">
        <v>12</v>
      </c>
      <c r="L237" s="37">
        <v>2012</v>
      </c>
      <c r="M237" s="82" t="s">
        <v>48</v>
      </c>
      <c r="N237" s="37"/>
      <c r="O237" s="5">
        <f>TRA_TFILL!G203</f>
        <v>0.202982400088902</v>
      </c>
      <c r="P237" s="5">
        <f>TRA_TFILL!H203</f>
        <v>0.202982400088902</v>
      </c>
      <c r="Q237" s="82" t="s">
        <v>136</v>
      </c>
      <c r="R237" s="82" t="s">
        <v>108</v>
      </c>
      <c r="S237" s="37"/>
      <c r="T237" s="37"/>
    </row>
    <row r="238" spans="1:24">
      <c r="K238" s="37" t="s">
        <v>12</v>
      </c>
      <c r="L238" s="37">
        <v>2012</v>
      </c>
      <c r="M238" s="82" t="s">
        <v>48</v>
      </c>
      <c r="N238" s="37"/>
      <c r="O238" s="5">
        <f>TRA_TFILL!G204</f>
        <v>0.70611135034519201</v>
      </c>
      <c r="P238" s="5">
        <f>TRA_TFILL!H204</f>
        <v>0.70611135034519201</v>
      </c>
      <c r="Q238" s="82" t="s">
        <v>136</v>
      </c>
      <c r="R238" s="82" t="s">
        <v>109</v>
      </c>
      <c r="S238" s="37"/>
      <c r="T238" s="37"/>
    </row>
    <row r="239" spans="1:24">
      <c r="K239" s="37" t="s">
        <v>12</v>
      </c>
      <c r="L239" s="37">
        <v>2012</v>
      </c>
      <c r="M239" s="82" t="s">
        <v>48</v>
      </c>
      <c r="N239" s="37"/>
      <c r="O239" s="5">
        <f>TRA_TFILL!G205</f>
        <v>9.09062495659059E-2</v>
      </c>
      <c r="P239" s="5">
        <f>TRA_TFILL!H205</f>
        <v>9.09062495659059E-2</v>
      </c>
      <c r="Q239" s="37" t="s">
        <v>148</v>
      </c>
      <c r="R239" s="82" t="s">
        <v>107</v>
      </c>
      <c r="S239" s="37"/>
      <c r="T239" s="37"/>
    </row>
    <row r="240" spans="1:24">
      <c r="K240" s="37" t="s">
        <v>12</v>
      </c>
      <c r="L240" s="37">
        <v>2012</v>
      </c>
      <c r="M240" s="82" t="s">
        <v>48</v>
      </c>
      <c r="N240" s="37"/>
      <c r="O240" s="5">
        <f>TRA_TFILL!G206</f>
        <v>0.202982400088902</v>
      </c>
      <c r="P240" s="5">
        <f>TRA_TFILL!H206</f>
        <v>0.202982400088902</v>
      </c>
      <c r="Q240" s="82" t="s">
        <v>148</v>
      </c>
      <c r="R240" s="82" t="s">
        <v>108</v>
      </c>
      <c r="S240" s="37"/>
      <c r="T240" s="37"/>
    </row>
    <row r="241" spans="11:20">
      <c r="K241" s="37" t="s">
        <v>12</v>
      </c>
      <c r="L241" s="37">
        <v>2012</v>
      </c>
      <c r="M241" s="82" t="s">
        <v>48</v>
      </c>
      <c r="N241" s="37"/>
      <c r="O241" s="5">
        <f>TRA_TFILL!G207</f>
        <v>0.70611135034519201</v>
      </c>
      <c r="P241" s="5">
        <f>TRA_TFILL!H207</f>
        <v>0.70611135034519201</v>
      </c>
      <c r="Q241" s="82" t="s">
        <v>148</v>
      </c>
      <c r="R241" s="82" t="s">
        <v>109</v>
      </c>
      <c r="S241" s="37"/>
      <c r="T241" s="37"/>
    </row>
    <row r="242" spans="11:20">
      <c r="K242" s="12" t="s">
        <v>19</v>
      </c>
      <c r="L242" s="12"/>
      <c r="M242" s="12"/>
      <c r="N242" s="12"/>
      <c r="O242" s="48">
        <f>TRA_TFILL!G183</f>
        <v>59724.070552147197</v>
      </c>
      <c r="P242" s="48">
        <f>TRA_TFILL!H183</f>
        <v>59724.070552147197</v>
      </c>
      <c r="Q242" s="40" t="s">
        <v>169</v>
      </c>
      <c r="R242" s="12"/>
      <c r="S242" s="12"/>
      <c r="T242" s="12" t="s">
        <v>47</v>
      </c>
    </row>
    <row r="243" spans="11:20">
      <c r="K243" s="58" t="s">
        <v>19</v>
      </c>
      <c r="L243" s="58"/>
      <c r="M243" s="58"/>
      <c r="N243" s="58"/>
      <c r="O243" s="61">
        <f>TRA_TFILL!G184</f>
        <v>59724.070552147197</v>
      </c>
      <c r="P243" s="61">
        <f>TRA_TFILL!H184</f>
        <v>59724.070552147197</v>
      </c>
      <c r="Q243" s="82" t="s">
        <v>168</v>
      </c>
      <c r="R243" s="58"/>
      <c r="S243" s="58"/>
    </row>
    <row r="244" spans="11:20">
      <c r="K244" s="58" t="s">
        <v>20</v>
      </c>
      <c r="L244" s="58"/>
      <c r="M244" s="58"/>
      <c r="N244" s="58"/>
      <c r="O244" s="26">
        <f>TRA_TFILL!G189</f>
        <v>1E-3</v>
      </c>
      <c r="P244" s="26">
        <f>TRA_TFILL!H189</f>
        <v>1E-3</v>
      </c>
      <c r="Q244" s="82" t="s">
        <v>169</v>
      </c>
      <c r="R244" s="58"/>
      <c r="S244" s="58"/>
    </row>
    <row r="245" spans="11:20">
      <c r="K245" s="59" t="s">
        <v>20</v>
      </c>
      <c r="L245" s="59"/>
      <c r="M245" s="59"/>
      <c r="N245" s="59"/>
      <c r="O245" s="26">
        <f>TRA_TFILL!G190</f>
        <v>1E-3</v>
      </c>
      <c r="P245" s="26">
        <f>TRA_TFILL!H190</f>
        <v>1E-3</v>
      </c>
      <c r="Q245" s="82" t="s">
        <v>168</v>
      </c>
      <c r="R245" s="59"/>
      <c r="S245" s="59"/>
    </row>
    <row r="246" spans="11:20">
      <c r="K246" s="59" t="s">
        <v>15</v>
      </c>
      <c r="L246" s="59"/>
      <c r="M246" s="59"/>
      <c r="N246" s="59" t="s">
        <v>18</v>
      </c>
      <c r="O246" s="61">
        <f>TRA_TFILL!G195</f>
        <v>373.13679854220902</v>
      </c>
      <c r="P246" s="61">
        <f>TRA_TFILL!H195</f>
        <v>373.13679854220902</v>
      </c>
      <c r="Q246" s="82" t="s">
        <v>169</v>
      </c>
      <c r="R246" s="59"/>
      <c r="S246" s="59"/>
    </row>
    <row r="247" spans="11:20">
      <c r="K247" s="59" t="s">
        <v>15</v>
      </c>
      <c r="L247" s="59"/>
      <c r="M247" s="59"/>
      <c r="N247" s="59" t="s">
        <v>18</v>
      </c>
      <c r="O247" s="61">
        <f>TRA_TFILL!G196</f>
        <v>373.13679854220902</v>
      </c>
      <c r="P247" s="61">
        <f>TRA_TFILL!H196</f>
        <v>373.13679854220902</v>
      </c>
      <c r="Q247" s="82" t="s">
        <v>168</v>
      </c>
      <c r="R247" s="59"/>
      <c r="S247" s="59"/>
    </row>
    <row r="248" spans="11:20">
      <c r="K248" s="82" t="s">
        <v>12</v>
      </c>
      <c r="L248" s="82">
        <v>2012</v>
      </c>
      <c r="M248" s="82" t="s">
        <v>48</v>
      </c>
      <c r="O248" s="83">
        <f>TRA_TFILL!G208</f>
        <v>0.68426931404526503</v>
      </c>
      <c r="P248" s="83">
        <f>TRA_TFILL!H208</f>
        <v>0.68426931404526503</v>
      </c>
      <c r="Q248" s="82" t="s">
        <v>168</v>
      </c>
      <c r="R248" t="s">
        <v>166</v>
      </c>
    </row>
    <row r="249" spans="11:20">
      <c r="K249" s="82" t="s">
        <v>12</v>
      </c>
      <c r="L249" s="82">
        <v>2012</v>
      </c>
      <c r="M249" s="82" t="s">
        <v>48</v>
      </c>
      <c r="O249" s="83">
        <f>TRA_TFILL!G209</f>
        <v>0.31573068595473502</v>
      </c>
      <c r="P249" s="83">
        <f>TRA_TFILL!H209</f>
        <v>0.31573068595473502</v>
      </c>
      <c r="Q249" s="82" t="s">
        <v>168</v>
      </c>
      <c r="R249" t="s">
        <v>167</v>
      </c>
    </row>
    <row r="250" spans="11:20">
      <c r="K250" s="82" t="s">
        <v>12</v>
      </c>
      <c r="L250" s="82">
        <v>2012</v>
      </c>
      <c r="M250" s="82" t="s">
        <v>48</v>
      </c>
      <c r="O250" s="83">
        <f>TRA_TFILL!G210</f>
        <v>0.68426931404526503</v>
      </c>
      <c r="P250" s="83">
        <f>TRA_TFILL!H210</f>
        <v>0.68426931404526503</v>
      </c>
      <c r="Q250" s="82" t="s">
        <v>169</v>
      </c>
      <c r="R250" s="82" t="s">
        <v>166</v>
      </c>
    </row>
    <row r="251" spans="11:20">
      <c r="K251" s="82" t="s">
        <v>12</v>
      </c>
      <c r="L251" s="82">
        <v>2012</v>
      </c>
      <c r="M251" s="82" t="s">
        <v>48</v>
      </c>
      <c r="O251" s="83">
        <f>TRA_TFILL!G211</f>
        <v>0.31573068595473502</v>
      </c>
      <c r="P251" s="83">
        <f>TRA_TFILL!H211</f>
        <v>0.31573068595473502</v>
      </c>
      <c r="Q251" s="82" t="s">
        <v>169</v>
      </c>
      <c r="R251" s="82" t="s">
        <v>167</v>
      </c>
    </row>
    <row r="252" spans="11:20">
      <c r="K252" s="40" t="s">
        <v>12</v>
      </c>
      <c r="L252" s="40">
        <v>2012</v>
      </c>
      <c r="M252" s="40" t="s">
        <v>48</v>
      </c>
      <c r="N252" s="40"/>
      <c r="O252" s="45">
        <f>TRA_TFILL!G212</f>
        <v>0.58191392699919897</v>
      </c>
      <c r="P252" s="45">
        <f>TRA_TFILL!H212</f>
        <v>0.60497365520479995</v>
      </c>
      <c r="Q252" s="40" t="s">
        <v>149</v>
      </c>
      <c r="R252" s="40" t="s">
        <v>111</v>
      </c>
      <c r="S252" s="40"/>
      <c r="T252" s="40" t="s">
        <v>56</v>
      </c>
    </row>
    <row r="253" spans="11:20">
      <c r="K253" s="82" t="s">
        <v>12</v>
      </c>
      <c r="L253" s="82">
        <v>2012</v>
      </c>
      <c r="M253" s="82" t="s">
        <v>48</v>
      </c>
      <c r="N253" s="82"/>
      <c r="O253" s="83">
        <f>TRA_TFILL!G213</f>
        <v>0.41808607300080097</v>
      </c>
      <c r="P253" s="83">
        <f>TRA_TFILL!H213</f>
        <v>0.39502634479519999</v>
      </c>
      <c r="Q253" s="82" t="s">
        <v>149</v>
      </c>
      <c r="R253" s="82" t="s">
        <v>112</v>
      </c>
      <c r="S253" s="82"/>
      <c r="T253" s="82"/>
    </row>
    <row r="258" spans="11:18">
      <c r="K258" t="s">
        <v>179</v>
      </c>
    </row>
    <row r="260" spans="11:18">
      <c r="K260" s="37" t="s">
        <v>19</v>
      </c>
      <c r="O260" s="39">
        <f>TRA_TFILL!G122</f>
        <v>220565</v>
      </c>
      <c r="P260" s="39">
        <f>TRA_TFILL!H122</f>
        <v>220565</v>
      </c>
      <c r="Q260" s="86" t="s">
        <v>171</v>
      </c>
    </row>
    <row r="261" spans="11:18">
      <c r="K261" s="82" t="s">
        <v>19</v>
      </c>
      <c r="L261" s="82"/>
      <c r="M261" s="82"/>
      <c r="N261" s="82"/>
      <c r="O261" s="103">
        <f>O260</f>
        <v>220565</v>
      </c>
      <c r="P261" s="103">
        <f>P260</f>
        <v>220565</v>
      </c>
      <c r="Q261" s="82" t="s">
        <v>172</v>
      </c>
    </row>
    <row r="262" spans="11:18">
      <c r="K262" s="82" t="s">
        <v>19</v>
      </c>
      <c r="L262" s="82"/>
      <c r="M262" s="82"/>
      <c r="N262" s="82"/>
      <c r="O262" s="39">
        <f>O261*20/22</f>
        <v>200513.63636363635</v>
      </c>
      <c r="P262" s="39">
        <f>P261*20/22</f>
        <v>200513.63636363635</v>
      </c>
      <c r="Q262" s="82" t="s">
        <v>173</v>
      </c>
    </row>
    <row r="263" spans="11:18">
      <c r="K263" s="82" t="s">
        <v>19</v>
      </c>
      <c r="L263" s="82"/>
      <c r="M263" s="82"/>
      <c r="N263" s="82"/>
      <c r="O263" s="39">
        <f>O261*18/22</f>
        <v>180462.27272727274</v>
      </c>
      <c r="P263" s="39">
        <f>P261*18/22</f>
        <v>180462.27272727274</v>
      </c>
      <c r="Q263" s="82" t="s">
        <v>174</v>
      </c>
    </row>
    <row r="264" spans="11:18">
      <c r="K264" s="82" t="s">
        <v>20</v>
      </c>
      <c r="L264" s="82"/>
      <c r="M264" s="82"/>
      <c r="N264" s="82"/>
      <c r="O264" s="39">
        <f>O173</f>
        <v>0.13289351834135699</v>
      </c>
      <c r="P264" s="39">
        <f>P173</f>
        <v>0.13289351834135699</v>
      </c>
      <c r="Q264" s="82" t="s">
        <v>175</v>
      </c>
      <c r="R264" s="82"/>
    </row>
    <row r="265" spans="11:18">
      <c r="K265" s="82" t="s">
        <v>32</v>
      </c>
      <c r="L265" s="82"/>
      <c r="M265" s="82" t="s">
        <v>14</v>
      </c>
      <c r="N265" s="82"/>
      <c r="O265" s="83">
        <f>O175</f>
        <v>0.13289351834135699</v>
      </c>
      <c r="P265" s="83">
        <f>P175</f>
        <v>0.13289351834135699</v>
      </c>
      <c r="Q265" s="104" t="s">
        <v>176</v>
      </c>
      <c r="R265" s="41" t="s">
        <v>33</v>
      </c>
    </row>
    <row r="266" spans="11:18">
      <c r="K266" s="82" t="s">
        <v>32</v>
      </c>
      <c r="L266" s="82"/>
      <c r="M266" s="82" t="s">
        <v>14</v>
      </c>
      <c r="N266" s="82"/>
      <c r="O266" s="83">
        <f>O176</f>
        <v>0.86710648165864301</v>
      </c>
      <c r="P266" s="83">
        <f>P176</f>
        <v>0.86710648165864301</v>
      </c>
      <c r="Q266" s="104" t="s">
        <v>176</v>
      </c>
      <c r="R266" s="82" t="s">
        <v>34</v>
      </c>
    </row>
    <row r="267" spans="11:18">
      <c r="K267" s="82" t="s">
        <v>32</v>
      </c>
      <c r="L267" s="82">
        <v>2012</v>
      </c>
      <c r="M267" s="82" t="s">
        <v>14</v>
      </c>
      <c r="N267" s="82"/>
      <c r="O267" s="96" t="e">
        <f>#REF!</f>
        <v>#REF!</v>
      </c>
      <c r="P267" s="96" t="e">
        <f>#REF!</f>
        <v>#REF!</v>
      </c>
      <c r="Q267" s="86" t="s">
        <v>171</v>
      </c>
      <c r="R267" s="82" t="s">
        <v>33</v>
      </c>
    </row>
    <row r="268" spans="11:18">
      <c r="K268" s="82" t="s">
        <v>32</v>
      </c>
      <c r="L268" s="82">
        <v>2012</v>
      </c>
      <c r="M268" s="82" t="s">
        <v>14</v>
      </c>
      <c r="N268" s="82"/>
      <c r="O268" s="96" t="e">
        <f>#REF!</f>
        <v>#REF!</v>
      </c>
      <c r="P268" s="96" t="e">
        <f>#REF!</f>
        <v>#REF!</v>
      </c>
      <c r="Q268" s="86" t="s">
        <v>171</v>
      </c>
      <c r="R268" s="82" t="s">
        <v>34</v>
      </c>
    </row>
  </sheetData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B1AC11-A577-418A-88DA-D96BE1429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5972E7-9226-4AC3-A284-46A862B7F9A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644E2B-C384-4776-B602-4822C49651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TRA_TFILL</vt:lpstr>
      <vt:lpstr>TRA_Assumptions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2021-03-30T14:11:16Z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338917970657348</vt:r8>
  </property>
</Properties>
</file>