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Denne_projektmappe" defaultThemeVersion="124226"/>
  <mc:AlternateContent xmlns:mc="http://schemas.openxmlformats.org/markup-compatibility/2006">
    <mc:Choice Requires="x15">
      <x15ac:absPath xmlns:x15ac="http://schemas.microsoft.com/office/spreadsheetml/2010/11/ac" url="C:\Users\martin0811\Documents\Arbete\01PROJEKT SHIFT\Taxes and subsidies in TIMES - from Simon\TAXES for TIMES Nordic\"/>
    </mc:Choice>
  </mc:AlternateContent>
  <xr:revisionPtr revIDLastSave="0" documentId="13_ncr:1_{8D946C85-E80E-48D8-9183-AACBC3F3D760}" xr6:coauthVersionLast="36" xr6:coauthVersionMax="36" xr10:uidLastSave="{00000000-0000-0000-0000-000000000000}"/>
  <bookViews>
    <workbookView xWindow="240" yWindow="255" windowWidth="5655" windowHeight="7410" firstSheet="2" activeTab="6" xr2:uid="{00000000-000D-0000-FFFF-FFFF00000000}"/>
  </bookViews>
  <sheets>
    <sheet name="LOG" sheetId="8" r:id="rId1"/>
    <sheet name="Intro" sheetId="21" r:id="rId2"/>
    <sheet name="TAX_HPL_FuelInput" sheetId="16" r:id="rId3"/>
    <sheet name="TAX_CHP-SFuel" sheetId="17" r:id="rId4"/>
    <sheet name="TAX_CHP_MultiFuel-NEW" sheetId="23" r:id="rId5"/>
    <sheet name="Nuclear_Capacity" sheetId="25" r:id="rId6"/>
    <sheet name="FuelTax" sheetId="7" r:id="rId7"/>
  </sheets>
  <externalReferences>
    <externalReference r:id="rId8"/>
  </externalReferences>
  <definedNames>
    <definedName name="_xlnm._FilterDatabase" localSheetId="5" hidden="1">Nuclear_Capacity!$E$22:$F$846</definedName>
    <definedName name="_xlnm._FilterDatabase" localSheetId="4" hidden="1">'TAX_CHP_MultiFuel-NEW'!$E$22:$F$983</definedName>
    <definedName name="_xlnm._FilterDatabase" localSheetId="3" hidden="1">'TAX_CHP-SFuel'!$F$21:$G$226</definedName>
    <definedName name="_xlnm._FilterDatabase" localSheetId="2" hidden="1">TAX_HPL_FuelInput!$F$5:$G$415</definedName>
    <definedName name="_Order1" hidden="1">255</definedName>
    <definedName name="_Order2" hidden="1">255</definedName>
    <definedName name="_xlnm.Extract" localSheetId="3">'TAX_CHP-SFuel'!$Q$21:$R$21</definedName>
    <definedName name="_xlnm.Extract" localSheetId="2">TAX_HPL_FuelInput!$P$5:$Q$5</definedName>
    <definedName name="FIXWSTBP">'[1]O&amp;M waste '!$C$4</definedName>
    <definedName name="FuelTax2">FuelTax!$A$11:$AD$54</definedName>
    <definedName name="VARWSTBO">'[1]O&amp;M waste '!$D$5</definedName>
    <definedName name="VARWSTBP">'[1]O&amp;M waste '!$D$4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4" i="25" l="1"/>
  <c r="F25" i="25"/>
  <c r="F26" i="25"/>
  <c r="F27" i="25"/>
  <c r="F28" i="25"/>
  <c r="F29" i="25"/>
  <c r="F30" i="25"/>
  <c r="F31" i="25"/>
  <c r="F32" i="25"/>
  <c r="F33" i="25"/>
  <c r="F34" i="25"/>
  <c r="F35" i="25"/>
  <c r="F36" i="25"/>
  <c r="F37" i="25"/>
  <c r="F38" i="25"/>
  <c r="F39" i="25"/>
  <c r="F40" i="25"/>
  <c r="F41" i="25"/>
  <c r="F42" i="25"/>
  <c r="F43" i="25"/>
  <c r="F44" i="25"/>
  <c r="F45" i="25"/>
  <c r="F46" i="25"/>
  <c r="F47" i="25"/>
  <c r="F48" i="25"/>
  <c r="F49" i="25"/>
  <c r="F50" i="25"/>
  <c r="F51" i="25"/>
  <c r="F52" i="25"/>
  <c r="F53" i="25"/>
  <c r="F54" i="25"/>
  <c r="F55" i="25"/>
  <c r="F56" i="25"/>
  <c r="F57" i="25"/>
  <c r="F58" i="25"/>
  <c r="F59" i="25"/>
  <c r="F60" i="25"/>
  <c r="F61" i="25"/>
  <c r="F62" i="25"/>
  <c r="F63" i="25"/>
  <c r="F23" i="25"/>
  <c r="G24" i="25" l="1"/>
  <c r="H24" i="25" s="1"/>
  <c r="I24" i="25" s="1"/>
  <c r="G25" i="25"/>
  <c r="H25" i="25" s="1"/>
  <c r="I25" i="25" s="1"/>
  <c r="G26" i="25"/>
  <c r="H26" i="25"/>
  <c r="I26" i="25" s="1"/>
  <c r="G27" i="25"/>
  <c r="H27" i="25" s="1"/>
  <c r="I27" i="25" s="1"/>
  <c r="G28" i="25"/>
  <c r="H28" i="25" s="1"/>
  <c r="I28" i="25" s="1"/>
  <c r="G29" i="25"/>
  <c r="H29" i="25" s="1"/>
  <c r="I29" i="25" s="1"/>
  <c r="G30" i="25"/>
  <c r="H30" i="25"/>
  <c r="I30" i="25" s="1"/>
  <c r="G31" i="25"/>
  <c r="H31" i="25" s="1"/>
  <c r="I31" i="25" s="1"/>
  <c r="G32" i="25"/>
  <c r="H32" i="25" s="1"/>
  <c r="I32" i="25" s="1"/>
  <c r="G33" i="25"/>
  <c r="H33" i="25" s="1"/>
  <c r="I33" i="25" s="1"/>
  <c r="G34" i="25"/>
  <c r="H34" i="25"/>
  <c r="I34" i="25" s="1"/>
  <c r="G35" i="25"/>
  <c r="H35" i="25" s="1"/>
  <c r="I35" i="25" s="1"/>
  <c r="G36" i="25"/>
  <c r="H36" i="25" s="1"/>
  <c r="I36" i="25" s="1"/>
  <c r="G37" i="25"/>
  <c r="H37" i="25" s="1"/>
  <c r="I37" i="25" s="1"/>
  <c r="G38" i="25"/>
  <c r="H38" i="25"/>
  <c r="I38" i="25" s="1"/>
  <c r="G39" i="25"/>
  <c r="H39" i="25" s="1"/>
  <c r="I39" i="25" s="1"/>
  <c r="G40" i="25"/>
  <c r="H40" i="25" s="1"/>
  <c r="I40" i="25" s="1"/>
  <c r="G41" i="25"/>
  <c r="H41" i="25" s="1"/>
  <c r="I41" i="25" s="1"/>
  <c r="G42" i="25"/>
  <c r="H42" i="25"/>
  <c r="I42" i="25" s="1"/>
  <c r="G43" i="25"/>
  <c r="H43" i="25" s="1"/>
  <c r="I43" i="25" s="1"/>
  <c r="G44" i="25"/>
  <c r="H44" i="25" s="1"/>
  <c r="I44" i="25" s="1"/>
  <c r="G45" i="25"/>
  <c r="H45" i="25" s="1"/>
  <c r="I45" i="25" s="1"/>
  <c r="G46" i="25"/>
  <c r="H46" i="25"/>
  <c r="I46" i="25" s="1"/>
  <c r="G47" i="25"/>
  <c r="H47" i="25" s="1"/>
  <c r="I47" i="25" s="1"/>
  <c r="G48" i="25"/>
  <c r="H48" i="25" s="1"/>
  <c r="I48" i="25" s="1"/>
  <c r="G49" i="25"/>
  <c r="H49" i="25" s="1"/>
  <c r="I49" i="25" s="1"/>
  <c r="G50" i="25"/>
  <c r="H50" i="25"/>
  <c r="I50" i="25" s="1"/>
  <c r="G51" i="25"/>
  <c r="H51" i="25" s="1"/>
  <c r="I51" i="25" s="1"/>
  <c r="G52" i="25"/>
  <c r="H52" i="25" s="1"/>
  <c r="I52" i="25" s="1"/>
  <c r="G53" i="25"/>
  <c r="H53" i="25" s="1"/>
  <c r="I53" i="25" s="1"/>
  <c r="G54" i="25"/>
  <c r="H54" i="25"/>
  <c r="I54" i="25" s="1"/>
  <c r="G55" i="25"/>
  <c r="H55" i="25" s="1"/>
  <c r="I55" i="25" s="1"/>
  <c r="G56" i="25"/>
  <c r="H56" i="25" s="1"/>
  <c r="I56" i="25" s="1"/>
  <c r="G57" i="25"/>
  <c r="H57" i="25" s="1"/>
  <c r="I57" i="25" s="1"/>
  <c r="G58" i="25"/>
  <c r="H58" i="25"/>
  <c r="I58" i="25" s="1"/>
  <c r="G59" i="25"/>
  <c r="H59" i="25" s="1"/>
  <c r="I59" i="25" s="1"/>
  <c r="G60" i="25"/>
  <c r="H60" i="25" s="1"/>
  <c r="I60" i="25" s="1"/>
  <c r="G61" i="25"/>
  <c r="H61" i="25" s="1"/>
  <c r="I61" i="25" s="1"/>
  <c r="G62" i="25"/>
  <c r="H62" i="25"/>
  <c r="I62" i="25" s="1"/>
  <c r="G63" i="25"/>
  <c r="H63" i="25" s="1"/>
  <c r="I63" i="25" s="1"/>
  <c r="G23" i="25"/>
  <c r="H23" i="25" s="1"/>
  <c r="I23" i="25" s="1"/>
  <c r="X63" i="25"/>
  <c r="X62" i="25"/>
  <c r="X61" i="25"/>
  <c r="X60" i="25"/>
  <c r="X59" i="25"/>
  <c r="X58" i="25"/>
  <c r="X57" i="25"/>
  <c r="X56" i="25"/>
  <c r="X55" i="25"/>
  <c r="X54" i="25"/>
  <c r="X53" i="25"/>
  <c r="X52" i="25"/>
  <c r="X51" i="25"/>
  <c r="X50" i="25"/>
  <c r="X49" i="25"/>
  <c r="X48" i="25"/>
  <c r="X47" i="25"/>
  <c r="X46" i="25"/>
  <c r="X45" i="25"/>
  <c r="X44" i="25"/>
  <c r="X43" i="25"/>
  <c r="X42" i="25"/>
  <c r="X41" i="25"/>
  <c r="X40" i="25"/>
  <c r="X39" i="25"/>
  <c r="X38" i="25"/>
  <c r="X37" i="25"/>
  <c r="X36" i="25"/>
  <c r="X35" i="25"/>
  <c r="X34" i="25"/>
  <c r="X33" i="25"/>
  <c r="X32" i="25"/>
  <c r="X31" i="25"/>
  <c r="X30" i="25"/>
  <c r="X29" i="25"/>
  <c r="X28" i="25"/>
  <c r="X27" i="25"/>
  <c r="X26" i="25"/>
  <c r="X25" i="25"/>
  <c r="X24" i="25"/>
  <c r="X23" i="25"/>
  <c r="R86" i="23" l="1"/>
  <c r="Q86" i="23"/>
  <c r="X86" i="23" s="1"/>
  <c r="S86" i="23" s="1"/>
  <c r="T86" i="23" s="1"/>
  <c r="U86" i="23" s="1"/>
  <c r="V86" i="23" s="1"/>
  <c r="P86" i="23"/>
  <c r="R85" i="23"/>
  <c r="Q85" i="23"/>
  <c r="X85" i="23" s="1"/>
  <c r="S85" i="23" s="1"/>
  <c r="T85" i="23" s="1"/>
  <c r="U85" i="23" s="1"/>
  <c r="V85" i="23" s="1"/>
  <c r="P85" i="23"/>
  <c r="R84" i="23"/>
  <c r="Q84" i="23"/>
  <c r="X84" i="23" s="1"/>
  <c r="S84" i="23" s="1"/>
  <c r="T84" i="23" s="1"/>
  <c r="U84" i="23" s="1"/>
  <c r="V84" i="23" s="1"/>
  <c r="P84" i="23"/>
  <c r="R83" i="23"/>
  <c r="Q83" i="23"/>
  <c r="X83" i="23" s="1"/>
  <c r="S83" i="23" s="1"/>
  <c r="T83" i="23" s="1"/>
  <c r="U83" i="23" s="1"/>
  <c r="V83" i="23" s="1"/>
  <c r="P83" i="23"/>
  <c r="R82" i="23"/>
  <c r="Q82" i="23"/>
  <c r="X82" i="23" s="1"/>
  <c r="S82" i="23" s="1"/>
  <c r="T82" i="23" s="1"/>
  <c r="U82" i="23" s="1"/>
  <c r="V82" i="23" s="1"/>
  <c r="P82" i="23"/>
  <c r="R81" i="23"/>
  <c r="Q81" i="23"/>
  <c r="X81" i="23" s="1"/>
  <c r="S81" i="23" s="1"/>
  <c r="T81" i="23" s="1"/>
  <c r="U81" i="23" s="1"/>
  <c r="V81" i="23" s="1"/>
  <c r="P81" i="23"/>
  <c r="R80" i="23"/>
  <c r="Q80" i="23"/>
  <c r="X80" i="23" s="1"/>
  <c r="S80" i="23" s="1"/>
  <c r="T80" i="23" s="1"/>
  <c r="U80" i="23" s="1"/>
  <c r="V80" i="23" s="1"/>
  <c r="P80" i="23"/>
  <c r="R79" i="23"/>
  <c r="Q79" i="23"/>
  <c r="X79" i="23" s="1"/>
  <c r="S79" i="23" s="1"/>
  <c r="T79" i="23" s="1"/>
  <c r="U79" i="23" s="1"/>
  <c r="V79" i="23" s="1"/>
  <c r="P79" i="23"/>
  <c r="R78" i="23"/>
  <c r="Q78" i="23"/>
  <c r="X78" i="23" s="1"/>
  <c r="S78" i="23" s="1"/>
  <c r="T78" i="23" s="1"/>
  <c r="U78" i="23" s="1"/>
  <c r="V78" i="23" s="1"/>
  <c r="P78" i="23"/>
  <c r="R77" i="23"/>
  <c r="Q77" i="23"/>
  <c r="X77" i="23" s="1"/>
  <c r="S77" i="23" s="1"/>
  <c r="T77" i="23" s="1"/>
  <c r="U77" i="23" s="1"/>
  <c r="V77" i="23" s="1"/>
  <c r="P77" i="23"/>
  <c r="L86" i="23"/>
  <c r="L85" i="23"/>
  <c r="L84" i="23"/>
  <c r="L83" i="23"/>
  <c r="L82" i="23"/>
  <c r="L81" i="23"/>
  <c r="L80" i="23"/>
  <c r="L79" i="23"/>
  <c r="L78" i="23"/>
  <c r="L77" i="23"/>
  <c r="R76" i="23"/>
  <c r="Q76" i="23"/>
  <c r="X76" i="23" s="1"/>
  <c r="P76" i="23"/>
  <c r="R75" i="23"/>
  <c r="Q75" i="23"/>
  <c r="X75" i="23" s="1"/>
  <c r="P75" i="23"/>
  <c r="R74" i="23"/>
  <c r="Q74" i="23"/>
  <c r="X74" i="23" s="1"/>
  <c r="P74" i="23"/>
  <c r="R73" i="23"/>
  <c r="Q73" i="23"/>
  <c r="X73" i="23" s="1"/>
  <c r="P73" i="23"/>
  <c r="R72" i="23"/>
  <c r="Q72" i="23"/>
  <c r="X72" i="23" s="1"/>
  <c r="P72" i="23"/>
  <c r="R71" i="23"/>
  <c r="Q71" i="23"/>
  <c r="X71" i="23" s="1"/>
  <c r="P71" i="23"/>
  <c r="L76" i="23"/>
  <c r="L71" i="23"/>
  <c r="L72" i="23"/>
  <c r="L73" i="23"/>
  <c r="L74" i="23"/>
  <c r="L75" i="23"/>
  <c r="R70" i="23"/>
  <c r="Q70" i="23"/>
  <c r="X70" i="23" s="1"/>
  <c r="P70" i="23"/>
  <c r="R69" i="23"/>
  <c r="Q69" i="23"/>
  <c r="X69" i="23" s="1"/>
  <c r="P69" i="23"/>
  <c r="L70" i="23"/>
  <c r="L69" i="23"/>
  <c r="R68" i="23"/>
  <c r="Q68" i="23"/>
  <c r="X68" i="23" s="1"/>
  <c r="P68" i="23"/>
  <c r="X67" i="23"/>
  <c r="R67" i="23"/>
  <c r="Q67" i="23"/>
  <c r="P67" i="23"/>
  <c r="L68" i="23"/>
  <c r="L67" i="23"/>
  <c r="X66" i="23"/>
  <c r="R66" i="23"/>
  <c r="Q66" i="23"/>
  <c r="R65" i="23"/>
  <c r="Q65" i="23"/>
  <c r="X65" i="23" s="1"/>
  <c r="P66" i="23"/>
  <c r="P65" i="23"/>
  <c r="L66" i="23"/>
  <c r="L65" i="23"/>
  <c r="L25" i="23" l="1"/>
  <c r="X25" i="23"/>
  <c r="L26" i="23"/>
  <c r="X26" i="23"/>
  <c r="S26" i="23" l="1"/>
  <c r="T26" i="23" s="1"/>
  <c r="U26" i="23" s="1"/>
  <c r="V26" i="23" s="1"/>
  <c r="G25" i="23"/>
  <c r="H25" i="23" s="1"/>
  <c r="I25" i="23" s="1"/>
  <c r="J25" i="23" s="1"/>
  <c r="D14" i="23"/>
  <c r="C9" i="23"/>
  <c r="B11" i="23" s="1"/>
  <c r="B8" i="23"/>
  <c r="C9" i="17"/>
  <c r="B11" i="17" s="1"/>
  <c r="B8" i="17"/>
  <c r="G26" i="23" l="1"/>
  <c r="H26" i="23" s="1"/>
  <c r="I26" i="23" s="1"/>
  <c r="J26" i="23" s="1"/>
  <c r="G71" i="23"/>
  <c r="H71" i="23" s="1"/>
  <c r="I71" i="23" s="1"/>
  <c r="J71" i="23" s="1"/>
  <c r="G73" i="23"/>
  <c r="H73" i="23" s="1"/>
  <c r="I73" i="23" s="1"/>
  <c r="J73" i="23" s="1"/>
  <c r="G68" i="23"/>
  <c r="H68" i="23" s="1"/>
  <c r="I68" i="23" s="1"/>
  <c r="J68" i="23" s="1"/>
  <c r="G83" i="23"/>
  <c r="H83" i="23" s="1"/>
  <c r="I83" i="23" s="1"/>
  <c r="J83" i="23" s="1"/>
  <c r="G79" i="23"/>
  <c r="H79" i="23" s="1"/>
  <c r="I79" i="23" s="1"/>
  <c r="J79" i="23" s="1"/>
  <c r="G75" i="23"/>
  <c r="H75" i="23" s="1"/>
  <c r="I75" i="23" s="1"/>
  <c r="J75" i="23" s="1"/>
  <c r="S65" i="23"/>
  <c r="T65" i="23" s="1"/>
  <c r="U65" i="23" s="1"/>
  <c r="V65" i="23" s="1"/>
  <c r="G84" i="23"/>
  <c r="H84" i="23" s="1"/>
  <c r="I84" i="23" s="1"/>
  <c r="J84" i="23" s="1"/>
  <c r="G77" i="23"/>
  <c r="H77" i="23" s="1"/>
  <c r="I77" i="23" s="1"/>
  <c r="J77" i="23" s="1"/>
  <c r="G74" i="23"/>
  <c r="H74" i="23" s="1"/>
  <c r="I74" i="23" s="1"/>
  <c r="J74" i="23" s="1"/>
  <c r="G66" i="23"/>
  <c r="H66" i="23" s="1"/>
  <c r="I66" i="23" s="1"/>
  <c r="J66" i="23" s="1"/>
  <c r="S66" i="23"/>
  <c r="T66" i="23" s="1"/>
  <c r="U66" i="23" s="1"/>
  <c r="V66" i="23" s="1"/>
  <c r="G65" i="23"/>
  <c r="H65" i="23" s="1"/>
  <c r="I65" i="23" s="1"/>
  <c r="J65" i="23" s="1"/>
  <c r="G69" i="23"/>
  <c r="H69" i="23" s="1"/>
  <c r="I69" i="23" s="1"/>
  <c r="J69" i="23" s="1"/>
  <c r="S73" i="23"/>
  <c r="T73" i="23" s="1"/>
  <c r="U73" i="23" s="1"/>
  <c r="V73" i="23" s="1"/>
  <c r="S75" i="23"/>
  <c r="T75" i="23" s="1"/>
  <c r="U75" i="23" s="1"/>
  <c r="V75" i="23" s="1"/>
  <c r="G67" i="23"/>
  <c r="H67" i="23" s="1"/>
  <c r="I67" i="23" s="1"/>
  <c r="J67" i="23" s="1"/>
  <c r="S68" i="23"/>
  <c r="T68" i="23" s="1"/>
  <c r="U68" i="23" s="1"/>
  <c r="V68" i="23" s="1"/>
  <c r="G81" i="23"/>
  <c r="H81" i="23" s="1"/>
  <c r="I81" i="23" s="1"/>
  <c r="J81" i="23" s="1"/>
  <c r="G78" i="23"/>
  <c r="H78" i="23" s="1"/>
  <c r="I78" i="23" s="1"/>
  <c r="J78" i="23" s="1"/>
  <c r="S74" i="23"/>
  <c r="T74" i="23" s="1"/>
  <c r="U74" i="23" s="1"/>
  <c r="V74" i="23" s="1"/>
  <c r="S72" i="23"/>
  <c r="T72" i="23" s="1"/>
  <c r="U72" i="23" s="1"/>
  <c r="V72" i="23" s="1"/>
  <c r="S70" i="23"/>
  <c r="T70" i="23" s="1"/>
  <c r="U70" i="23" s="1"/>
  <c r="V70" i="23" s="1"/>
  <c r="G70" i="23"/>
  <c r="H70" i="23" s="1"/>
  <c r="I70" i="23" s="1"/>
  <c r="J70" i="23" s="1"/>
  <c r="S69" i="23"/>
  <c r="T69" i="23" s="1"/>
  <c r="U69" i="23" s="1"/>
  <c r="V69" i="23" s="1"/>
  <c r="G72" i="23"/>
  <c r="H72" i="23" s="1"/>
  <c r="I72" i="23" s="1"/>
  <c r="J72" i="23" s="1"/>
  <c r="S67" i="23"/>
  <c r="T67" i="23" s="1"/>
  <c r="U67" i="23" s="1"/>
  <c r="V67" i="23" s="1"/>
  <c r="G85" i="23"/>
  <c r="H85" i="23" s="1"/>
  <c r="I85" i="23" s="1"/>
  <c r="J85" i="23" s="1"/>
  <c r="G82" i="23"/>
  <c r="H82" i="23" s="1"/>
  <c r="I82" i="23" s="1"/>
  <c r="J82" i="23" s="1"/>
  <c r="G76" i="23"/>
  <c r="H76" i="23" s="1"/>
  <c r="I76" i="23" s="1"/>
  <c r="J76" i="23" s="1"/>
  <c r="S76" i="23"/>
  <c r="T76" i="23" s="1"/>
  <c r="U76" i="23" s="1"/>
  <c r="V76" i="23" s="1"/>
  <c r="S71" i="23"/>
  <c r="T71" i="23" s="1"/>
  <c r="U71" i="23" s="1"/>
  <c r="V71" i="23" s="1"/>
  <c r="G80" i="23"/>
  <c r="H80" i="23" s="1"/>
  <c r="I80" i="23" s="1"/>
  <c r="J80" i="23" s="1"/>
  <c r="G86" i="23"/>
  <c r="H86" i="23" s="1"/>
  <c r="I86" i="23" s="1"/>
  <c r="J86" i="23" s="1"/>
  <c r="S25" i="23"/>
  <c r="T25" i="23" s="1"/>
  <c r="U25" i="23" s="1"/>
  <c r="V25" i="23" s="1"/>
  <c r="X64" i="23"/>
  <c r="S64" i="23" s="1"/>
  <c r="L64" i="23"/>
  <c r="G64" i="23" s="1"/>
  <c r="X63" i="23"/>
  <c r="S63" i="23" s="1"/>
  <c r="L63" i="23"/>
  <c r="G63" i="23" s="1"/>
  <c r="X62" i="23"/>
  <c r="S62" i="23" s="1"/>
  <c r="L62" i="23"/>
  <c r="G62" i="23" s="1"/>
  <c r="X61" i="23"/>
  <c r="S61" i="23" s="1"/>
  <c r="L61" i="23"/>
  <c r="G61" i="23" s="1"/>
  <c r="X60" i="23"/>
  <c r="S60" i="23" s="1"/>
  <c r="L60" i="23"/>
  <c r="G60" i="23" s="1"/>
  <c r="X59" i="23"/>
  <c r="S59" i="23" s="1"/>
  <c r="L59" i="23"/>
  <c r="G59" i="23" s="1"/>
  <c r="X58" i="23"/>
  <c r="S58" i="23" s="1"/>
  <c r="L58" i="23"/>
  <c r="G58" i="23" s="1"/>
  <c r="X57" i="23"/>
  <c r="L57" i="23"/>
  <c r="G57" i="23" s="1"/>
  <c r="X56" i="23"/>
  <c r="S56" i="23" s="1"/>
  <c r="L56" i="23"/>
  <c r="G56" i="23" s="1"/>
  <c r="X55" i="23"/>
  <c r="L55" i="23"/>
  <c r="G55" i="23" s="1"/>
  <c r="X54" i="23"/>
  <c r="S54" i="23" s="1"/>
  <c r="L54" i="23"/>
  <c r="G54" i="23" s="1"/>
  <c r="X53" i="23"/>
  <c r="L53" i="23"/>
  <c r="G53" i="23" s="1"/>
  <c r="X52" i="23"/>
  <c r="S52" i="23" s="1"/>
  <c r="L52" i="23"/>
  <c r="G52" i="23" s="1"/>
  <c r="X51" i="23"/>
  <c r="L51" i="23"/>
  <c r="G51" i="23" s="1"/>
  <c r="X50" i="23"/>
  <c r="S50" i="23" s="1"/>
  <c r="L50" i="23"/>
  <c r="G50" i="23" s="1"/>
  <c r="H50" i="23" s="1"/>
  <c r="I50" i="23" s="1"/>
  <c r="J50" i="23" s="1"/>
  <c r="X49" i="23"/>
  <c r="S49" i="23" s="1"/>
  <c r="L49" i="23"/>
  <c r="G49" i="23" s="1"/>
  <c r="X48" i="23"/>
  <c r="S48" i="23" s="1"/>
  <c r="L48" i="23"/>
  <c r="G48" i="23" s="1"/>
  <c r="X47" i="23"/>
  <c r="S47" i="23" s="1"/>
  <c r="L47" i="23"/>
  <c r="G47" i="23" s="1"/>
  <c r="X46" i="23"/>
  <c r="S46" i="23" s="1"/>
  <c r="L46" i="23"/>
  <c r="G46" i="23" s="1"/>
  <c r="X45" i="23"/>
  <c r="S45" i="23" s="1"/>
  <c r="L45" i="23"/>
  <c r="G45" i="23" s="1"/>
  <c r="X44" i="23"/>
  <c r="S44" i="23" s="1"/>
  <c r="L44" i="23"/>
  <c r="G44" i="23" s="1"/>
  <c r="X43" i="23"/>
  <c r="S43" i="23" s="1"/>
  <c r="L43" i="23"/>
  <c r="G43" i="23" s="1"/>
  <c r="X42" i="23"/>
  <c r="S42" i="23" s="1"/>
  <c r="L42" i="23"/>
  <c r="X41" i="23"/>
  <c r="S41" i="23" s="1"/>
  <c r="L41" i="23"/>
  <c r="G41" i="23" s="1"/>
  <c r="X40" i="23"/>
  <c r="L40" i="23"/>
  <c r="G40" i="23" s="1"/>
  <c r="X39" i="23"/>
  <c r="S39" i="23" s="1"/>
  <c r="L39" i="23"/>
  <c r="G39" i="23" s="1"/>
  <c r="X38" i="23"/>
  <c r="L38" i="23"/>
  <c r="G38" i="23" s="1"/>
  <c r="X37" i="23"/>
  <c r="S37" i="23" s="1"/>
  <c r="L37" i="23"/>
  <c r="G37" i="23" s="1"/>
  <c r="X36" i="23"/>
  <c r="S36" i="23" s="1"/>
  <c r="L36" i="23"/>
  <c r="G36" i="23" s="1"/>
  <c r="X35" i="23"/>
  <c r="L35" i="23"/>
  <c r="G35" i="23" s="1"/>
  <c r="X34" i="23"/>
  <c r="S34" i="23" s="1"/>
  <c r="L34" i="23"/>
  <c r="G34" i="23" s="1"/>
  <c r="X33" i="23"/>
  <c r="L33" i="23"/>
  <c r="G33" i="23" s="1"/>
  <c r="X32" i="23"/>
  <c r="S32" i="23" s="1"/>
  <c r="L32" i="23"/>
  <c r="G32" i="23" s="1"/>
  <c r="X31" i="23"/>
  <c r="L31" i="23"/>
  <c r="G31" i="23" s="1"/>
  <c r="X30" i="23"/>
  <c r="S30" i="23" s="1"/>
  <c r="L30" i="23"/>
  <c r="G30" i="23" s="1"/>
  <c r="X29" i="23"/>
  <c r="L29" i="23"/>
  <c r="G29" i="23" s="1"/>
  <c r="X28" i="23"/>
  <c r="S28" i="23" s="1"/>
  <c r="L28" i="23"/>
  <c r="G28" i="23" s="1"/>
  <c r="X27" i="23"/>
  <c r="L27" i="23"/>
  <c r="G27" i="23" s="1"/>
  <c r="X24" i="23"/>
  <c r="S24" i="23" s="1"/>
  <c r="L24" i="23"/>
  <c r="G24" i="23" s="1"/>
  <c r="X23" i="23"/>
  <c r="L23" i="23"/>
  <c r="G23" i="23" s="1"/>
  <c r="S38" i="23" l="1"/>
  <c r="T38" i="23" s="1"/>
  <c r="U38" i="23" s="1"/>
  <c r="V38" i="23" s="1"/>
  <c r="S23" i="23"/>
  <c r="T23" i="23" s="1"/>
  <c r="U23" i="23" s="1"/>
  <c r="V23" i="23" s="1"/>
  <c r="S27" i="23"/>
  <c r="T27" i="23" s="1"/>
  <c r="U27" i="23" s="1"/>
  <c r="V27" i="23" s="1"/>
  <c r="S29" i="23"/>
  <c r="T29" i="23" s="1"/>
  <c r="U29" i="23" s="1"/>
  <c r="V29" i="23" s="1"/>
  <c r="S31" i="23"/>
  <c r="T31" i="23" s="1"/>
  <c r="U31" i="23" s="1"/>
  <c r="V31" i="23" s="1"/>
  <c r="S33" i="23"/>
  <c r="T33" i="23" s="1"/>
  <c r="U33" i="23" s="1"/>
  <c r="V33" i="23" s="1"/>
  <c r="S35" i="23"/>
  <c r="T35" i="23" s="1"/>
  <c r="U35" i="23" s="1"/>
  <c r="V35" i="23" s="1"/>
  <c r="G42" i="23"/>
  <c r="H42" i="23" s="1"/>
  <c r="I42" i="23" s="1"/>
  <c r="J42" i="23" s="1"/>
  <c r="S51" i="23"/>
  <c r="T51" i="23" s="1"/>
  <c r="U51" i="23" s="1"/>
  <c r="V51" i="23" s="1"/>
  <c r="S53" i="23"/>
  <c r="T53" i="23" s="1"/>
  <c r="U53" i="23" s="1"/>
  <c r="V53" i="23" s="1"/>
  <c r="S55" i="23"/>
  <c r="T55" i="23" s="1"/>
  <c r="U55" i="23" s="1"/>
  <c r="V55" i="23" s="1"/>
  <c r="S57" i="23"/>
  <c r="T57" i="23" s="1"/>
  <c r="U57" i="23" s="1"/>
  <c r="V57" i="23" s="1"/>
  <c r="S40" i="23"/>
  <c r="T40" i="23" s="1"/>
  <c r="U40" i="23" s="1"/>
  <c r="V40" i="23" s="1"/>
  <c r="T44" i="23"/>
  <c r="U44" i="23" s="1"/>
  <c r="V44" i="23" s="1"/>
  <c r="T46" i="23"/>
  <c r="U46" i="23" s="1"/>
  <c r="V46" i="23" s="1"/>
  <c r="T48" i="23"/>
  <c r="U48" i="23" s="1"/>
  <c r="V48" i="23" s="1"/>
  <c r="H58" i="23"/>
  <c r="I58" i="23" s="1"/>
  <c r="J58" i="23" s="1"/>
  <c r="T59" i="23"/>
  <c r="U59" i="23" s="1"/>
  <c r="V59" i="23" s="1"/>
  <c r="T61" i="23"/>
  <c r="U61" i="23" s="1"/>
  <c r="V61" i="23" s="1"/>
  <c r="T63" i="23"/>
  <c r="U63" i="23" s="1"/>
  <c r="V63" i="23" s="1"/>
  <c r="T42" i="23"/>
  <c r="U42" i="23" s="1"/>
  <c r="V42" i="23" s="1"/>
  <c r="T28" i="23"/>
  <c r="U28" i="23" s="1"/>
  <c r="V28" i="23" s="1"/>
  <c r="T36" i="23"/>
  <c r="U36" i="23" s="1"/>
  <c r="V36" i="23" s="1"/>
  <c r="T37" i="23"/>
  <c r="U37" i="23" s="1"/>
  <c r="V37" i="23" s="1"/>
  <c r="T39" i="23"/>
  <c r="U39" i="23" s="1"/>
  <c r="V39" i="23" s="1"/>
  <c r="T41" i="23"/>
  <c r="U41" i="23" s="1"/>
  <c r="V41" i="23" s="1"/>
  <c r="T50" i="23"/>
  <c r="U50" i="23" s="1"/>
  <c r="V50" i="23" s="1"/>
  <c r="T52" i="23"/>
  <c r="U52" i="23" s="1"/>
  <c r="V52" i="23" s="1"/>
  <c r="T54" i="23"/>
  <c r="U54" i="23" s="1"/>
  <c r="V54" i="23" s="1"/>
  <c r="T56" i="23"/>
  <c r="U56" i="23" s="1"/>
  <c r="V56" i="23" s="1"/>
  <c r="T24" i="23"/>
  <c r="U24" i="23" s="1"/>
  <c r="V24" i="23" s="1"/>
  <c r="T30" i="23"/>
  <c r="U30" i="23" s="1"/>
  <c r="V30" i="23" s="1"/>
  <c r="T32" i="23"/>
  <c r="U32" i="23" s="1"/>
  <c r="V32" i="23" s="1"/>
  <c r="T34" i="23"/>
  <c r="U34" i="23" s="1"/>
  <c r="V34" i="23" s="1"/>
  <c r="T43" i="23"/>
  <c r="U43" i="23" s="1"/>
  <c r="V43" i="23" s="1"/>
  <c r="T45" i="23"/>
  <c r="U45" i="23" s="1"/>
  <c r="V45" i="23" s="1"/>
  <c r="T47" i="23"/>
  <c r="U47" i="23" s="1"/>
  <c r="V47" i="23" s="1"/>
  <c r="T49" i="23"/>
  <c r="U49" i="23" s="1"/>
  <c r="V49" i="23" s="1"/>
  <c r="T58" i="23"/>
  <c r="U58" i="23" s="1"/>
  <c r="V58" i="23" s="1"/>
  <c r="T60" i="23"/>
  <c r="U60" i="23" s="1"/>
  <c r="V60" i="23" s="1"/>
  <c r="T62" i="23"/>
  <c r="U62" i="23" s="1"/>
  <c r="V62" i="23" s="1"/>
  <c r="T64" i="23"/>
  <c r="U64" i="23" s="1"/>
  <c r="V64" i="23" s="1"/>
  <c r="H35" i="23"/>
  <c r="I35" i="23" s="1"/>
  <c r="J35" i="23" s="1"/>
  <c r="H64" i="23"/>
  <c r="I64" i="23" s="1"/>
  <c r="J64" i="23" s="1"/>
  <c r="H60" i="23"/>
  <c r="I60" i="23" s="1"/>
  <c r="J60" i="23" s="1"/>
  <c r="H56" i="23"/>
  <c r="I56" i="23" s="1"/>
  <c r="J56" i="23" s="1"/>
  <c r="H52" i="23"/>
  <c r="I52" i="23" s="1"/>
  <c r="J52" i="23" s="1"/>
  <c r="H48" i="23"/>
  <c r="I48" i="23" s="1"/>
  <c r="J48" i="23" s="1"/>
  <c r="H44" i="23"/>
  <c r="I44" i="23" s="1"/>
  <c r="J44" i="23" s="1"/>
  <c r="H40" i="23"/>
  <c r="I40" i="23" s="1"/>
  <c r="J40" i="23" s="1"/>
  <c r="H37" i="23"/>
  <c r="I37" i="23" s="1"/>
  <c r="J37" i="23" s="1"/>
  <c r="H23" i="23"/>
  <c r="I23" i="23" s="1"/>
  <c r="J23" i="23" s="1"/>
  <c r="H24" i="23"/>
  <c r="I24" i="23" s="1"/>
  <c r="J24" i="23" s="1"/>
  <c r="H27" i="23"/>
  <c r="I27" i="23" s="1"/>
  <c r="J27" i="23" s="1"/>
  <c r="H28" i="23"/>
  <c r="I28" i="23" s="1"/>
  <c r="J28" i="23" s="1"/>
  <c r="H29" i="23"/>
  <c r="I29" i="23" s="1"/>
  <c r="J29" i="23" s="1"/>
  <c r="H30" i="23"/>
  <c r="I30" i="23" s="1"/>
  <c r="J30" i="23" s="1"/>
  <c r="H33" i="23"/>
  <c r="I33" i="23" s="1"/>
  <c r="J33" i="23" s="1"/>
  <c r="H39" i="23"/>
  <c r="I39" i="23" s="1"/>
  <c r="J39" i="23" s="1"/>
  <c r="H47" i="23"/>
  <c r="I47" i="23" s="1"/>
  <c r="J47" i="23" s="1"/>
  <c r="H55" i="23"/>
  <c r="I55" i="23" s="1"/>
  <c r="J55" i="23" s="1"/>
  <c r="H63" i="23"/>
  <c r="I63" i="23" s="1"/>
  <c r="J63" i="23" s="1"/>
  <c r="H46" i="23"/>
  <c r="I46" i="23" s="1"/>
  <c r="J46" i="23" s="1"/>
  <c r="H54" i="23"/>
  <c r="I54" i="23" s="1"/>
  <c r="J54" i="23" s="1"/>
  <c r="H62" i="23"/>
  <c r="I62" i="23" s="1"/>
  <c r="J62" i="23" s="1"/>
  <c r="H31" i="23"/>
  <c r="I31" i="23" s="1"/>
  <c r="J31" i="23" s="1"/>
  <c r="H32" i="23"/>
  <c r="I32" i="23" s="1"/>
  <c r="J32" i="23" s="1"/>
  <c r="H34" i="23"/>
  <c r="I34" i="23" s="1"/>
  <c r="J34" i="23" s="1"/>
  <c r="H36" i="23"/>
  <c r="I36" i="23" s="1"/>
  <c r="J36" i="23" s="1"/>
  <c r="H43" i="23"/>
  <c r="I43" i="23" s="1"/>
  <c r="J43" i="23" s="1"/>
  <c r="H51" i="23"/>
  <c r="I51" i="23" s="1"/>
  <c r="J51" i="23" s="1"/>
  <c r="H59" i="23"/>
  <c r="I59" i="23" s="1"/>
  <c r="J59" i="23" s="1"/>
  <c r="H38" i="23"/>
  <c r="I38" i="23" s="1"/>
  <c r="J38" i="23" s="1"/>
  <c r="H41" i="23"/>
  <c r="I41" i="23" s="1"/>
  <c r="J41" i="23" s="1"/>
  <c r="H45" i="23"/>
  <c r="I45" i="23" s="1"/>
  <c r="J45" i="23" s="1"/>
  <c r="H49" i="23"/>
  <c r="I49" i="23" s="1"/>
  <c r="J49" i="23" s="1"/>
  <c r="H53" i="23"/>
  <c r="I53" i="23" s="1"/>
  <c r="J53" i="23" s="1"/>
  <c r="H57" i="23"/>
  <c r="I57" i="23" s="1"/>
  <c r="J57" i="23" s="1"/>
  <c r="H61" i="23"/>
  <c r="I61" i="23" s="1"/>
  <c r="J61" i="23" s="1"/>
  <c r="I6" i="16" l="1"/>
  <c r="O227" i="17" l="1"/>
  <c r="I227" i="17" s="1"/>
  <c r="J227" i="17" s="1"/>
  <c r="K227" i="17" s="1"/>
  <c r="L227" i="17" s="1"/>
  <c r="D14" i="17"/>
  <c r="O228" i="17"/>
  <c r="I228" i="17" s="1"/>
  <c r="J228" i="17" s="1"/>
  <c r="K228" i="17" s="1"/>
  <c r="L228" i="17" s="1"/>
  <c r="O229" i="17"/>
  <c r="I229" i="17" s="1"/>
  <c r="J229" i="17" s="1"/>
  <c r="K229" i="17" s="1"/>
  <c r="L229" i="17" s="1"/>
  <c r="O230" i="17"/>
  <c r="I230" i="17" s="1"/>
  <c r="J230" i="17" s="1"/>
  <c r="K230" i="17" s="1"/>
  <c r="L230" i="17" s="1"/>
  <c r="O231" i="17"/>
  <c r="I231" i="17" s="1"/>
  <c r="J231" i="17" s="1"/>
  <c r="K231" i="17" s="1"/>
  <c r="L231" i="17" s="1"/>
  <c r="O232" i="17"/>
  <c r="I232" i="17" s="1"/>
  <c r="J232" i="17" s="1"/>
  <c r="K232" i="17" s="1"/>
  <c r="L232" i="17" s="1"/>
  <c r="O233" i="17"/>
  <c r="I233" i="17" s="1"/>
  <c r="J233" i="17" s="1"/>
  <c r="K233" i="17" s="1"/>
  <c r="L233" i="17" s="1"/>
  <c r="O234" i="17"/>
  <c r="I234" i="17" s="1"/>
  <c r="J234" i="17" s="1"/>
  <c r="K234" i="17" s="1"/>
  <c r="L234" i="17" s="1"/>
  <c r="O235" i="17"/>
  <c r="I235" i="17" s="1"/>
  <c r="J235" i="17" s="1"/>
  <c r="K235" i="17" s="1"/>
  <c r="L235" i="17" s="1"/>
  <c r="O236" i="17"/>
  <c r="I236" i="17" s="1"/>
  <c r="J236" i="17" s="1"/>
  <c r="K236" i="17" s="1"/>
  <c r="L236" i="17" s="1"/>
  <c r="O237" i="17"/>
  <c r="I237" i="17" s="1"/>
  <c r="J237" i="17" s="1"/>
  <c r="K237" i="17" s="1"/>
  <c r="L237" i="17" s="1"/>
  <c r="O238" i="17"/>
  <c r="I238" i="17" s="1"/>
  <c r="J238" i="17" s="1"/>
  <c r="K238" i="17" s="1"/>
  <c r="L238" i="17" s="1"/>
  <c r="O239" i="17"/>
  <c r="I239" i="17" s="1"/>
  <c r="J239" i="17" s="1"/>
  <c r="K239" i="17" s="1"/>
  <c r="L239" i="17" s="1"/>
  <c r="O240" i="17"/>
  <c r="I240" i="17" s="1"/>
  <c r="J240" i="17" s="1"/>
  <c r="K240" i="17" s="1"/>
  <c r="L240" i="17" s="1"/>
  <c r="O241" i="17"/>
  <c r="I241" i="17" s="1"/>
  <c r="J241" i="17" s="1"/>
  <c r="K241" i="17" s="1"/>
  <c r="L241" i="17" s="1"/>
  <c r="O242" i="17"/>
  <c r="I242" i="17" s="1"/>
  <c r="J242" i="17" s="1"/>
  <c r="K242" i="17" s="1"/>
  <c r="L242" i="17" s="1"/>
  <c r="O243" i="17"/>
  <c r="I243" i="17" s="1"/>
  <c r="J243" i="17" s="1"/>
  <c r="K243" i="17" s="1"/>
  <c r="L243" i="17" s="1"/>
  <c r="O244" i="17"/>
  <c r="I244" i="17" s="1"/>
  <c r="J244" i="17" s="1"/>
  <c r="K244" i="17" s="1"/>
  <c r="L244" i="17" s="1"/>
  <c r="O245" i="17"/>
  <c r="I245" i="17" s="1"/>
  <c r="J245" i="17" s="1"/>
  <c r="K245" i="17" s="1"/>
  <c r="L245" i="17" s="1"/>
  <c r="O246" i="17"/>
  <c r="I246" i="17" s="1"/>
  <c r="J246" i="17" s="1"/>
  <c r="K246" i="17" s="1"/>
  <c r="L246" i="17" s="1"/>
  <c r="O247" i="17"/>
  <c r="I247" i="17" s="1"/>
  <c r="J247" i="17" s="1"/>
  <c r="K247" i="17" s="1"/>
  <c r="L247" i="17" s="1"/>
  <c r="O248" i="17"/>
  <c r="I248" i="17" s="1"/>
  <c r="J248" i="17" s="1"/>
  <c r="K248" i="17" s="1"/>
  <c r="L248" i="17" s="1"/>
  <c r="O249" i="17"/>
  <c r="I249" i="17" s="1"/>
  <c r="J249" i="17" s="1"/>
  <c r="K249" i="17" s="1"/>
  <c r="L249" i="17" s="1"/>
  <c r="O250" i="17"/>
  <c r="I250" i="17" s="1"/>
  <c r="J250" i="17" s="1"/>
  <c r="K250" i="17" s="1"/>
  <c r="L250" i="17" s="1"/>
  <c r="O251" i="17"/>
  <c r="I251" i="17" s="1"/>
  <c r="J251" i="17" s="1"/>
  <c r="K251" i="17" s="1"/>
  <c r="L251" i="17" s="1"/>
  <c r="O252" i="17"/>
  <c r="I252" i="17" s="1"/>
  <c r="J252" i="17" s="1"/>
  <c r="K252" i="17" s="1"/>
  <c r="L252" i="17" s="1"/>
  <c r="O253" i="17"/>
  <c r="I253" i="17" s="1"/>
  <c r="J253" i="17" s="1"/>
  <c r="K253" i="17" s="1"/>
  <c r="L253" i="17" s="1"/>
  <c r="O254" i="17"/>
  <c r="I254" i="17" s="1"/>
  <c r="J254" i="17" s="1"/>
  <c r="K254" i="17" s="1"/>
  <c r="L254" i="17" s="1"/>
  <c r="O255" i="17"/>
  <c r="I255" i="17" s="1"/>
  <c r="J255" i="17" s="1"/>
  <c r="K255" i="17" s="1"/>
  <c r="L255" i="17" s="1"/>
  <c r="O256" i="17"/>
  <c r="I256" i="17" s="1"/>
  <c r="J256" i="17" s="1"/>
  <c r="K256" i="17" s="1"/>
  <c r="L256" i="17" s="1"/>
  <c r="O257" i="17"/>
  <c r="I257" i="17" s="1"/>
  <c r="J257" i="17" s="1"/>
  <c r="K257" i="17" s="1"/>
  <c r="L257" i="17" s="1"/>
  <c r="O258" i="17"/>
  <c r="I258" i="17" s="1"/>
  <c r="J258" i="17" s="1"/>
  <c r="K258" i="17" s="1"/>
  <c r="L258" i="17" s="1"/>
  <c r="O259" i="17"/>
  <c r="I259" i="17" s="1"/>
  <c r="J259" i="17" s="1"/>
  <c r="K259" i="17" s="1"/>
  <c r="L259" i="17" s="1"/>
  <c r="O260" i="17"/>
  <c r="I260" i="17" s="1"/>
  <c r="J260" i="17" s="1"/>
  <c r="K260" i="17" s="1"/>
  <c r="L260" i="17" s="1"/>
  <c r="O261" i="17"/>
  <c r="I261" i="17" s="1"/>
  <c r="J261" i="17" s="1"/>
  <c r="K261" i="17" s="1"/>
  <c r="L261" i="17" s="1"/>
  <c r="O262" i="17"/>
  <c r="I262" i="17" s="1"/>
  <c r="J262" i="17" s="1"/>
  <c r="K262" i="17" s="1"/>
  <c r="L262" i="17" s="1"/>
  <c r="O263" i="17"/>
  <c r="I263" i="17" s="1"/>
  <c r="J263" i="17" s="1"/>
  <c r="K263" i="17" s="1"/>
  <c r="L263" i="17" s="1"/>
  <c r="O264" i="17"/>
  <c r="I264" i="17" s="1"/>
  <c r="J264" i="17" s="1"/>
  <c r="K264" i="17" s="1"/>
  <c r="L264" i="17" s="1"/>
  <c r="O265" i="17"/>
  <c r="I265" i="17" s="1"/>
  <c r="J265" i="17" s="1"/>
  <c r="K265" i="17" s="1"/>
  <c r="L265" i="17" s="1"/>
  <c r="O266" i="17"/>
  <c r="I266" i="17" s="1"/>
  <c r="J266" i="17" s="1"/>
  <c r="K266" i="17" s="1"/>
  <c r="L266" i="17" s="1"/>
  <c r="O267" i="17"/>
  <c r="I267" i="17" s="1"/>
  <c r="J267" i="17" s="1"/>
  <c r="K267" i="17" s="1"/>
  <c r="L267" i="17" s="1"/>
  <c r="O22" i="17"/>
  <c r="I22" i="17" s="1"/>
  <c r="J22" i="17" s="1"/>
  <c r="K22" i="17" s="1"/>
  <c r="L22" i="17" s="1"/>
  <c r="O63" i="17"/>
  <c r="I63" i="17" s="1"/>
  <c r="J63" i="17" s="1"/>
  <c r="K63" i="17" s="1"/>
  <c r="L63" i="17" s="1"/>
  <c r="O64" i="17"/>
  <c r="I64" i="17" s="1"/>
  <c r="J64" i="17" s="1"/>
  <c r="K64" i="17" s="1"/>
  <c r="L64" i="17" s="1"/>
  <c r="O65" i="17"/>
  <c r="I65" i="17" s="1"/>
  <c r="J65" i="17" s="1"/>
  <c r="K65" i="17" s="1"/>
  <c r="L65" i="17" s="1"/>
  <c r="O66" i="17"/>
  <c r="I66" i="17" s="1"/>
  <c r="J66" i="17" s="1"/>
  <c r="K66" i="17" s="1"/>
  <c r="L66" i="17" s="1"/>
  <c r="O67" i="17"/>
  <c r="I67" i="17" s="1"/>
  <c r="J67" i="17" s="1"/>
  <c r="K67" i="17" s="1"/>
  <c r="L67" i="17" s="1"/>
  <c r="O68" i="17"/>
  <c r="I68" i="17" s="1"/>
  <c r="J68" i="17" s="1"/>
  <c r="K68" i="17" s="1"/>
  <c r="L68" i="17" s="1"/>
  <c r="O69" i="17"/>
  <c r="I69" i="17" s="1"/>
  <c r="J69" i="17" s="1"/>
  <c r="K69" i="17" s="1"/>
  <c r="L69" i="17" s="1"/>
  <c r="O70" i="17"/>
  <c r="I70" i="17" s="1"/>
  <c r="J70" i="17" s="1"/>
  <c r="K70" i="17" s="1"/>
  <c r="L70" i="17" s="1"/>
  <c r="O71" i="17"/>
  <c r="I71" i="17" s="1"/>
  <c r="J71" i="17" s="1"/>
  <c r="K71" i="17" s="1"/>
  <c r="L71" i="17" s="1"/>
  <c r="O72" i="17"/>
  <c r="I72" i="17" s="1"/>
  <c r="J72" i="17" s="1"/>
  <c r="K72" i="17" s="1"/>
  <c r="L72" i="17" s="1"/>
  <c r="O73" i="17"/>
  <c r="I73" i="17" s="1"/>
  <c r="J73" i="17" s="1"/>
  <c r="K73" i="17" s="1"/>
  <c r="L73" i="17" s="1"/>
  <c r="O74" i="17"/>
  <c r="I74" i="17" s="1"/>
  <c r="J74" i="17" s="1"/>
  <c r="K74" i="17" s="1"/>
  <c r="L74" i="17" s="1"/>
  <c r="O75" i="17"/>
  <c r="I75" i="17" s="1"/>
  <c r="J75" i="17" s="1"/>
  <c r="K75" i="17" s="1"/>
  <c r="L75" i="17" s="1"/>
  <c r="O76" i="17"/>
  <c r="I76" i="17" s="1"/>
  <c r="J76" i="17" s="1"/>
  <c r="K76" i="17" s="1"/>
  <c r="L76" i="17" s="1"/>
  <c r="O77" i="17"/>
  <c r="I77" i="17" s="1"/>
  <c r="J77" i="17" s="1"/>
  <c r="K77" i="17" s="1"/>
  <c r="L77" i="17" s="1"/>
  <c r="O78" i="17"/>
  <c r="I78" i="17" s="1"/>
  <c r="J78" i="17" s="1"/>
  <c r="K78" i="17" s="1"/>
  <c r="L78" i="17" s="1"/>
  <c r="O79" i="17"/>
  <c r="I79" i="17" s="1"/>
  <c r="J79" i="17" s="1"/>
  <c r="K79" i="17" s="1"/>
  <c r="L79" i="17" s="1"/>
  <c r="O80" i="17"/>
  <c r="I80" i="17" s="1"/>
  <c r="J80" i="17" s="1"/>
  <c r="K80" i="17" s="1"/>
  <c r="L80" i="17" s="1"/>
  <c r="O81" i="17"/>
  <c r="I81" i="17" s="1"/>
  <c r="J81" i="17" s="1"/>
  <c r="K81" i="17" s="1"/>
  <c r="L81" i="17" s="1"/>
  <c r="O82" i="17"/>
  <c r="I82" i="17" s="1"/>
  <c r="J82" i="17" s="1"/>
  <c r="K82" i="17" s="1"/>
  <c r="L82" i="17" s="1"/>
  <c r="O83" i="17"/>
  <c r="I83" i="17" s="1"/>
  <c r="J83" i="17" s="1"/>
  <c r="K83" i="17" s="1"/>
  <c r="L83" i="17" s="1"/>
  <c r="O84" i="17"/>
  <c r="I84" i="17" s="1"/>
  <c r="J84" i="17" s="1"/>
  <c r="K84" i="17" s="1"/>
  <c r="L84" i="17" s="1"/>
  <c r="O85" i="17"/>
  <c r="I85" i="17" s="1"/>
  <c r="J85" i="17" s="1"/>
  <c r="K85" i="17" s="1"/>
  <c r="L85" i="17" s="1"/>
  <c r="O86" i="17"/>
  <c r="I86" i="17" s="1"/>
  <c r="J86" i="17" s="1"/>
  <c r="K86" i="17" s="1"/>
  <c r="L86" i="17" s="1"/>
  <c r="O87" i="17"/>
  <c r="I87" i="17" s="1"/>
  <c r="J87" i="17" s="1"/>
  <c r="K87" i="17" s="1"/>
  <c r="L87" i="17" s="1"/>
  <c r="O88" i="17"/>
  <c r="I88" i="17" s="1"/>
  <c r="J88" i="17" s="1"/>
  <c r="K88" i="17" s="1"/>
  <c r="L88" i="17" s="1"/>
  <c r="O89" i="17"/>
  <c r="I89" i="17" s="1"/>
  <c r="J89" i="17" s="1"/>
  <c r="K89" i="17" s="1"/>
  <c r="L89" i="17" s="1"/>
  <c r="O90" i="17"/>
  <c r="I90" i="17" s="1"/>
  <c r="J90" i="17" s="1"/>
  <c r="K90" i="17" s="1"/>
  <c r="L90" i="17" s="1"/>
  <c r="O91" i="17"/>
  <c r="I91" i="17" s="1"/>
  <c r="J91" i="17" s="1"/>
  <c r="K91" i="17" s="1"/>
  <c r="L91" i="17" s="1"/>
  <c r="O92" i="17"/>
  <c r="I92" i="17" s="1"/>
  <c r="J92" i="17" s="1"/>
  <c r="K92" i="17" s="1"/>
  <c r="L92" i="17" s="1"/>
  <c r="O93" i="17"/>
  <c r="I93" i="17" s="1"/>
  <c r="J93" i="17" s="1"/>
  <c r="K93" i="17" s="1"/>
  <c r="L93" i="17" s="1"/>
  <c r="O94" i="17"/>
  <c r="I94" i="17" s="1"/>
  <c r="J94" i="17" s="1"/>
  <c r="K94" i="17" s="1"/>
  <c r="L94" i="17" s="1"/>
  <c r="O95" i="17"/>
  <c r="I95" i="17" s="1"/>
  <c r="J95" i="17" s="1"/>
  <c r="K95" i="17" s="1"/>
  <c r="L95" i="17" s="1"/>
  <c r="O96" i="17"/>
  <c r="I96" i="17" s="1"/>
  <c r="J96" i="17" s="1"/>
  <c r="K96" i="17" s="1"/>
  <c r="L96" i="17" s="1"/>
  <c r="O97" i="17"/>
  <c r="I97" i="17" s="1"/>
  <c r="J97" i="17" s="1"/>
  <c r="K97" i="17" s="1"/>
  <c r="L97" i="17" s="1"/>
  <c r="O98" i="17"/>
  <c r="I98" i="17" s="1"/>
  <c r="J98" i="17" s="1"/>
  <c r="K98" i="17" s="1"/>
  <c r="L98" i="17" s="1"/>
  <c r="O99" i="17"/>
  <c r="I99" i="17" s="1"/>
  <c r="J99" i="17" s="1"/>
  <c r="K99" i="17" s="1"/>
  <c r="L99" i="17" s="1"/>
  <c r="O100" i="17"/>
  <c r="I100" i="17" s="1"/>
  <c r="J100" i="17" s="1"/>
  <c r="K100" i="17" s="1"/>
  <c r="L100" i="17" s="1"/>
  <c r="O101" i="17"/>
  <c r="I101" i="17" s="1"/>
  <c r="J101" i="17" s="1"/>
  <c r="K101" i="17" s="1"/>
  <c r="L101" i="17" s="1"/>
  <c r="O102" i="17"/>
  <c r="I102" i="17" s="1"/>
  <c r="J102" i="17" s="1"/>
  <c r="K102" i="17" s="1"/>
  <c r="L102" i="17" s="1"/>
  <c r="O103" i="17"/>
  <c r="I103" i="17" s="1"/>
  <c r="J103" i="17" s="1"/>
  <c r="K103" i="17" s="1"/>
  <c r="L103" i="17" s="1"/>
  <c r="O104" i="17"/>
  <c r="I104" i="17" s="1"/>
  <c r="J104" i="17" s="1"/>
  <c r="K104" i="17" s="1"/>
  <c r="L104" i="17" s="1"/>
  <c r="O105" i="17"/>
  <c r="I105" i="17" s="1"/>
  <c r="J105" i="17" s="1"/>
  <c r="K105" i="17" s="1"/>
  <c r="L105" i="17" s="1"/>
  <c r="O106" i="17"/>
  <c r="I106" i="17" s="1"/>
  <c r="J106" i="17" s="1"/>
  <c r="K106" i="17" s="1"/>
  <c r="L106" i="17" s="1"/>
  <c r="O107" i="17"/>
  <c r="I107" i="17" s="1"/>
  <c r="J107" i="17" s="1"/>
  <c r="K107" i="17" s="1"/>
  <c r="L107" i="17" s="1"/>
  <c r="O108" i="17"/>
  <c r="I108" i="17" s="1"/>
  <c r="J108" i="17" s="1"/>
  <c r="K108" i="17" s="1"/>
  <c r="L108" i="17" s="1"/>
  <c r="O109" i="17"/>
  <c r="I109" i="17" s="1"/>
  <c r="J109" i="17" s="1"/>
  <c r="K109" i="17" s="1"/>
  <c r="L109" i="17" s="1"/>
  <c r="O110" i="17"/>
  <c r="I110" i="17" s="1"/>
  <c r="J110" i="17" s="1"/>
  <c r="K110" i="17" s="1"/>
  <c r="L110" i="17" s="1"/>
  <c r="O111" i="17"/>
  <c r="I111" i="17" s="1"/>
  <c r="J111" i="17" s="1"/>
  <c r="K111" i="17" s="1"/>
  <c r="L111" i="17" s="1"/>
  <c r="O112" i="17"/>
  <c r="I112" i="17" s="1"/>
  <c r="J112" i="17" s="1"/>
  <c r="K112" i="17" s="1"/>
  <c r="L112" i="17" s="1"/>
  <c r="O113" i="17"/>
  <c r="I113" i="17" s="1"/>
  <c r="J113" i="17" s="1"/>
  <c r="K113" i="17" s="1"/>
  <c r="L113" i="17" s="1"/>
  <c r="O114" i="17"/>
  <c r="I114" i="17" s="1"/>
  <c r="J114" i="17" s="1"/>
  <c r="K114" i="17" s="1"/>
  <c r="L114" i="17" s="1"/>
  <c r="O115" i="17"/>
  <c r="I115" i="17" s="1"/>
  <c r="J115" i="17" s="1"/>
  <c r="K115" i="17" s="1"/>
  <c r="L115" i="17" s="1"/>
  <c r="O116" i="17"/>
  <c r="I116" i="17" s="1"/>
  <c r="J116" i="17" s="1"/>
  <c r="K116" i="17" s="1"/>
  <c r="L116" i="17" s="1"/>
  <c r="O117" i="17"/>
  <c r="I117" i="17" s="1"/>
  <c r="J117" i="17" s="1"/>
  <c r="K117" i="17" s="1"/>
  <c r="L117" i="17" s="1"/>
  <c r="O118" i="17"/>
  <c r="I118" i="17" s="1"/>
  <c r="J118" i="17" s="1"/>
  <c r="K118" i="17" s="1"/>
  <c r="L118" i="17" s="1"/>
  <c r="O119" i="17"/>
  <c r="I119" i="17" s="1"/>
  <c r="J119" i="17" s="1"/>
  <c r="K119" i="17" s="1"/>
  <c r="L119" i="17" s="1"/>
  <c r="O120" i="17"/>
  <c r="I120" i="17" s="1"/>
  <c r="J120" i="17" s="1"/>
  <c r="K120" i="17" s="1"/>
  <c r="L120" i="17" s="1"/>
  <c r="O121" i="17"/>
  <c r="I121" i="17" s="1"/>
  <c r="J121" i="17" s="1"/>
  <c r="K121" i="17" s="1"/>
  <c r="L121" i="17" s="1"/>
  <c r="O122" i="17"/>
  <c r="I122" i="17" s="1"/>
  <c r="J122" i="17" s="1"/>
  <c r="K122" i="17" s="1"/>
  <c r="L122" i="17" s="1"/>
  <c r="O123" i="17"/>
  <c r="I123" i="17" s="1"/>
  <c r="J123" i="17" s="1"/>
  <c r="K123" i="17" s="1"/>
  <c r="L123" i="17" s="1"/>
  <c r="O124" i="17"/>
  <c r="I124" i="17" s="1"/>
  <c r="J124" i="17" s="1"/>
  <c r="K124" i="17" s="1"/>
  <c r="L124" i="17" s="1"/>
  <c r="O125" i="17"/>
  <c r="I125" i="17" s="1"/>
  <c r="J125" i="17" s="1"/>
  <c r="K125" i="17" s="1"/>
  <c r="L125" i="17" s="1"/>
  <c r="O126" i="17"/>
  <c r="I126" i="17" s="1"/>
  <c r="J126" i="17" s="1"/>
  <c r="K126" i="17" s="1"/>
  <c r="L126" i="17" s="1"/>
  <c r="O127" i="17"/>
  <c r="I127" i="17" s="1"/>
  <c r="J127" i="17" s="1"/>
  <c r="K127" i="17" s="1"/>
  <c r="L127" i="17" s="1"/>
  <c r="O128" i="17"/>
  <c r="I128" i="17" s="1"/>
  <c r="J128" i="17" s="1"/>
  <c r="K128" i="17" s="1"/>
  <c r="L128" i="17" s="1"/>
  <c r="O129" i="17"/>
  <c r="I129" i="17" s="1"/>
  <c r="J129" i="17" s="1"/>
  <c r="K129" i="17" s="1"/>
  <c r="L129" i="17" s="1"/>
  <c r="O130" i="17"/>
  <c r="I130" i="17" s="1"/>
  <c r="J130" i="17" s="1"/>
  <c r="K130" i="17" s="1"/>
  <c r="L130" i="17" s="1"/>
  <c r="O131" i="17"/>
  <c r="I131" i="17" s="1"/>
  <c r="J131" i="17" s="1"/>
  <c r="K131" i="17" s="1"/>
  <c r="L131" i="17" s="1"/>
  <c r="O132" i="17"/>
  <c r="I132" i="17" s="1"/>
  <c r="J132" i="17" s="1"/>
  <c r="K132" i="17" s="1"/>
  <c r="L132" i="17" s="1"/>
  <c r="O133" i="17"/>
  <c r="I133" i="17" s="1"/>
  <c r="J133" i="17" s="1"/>
  <c r="K133" i="17" s="1"/>
  <c r="L133" i="17" s="1"/>
  <c r="O134" i="17"/>
  <c r="I134" i="17" s="1"/>
  <c r="J134" i="17" s="1"/>
  <c r="K134" i="17" s="1"/>
  <c r="L134" i="17" s="1"/>
  <c r="O135" i="17"/>
  <c r="I135" i="17" s="1"/>
  <c r="J135" i="17" s="1"/>
  <c r="K135" i="17" s="1"/>
  <c r="L135" i="17" s="1"/>
  <c r="O136" i="17"/>
  <c r="I136" i="17" s="1"/>
  <c r="J136" i="17" s="1"/>
  <c r="K136" i="17" s="1"/>
  <c r="L136" i="17" s="1"/>
  <c r="O137" i="17"/>
  <c r="I137" i="17" s="1"/>
  <c r="J137" i="17" s="1"/>
  <c r="K137" i="17" s="1"/>
  <c r="L137" i="17" s="1"/>
  <c r="O138" i="17"/>
  <c r="I138" i="17" s="1"/>
  <c r="J138" i="17" s="1"/>
  <c r="K138" i="17" s="1"/>
  <c r="L138" i="17" s="1"/>
  <c r="O139" i="17"/>
  <c r="I139" i="17" s="1"/>
  <c r="J139" i="17" s="1"/>
  <c r="K139" i="17" s="1"/>
  <c r="L139" i="17" s="1"/>
  <c r="O140" i="17"/>
  <c r="I140" i="17" s="1"/>
  <c r="J140" i="17" s="1"/>
  <c r="K140" i="17" s="1"/>
  <c r="L140" i="17" s="1"/>
  <c r="O141" i="17"/>
  <c r="I141" i="17" s="1"/>
  <c r="J141" i="17" s="1"/>
  <c r="K141" i="17" s="1"/>
  <c r="L141" i="17" s="1"/>
  <c r="O142" i="17"/>
  <c r="I142" i="17" s="1"/>
  <c r="J142" i="17" s="1"/>
  <c r="K142" i="17" s="1"/>
  <c r="L142" i="17" s="1"/>
  <c r="O143" i="17"/>
  <c r="I143" i="17" s="1"/>
  <c r="J143" i="17" s="1"/>
  <c r="K143" i="17" s="1"/>
  <c r="L143" i="17" s="1"/>
  <c r="O144" i="17"/>
  <c r="I144" i="17" s="1"/>
  <c r="J144" i="17" s="1"/>
  <c r="K144" i="17" s="1"/>
  <c r="L144" i="17" s="1"/>
  <c r="O145" i="17"/>
  <c r="I145" i="17" s="1"/>
  <c r="J145" i="17" s="1"/>
  <c r="K145" i="17" s="1"/>
  <c r="L145" i="17" s="1"/>
  <c r="O146" i="17"/>
  <c r="I146" i="17" s="1"/>
  <c r="J146" i="17" s="1"/>
  <c r="K146" i="17" s="1"/>
  <c r="L146" i="17" s="1"/>
  <c r="O147" i="17"/>
  <c r="I147" i="17" s="1"/>
  <c r="J147" i="17" s="1"/>
  <c r="K147" i="17" s="1"/>
  <c r="L147" i="17" s="1"/>
  <c r="O148" i="17"/>
  <c r="I148" i="17" s="1"/>
  <c r="J148" i="17" s="1"/>
  <c r="K148" i="17" s="1"/>
  <c r="L148" i="17" s="1"/>
  <c r="O149" i="17"/>
  <c r="I149" i="17" s="1"/>
  <c r="J149" i="17" s="1"/>
  <c r="K149" i="17" s="1"/>
  <c r="L149" i="17" s="1"/>
  <c r="O150" i="17"/>
  <c r="I150" i="17" s="1"/>
  <c r="J150" i="17" s="1"/>
  <c r="K150" i="17" s="1"/>
  <c r="L150" i="17" s="1"/>
  <c r="O151" i="17"/>
  <c r="I151" i="17" s="1"/>
  <c r="J151" i="17" s="1"/>
  <c r="K151" i="17" s="1"/>
  <c r="L151" i="17" s="1"/>
  <c r="O152" i="17"/>
  <c r="I152" i="17" s="1"/>
  <c r="J152" i="17" s="1"/>
  <c r="K152" i="17" s="1"/>
  <c r="L152" i="17" s="1"/>
  <c r="O153" i="17"/>
  <c r="I153" i="17" s="1"/>
  <c r="J153" i="17" s="1"/>
  <c r="K153" i="17" s="1"/>
  <c r="L153" i="17" s="1"/>
  <c r="O154" i="17"/>
  <c r="I154" i="17" s="1"/>
  <c r="J154" i="17" s="1"/>
  <c r="K154" i="17" s="1"/>
  <c r="L154" i="17" s="1"/>
  <c r="O155" i="17"/>
  <c r="I155" i="17" s="1"/>
  <c r="J155" i="17" s="1"/>
  <c r="K155" i="17" s="1"/>
  <c r="L155" i="17" s="1"/>
  <c r="O156" i="17"/>
  <c r="I156" i="17" s="1"/>
  <c r="J156" i="17" s="1"/>
  <c r="K156" i="17" s="1"/>
  <c r="L156" i="17" s="1"/>
  <c r="O157" i="17"/>
  <c r="I157" i="17" s="1"/>
  <c r="J157" i="17" s="1"/>
  <c r="K157" i="17" s="1"/>
  <c r="L157" i="17" s="1"/>
  <c r="O158" i="17"/>
  <c r="I158" i="17" s="1"/>
  <c r="J158" i="17" s="1"/>
  <c r="K158" i="17" s="1"/>
  <c r="L158" i="17" s="1"/>
  <c r="O159" i="17"/>
  <c r="I159" i="17" s="1"/>
  <c r="J159" i="17" s="1"/>
  <c r="K159" i="17" s="1"/>
  <c r="L159" i="17" s="1"/>
  <c r="O160" i="17"/>
  <c r="I160" i="17" s="1"/>
  <c r="J160" i="17" s="1"/>
  <c r="K160" i="17" s="1"/>
  <c r="L160" i="17" s="1"/>
  <c r="O161" i="17"/>
  <c r="I161" i="17" s="1"/>
  <c r="J161" i="17" s="1"/>
  <c r="K161" i="17" s="1"/>
  <c r="L161" i="17" s="1"/>
  <c r="O162" i="17"/>
  <c r="I162" i="17" s="1"/>
  <c r="J162" i="17" s="1"/>
  <c r="K162" i="17" s="1"/>
  <c r="L162" i="17" s="1"/>
  <c r="O163" i="17"/>
  <c r="I163" i="17" s="1"/>
  <c r="J163" i="17" s="1"/>
  <c r="K163" i="17" s="1"/>
  <c r="L163" i="17" s="1"/>
  <c r="O164" i="17"/>
  <c r="I164" i="17" s="1"/>
  <c r="J164" i="17" s="1"/>
  <c r="K164" i="17" s="1"/>
  <c r="L164" i="17" s="1"/>
  <c r="O165" i="17"/>
  <c r="I165" i="17" s="1"/>
  <c r="J165" i="17" s="1"/>
  <c r="K165" i="17" s="1"/>
  <c r="L165" i="17" s="1"/>
  <c r="O166" i="17"/>
  <c r="I166" i="17" s="1"/>
  <c r="J166" i="17" s="1"/>
  <c r="K166" i="17" s="1"/>
  <c r="L166" i="17" s="1"/>
  <c r="O167" i="17"/>
  <c r="I167" i="17" s="1"/>
  <c r="J167" i="17" s="1"/>
  <c r="K167" i="17" s="1"/>
  <c r="L167" i="17" s="1"/>
  <c r="O168" i="17"/>
  <c r="I168" i="17" s="1"/>
  <c r="J168" i="17" s="1"/>
  <c r="K168" i="17" s="1"/>
  <c r="L168" i="17" s="1"/>
  <c r="O169" i="17"/>
  <c r="I169" i="17" s="1"/>
  <c r="J169" i="17" s="1"/>
  <c r="K169" i="17" s="1"/>
  <c r="L169" i="17" s="1"/>
  <c r="O170" i="17"/>
  <c r="I170" i="17" s="1"/>
  <c r="J170" i="17" s="1"/>
  <c r="K170" i="17" s="1"/>
  <c r="L170" i="17" s="1"/>
  <c r="O171" i="17"/>
  <c r="I171" i="17" s="1"/>
  <c r="J171" i="17" s="1"/>
  <c r="K171" i="17" s="1"/>
  <c r="L171" i="17" s="1"/>
  <c r="O172" i="17"/>
  <c r="I172" i="17" s="1"/>
  <c r="J172" i="17" s="1"/>
  <c r="K172" i="17" s="1"/>
  <c r="L172" i="17" s="1"/>
  <c r="O173" i="17"/>
  <c r="I173" i="17" s="1"/>
  <c r="J173" i="17" s="1"/>
  <c r="K173" i="17" s="1"/>
  <c r="L173" i="17" s="1"/>
  <c r="O174" i="17"/>
  <c r="I174" i="17" s="1"/>
  <c r="J174" i="17" s="1"/>
  <c r="K174" i="17" s="1"/>
  <c r="L174" i="17" s="1"/>
  <c r="O175" i="17"/>
  <c r="I175" i="17" s="1"/>
  <c r="J175" i="17" s="1"/>
  <c r="K175" i="17" s="1"/>
  <c r="L175" i="17" s="1"/>
  <c r="O176" i="17"/>
  <c r="I176" i="17" s="1"/>
  <c r="J176" i="17" s="1"/>
  <c r="K176" i="17" s="1"/>
  <c r="L176" i="17" s="1"/>
  <c r="O177" i="17"/>
  <c r="I177" i="17" s="1"/>
  <c r="J177" i="17" s="1"/>
  <c r="K177" i="17" s="1"/>
  <c r="L177" i="17" s="1"/>
  <c r="O178" i="17"/>
  <c r="I178" i="17" s="1"/>
  <c r="J178" i="17" s="1"/>
  <c r="K178" i="17" s="1"/>
  <c r="L178" i="17" s="1"/>
  <c r="O179" i="17"/>
  <c r="I179" i="17" s="1"/>
  <c r="J179" i="17" s="1"/>
  <c r="K179" i="17" s="1"/>
  <c r="L179" i="17" s="1"/>
  <c r="O180" i="17"/>
  <c r="I180" i="17" s="1"/>
  <c r="J180" i="17" s="1"/>
  <c r="K180" i="17" s="1"/>
  <c r="L180" i="17" s="1"/>
  <c r="O181" i="17"/>
  <c r="I181" i="17" s="1"/>
  <c r="J181" i="17" s="1"/>
  <c r="K181" i="17" s="1"/>
  <c r="L181" i="17" s="1"/>
  <c r="O182" i="17"/>
  <c r="I182" i="17" s="1"/>
  <c r="J182" i="17" s="1"/>
  <c r="K182" i="17" s="1"/>
  <c r="L182" i="17" s="1"/>
  <c r="O183" i="17"/>
  <c r="I183" i="17" s="1"/>
  <c r="J183" i="17" s="1"/>
  <c r="K183" i="17" s="1"/>
  <c r="L183" i="17" s="1"/>
  <c r="O184" i="17"/>
  <c r="I184" i="17" s="1"/>
  <c r="J184" i="17" s="1"/>
  <c r="K184" i="17" s="1"/>
  <c r="L184" i="17" s="1"/>
  <c r="O185" i="17"/>
  <c r="I185" i="17" s="1"/>
  <c r="J185" i="17" s="1"/>
  <c r="K185" i="17" s="1"/>
  <c r="L185" i="17" s="1"/>
  <c r="O186" i="17"/>
  <c r="I186" i="17" s="1"/>
  <c r="J186" i="17" s="1"/>
  <c r="K186" i="17" s="1"/>
  <c r="L186" i="17" s="1"/>
  <c r="O187" i="17"/>
  <c r="I187" i="17" s="1"/>
  <c r="J187" i="17" s="1"/>
  <c r="K187" i="17" s="1"/>
  <c r="L187" i="17" s="1"/>
  <c r="O188" i="17"/>
  <c r="I188" i="17" s="1"/>
  <c r="J188" i="17" s="1"/>
  <c r="K188" i="17" s="1"/>
  <c r="L188" i="17" s="1"/>
  <c r="O189" i="17"/>
  <c r="I189" i="17" s="1"/>
  <c r="J189" i="17" s="1"/>
  <c r="K189" i="17" s="1"/>
  <c r="L189" i="17" s="1"/>
  <c r="O190" i="17"/>
  <c r="I190" i="17" s="1"/>
  <c r="J190" i="17" s="1"/>
  <c r="K190" i="17" s="1"/>
  <c r="L190" i="17" s="1"/>
  <c r="O191" i="17"/>
  <c r="I191" i="17" s="1"/>
  <c r="J191" i="17" s="1"/>
  <c r="K191" i="17" s="1"/>
  <c r="L191" i="17" s="1"/>
  <c r="O192" i="17"/>
  <c r="I192" i="17" s="1"/>
  <c r="J192" i="17" s="1"/>
  <c r="K192" i="17" s="1"/>
  <c r="L192" i="17" s="1"/>
  <c r="O193" i="17"/>
  <c r="I193" i="17" s="1"/>
  <c r="J193" i="17" s="1"/>
  <c r="K193" i="17" s="1"/>
  <c r="L193" i="17" s="1"/>
  <c r="O194" i="17"/>
  <c r="I194" i="17" s="1"/>
  <c r="J194" i="17" s="1"/>
  <c r="K194" i="17" s="1"/>
  <c r="L194" i="17" s="1"/>
  <c r="O195" i="17"/>
  <c r="I195" i="17" s="1"/>
  <c r="J195" i="17" s="1"/>
  <c r="K195" i="17" s="1"/>
  <c r="L195" i="17" s="1"/>
  <c r="O196" i="17"/>
  <c r="I196" i="17" s="1"/>
  <c r="J196" i="17" s="1"/>
  <c r="K196" i="17" s="1"/>
  <c r="L196" i="17" s="1"/>
  <c r="O197" i="17"/>
  <c r="I197" i="17" s="1"/>
  <c r="J197" i="17" s="1"/>
  <c r="K197" i="17" s="1"/>
  <c r="L197" i="17" s="1"/>
  <c r="O198" i="17"/>
  <c r="I198" i="17" s="1"/>
  <c r="J198" i="17" s="1"/>
  <c r="K198" i="17" s="1"/>
  <c r="L198" i="17" s="1"/>
  <c r="O199" i="17"/>
  <c r="I199" i="17" s="1"/>
  <c r="J199" i="17" s="1"/>
  <c r="K199" i="17" s="1"/>
  <c r="L199" i="17" s="1"/>
  <c r="O200" i="17"/>
  <c r="I200" i="17" s="1"/>
  <c r="J200" i="17" s="1"/>
  <c r="K200" i="17" s="1"/>
  <c r="L200" i="17" s="1"/>
  <c r="O201" i="17"/>
  <c r="I201" i="17" s="1"/>
  <c r="J201" i="17" s="1"/>
  <c r="K201" i="17" s="1"/>
  <c r="L201" i="17" s="1"/>
  <c r="O202" i="17"/>
  <c r="I202" i="17" s="1"/>
  <c r="J202" i="17" s="1"/>
  <c r="K202" i="17" s="1"/>
  <c r="L202" i="17" s="1"/>
  <c r="O203" i="17"/>
  <c r="I203" i="17" s="1"/>
  <c r="J203" i="17" s="1"/>
  <c r="K203" i="17" s="1"/>
  <c r="L203" i="17" s="1"/>
  <c r="O204" i="17"/>
  <c r="I204" i="17" s="1"/>
  <c r="J204" i="17" s="1"/>
  <c r="K204" i="17" s="1"/>
  <c r="L204" i="17" s="1"/>
  <c r="O205" i="17"/>
  <c r="I205" i="17" s="1"/>
  <c r="J205" i="17" s="1"/>
  <c r="K205" i="17" s="1"/>
  <c r="L205" i="17" s="1"/>
  <c r="O206" i="17"/>
  <c r="I206" i="17" s="1"/>
  <c r="J206" i="17" s="1"/>
  <c r="K206" i="17" s="1"/>
  <c r="L206" i="17" s="1"/>
  <c r="O207" i="17"/>
  <c r="I207" i="17" s="1"/>
  <c r="J207" i="17" s="1"/>
  <c r="K207" i="17" s="1"/>
  <c r="L207" i="17" s="1"/>
  <c r="O208" i="17"/>
  <c r="I208" i="17" s="1"/>
  <c r="J208" i="17" s="1"/>
  <c r="K208" i="17" s="1"/>
  <c r="L208" i="17" s="1"/>
  <c r="O209" i="17"/>
  <c r="I209" i="17" s="1"/>
  <c r="J209" i="17" s="1"/>
  <c r="K209" i="17" s="1"/>
  <c r="L209" i="17" s="1"/>
  <c r="O210" i="17"/>
  <c r="I210" i="17" s="1"/>
  <c r="J210" i="17" s="1"/>
  <c r="K210" i="17" s="1"/>
  <c r="L210" i="17" s="1"/>
  <c r="O211" i="17"/>
  <c r="I211" i="17" s="1"/>
  <c r="J211" i="17" s="1"/>
  <c r="K211" i="17" s="1"/>
  <c r="L211" i="17" s="1"/>
  <c r="O212" i="17"/>
  <c r="I212" i="17" s="1"/>
  <c r="J212" i="17" s="1"/>
  <c r="K212" i="17" s="1"/>
  <c r="L212" i="17" s="1"/>
  <c r="O213" i="17"/>
  <c r="I213" i="17" s="1"/>
  <c r="J213" i="17" s="1"/>
  <c r="K213" i="17" s="1"/>
  <c r="L213" i="17" s="1"/>
  <c r="O214" i="17"/>
  <c r="I214" i="17" s="1"/>
  <c r="J214" i="17" s="1"/>
  <c r="K214" i="17" s="1"/>
  <c r="L214" i="17" s="1"/>
  <c r="O215" i="17"/>
  <c r="I215" i="17" s="1"/>
  <c r="J215" i="17" s="1"/>
  <c r="K215" i="17" s="1"/>
  <c r="L215" i="17" s="1"/>
  <c r="O216" i="17"/>
  <c r="I216" i="17" s="1"/>
  <c r="J216" i="17" s="1"/>
  <c r="K216" i="17" s="1"/>
  <c r="L216" i="17" s="1"/>
  <c r="O217" i="17"/>
  <c r="I217" i="17" s="1"/>
  <c r="J217" i="17" s="1"/>
  <c r="K217" i="17" s="1"/>
  <c r="L217" i="17" s="1"/>
  <c r="O218" i="17"/>
  <c r="I218" i="17" s="1"/>
  <c r="J218" i="17" s="1"/>
  <c r="K218" i="17" s="1"/>
  <c r="L218" i="17" s="1"/>
  <c r="O219" i="17"/>
  <c r="I219" i="17" s="1"/>
  <c r="J219" i="17" s="1"/>
  <c r="K219" i="17" s="1"/>
  <c r="L219" i="17" s="1"/>
  <c r="O220" i="17"/>
  <c r="I220" i="17" s="1"/>
  <c r="J220" i="17" s="1"/>
  <c r="K220" i="17" s="1"/>
  <c r="L220" i="17" s="1"/>
  <c r="O221" i="17"/>
  <c r="I221" i="17" s="1"/>
  <c r="J221" i="17" s="1"/>
  <c r="K221" i="17" s="1"/>
  <c r="L221" i="17" s="1"/>
  <c r="O222" i="17"/>
  <c r="I222" i="17" s="1"/>
  <c r="J222" i="17" s="1"/>
  <c r="K222" i="17" s="1"/>
  <c r="L222" i="17" s="1"/>
  <c r="O223" i="17"/>
  <c r="I223" i="17" s="1"/>
  <c r="J223" i="17" s="1"/>
  <c r="K223" i="17" s="1"/>
  <c r="L223" i="17" s="1"/>
  <c r="O224" i="17"/>
  <c r="I224" i="17" s="1"/>
  <c r="J224" i="17" s="1"/>
  <c r="K224" i="17" s="1"/>
  <c r="L224" i="17" s="1"/>
  <c r="O225" i="17"/>
  <c r="I225" i="17" s="1"/>
  <c r="J225" i="17" s="1"/>
  <c r="K225" i="17" s="1"/>
  <c r="L225" i="17" s="1"/>
  <c r="O226" i="17"/>
  <c r="I226" i="17" s="1"/>
  <c r="J226" i="17" s="1"/>
  <c r="K226" i="17" s="1"/>
  <c r="L226" i="17" s="1"/>
  <c r="K415" i="16"/>
  <c r="L415" i="16" s="1"/>
  <c r="J415" i="16"/>
  <c r="I415" i="16"/>
  <c r="K414" i="16"/>
  <c r="L414" i="16" s="1"/>
  <c r="J414" i="16"/>
  <c r="I414" i="16"/>
  <c r="K413" i="16"/>
  <c r="L413" i="16" s="1"/>
  <c r="J413" i="16"/>
  <c r="I413" i="16"/>
  <c r="K412" i="16"/>
  <c r="L412" i="16" s="1"/>
  <c r="J412" i="16"/>
  <c r="I412" i="16"/>
  <c r="K411" i="16"/>
  <c r="L411" i="16" s="1"/>
  <c r="J411" i="16"/>
  <c r="I411" i="16"/>
  <c r="K410" i="16"/>
  <c r="L410" i="16" s="1"/>
  <c r="J410" i="16"/>
  <c r="I410" i="16"/>
  <c r="K409" i="16"/>
  <c r="L409" i="16" s="1"/>
  <c r="J409" i="16"/>
  <c r="I409" i="16"/>
  <c r="K408" i="16"/>
  <c r="L408" i="16" s="1"/>
  <c r="J408" i="16"/>
  <c r="I408" i="16"/>
  <c r="K407" i="16"/>
  <c r="L407" i="16" s="1"/>
  <c r="J407" i="16"/>
  <c r="I407" i="16"/>
  <c r="K406" i="16"/>
  <c r="L406" i="16" s="1"/>
  <c r="J406" i="16"/>
  <c r="I406" i="16"/>
  <c r="K405" i="16"/>
  <c r="L405" i="16" s="1"/>
  <c r="J405" i="16"/>
  <c r="I405" i="16"/>
  <c r="K404" i="16"/>
  <c r="L404" i="16" s="1"/>
  <c r="J404" i="16"/>
  <c r="I404" i="16"/>
  <c r="K403" i="16"/>
  <c r="L403" i="16" s="1"/>
  <c r="J403" i="16"/>
  <c r="I403" i="16"/>
  <c r="K402" i="16"/>
  <c r="L402" i="16" s="1"/>
  <c r="J402" i="16"/>
  <c r="I402" i="16"/>
  <c r="K401" i="16"/>
  <c r="L401" i="16" s="1"/>
  <c r="J401" i="16"/>
  <c r="I401" i="16"/>
  <c r="K400" i="16"/>
  <c r="L400" i="16" s="1"/>
  <c r="J400" i="16"/>
  <c r="I400" i="16"/>
  <c r="K399" i="16"/>
  <c r="L399" i="16" s="1"/>
  <c r="J399" i="16"/>
  <c r="I399" i="16"/>
  <c r="K398" i="16"/>
  <c r="L398" i="16" s="1"/>
  <c r="J398" i="16"/>
  <c r="I398" i="16"/>
  <c r="K397" i="16"/>
  <c r="L397" i="16" s="1"/>
  <c r="J397" i="16"/>
  <c r="I397" i="16"/>
  <c r="K396" i="16"/>
  <c r="L396" i="16" s="1"/>
  <c r="J396" i="16"/>
  <c r="I396" i="16"/>
  <c r="K395" i="16"/>
  <c r="L395" i="16" s="1"/>
  <c r="J395" i="16"/>
  <c r="I395" i="16"/>
  <c r="K394" i="16"/>
  <c r="L394" i="16" s="1"/>
  <c r="J394" i="16"/>
  <c r="I394" i="16"/>
  <c r="K393" i="16"/>
  <c r="L393" i="16" s="1"/>
  <c r="J393" i="16"/>
  <c r="I393" i="16"/>
  <c r="K392" i="16"/>
  <c r="L392" i="16" s="1"/>
  <c r="J392" i="16"/>
  <c r="I392" i="16"/>
  <c r="K391" i="16"/>
  <c r="L391" i="16" s="1"/>
  <c r="J391" i="16"/>
  <c r="I391" i="16"/>
  <c r="K390" i="16"/>
  <c r="L390" i="16" s="1"/>
  <c r="J390" i="16"/>
  <c r="I390" i="16"/>
  <c r="K389" i="16"/>
  <c r="L389" i="16" s="1"/>
  <c r="J389" i="16"/>
  <c r="I389" i="16"/>
  <c r="K388" i="16"/>
  <c r="L388" i="16" s="1"/>
  <c r="J388" i="16"/>
  <c r="I388" i="16"/>
  <c r="K387" i="16"/>
  <c r="L387" i="16" s="1"/>
  <c r="J387" i="16"/>
  <c r="I387" i="16"/>
  <c r="K386" i="16"/>
  <c r="L386" i="16" s="1"/>
  <c r="J386" i="16"/>
  <c r="I386" i="16"/>
  <c r="K385" i="16"/>
  <c r="L385" i="16" s="1"/>
  <c r="J385" i="16"/>
  <c r="I385" i="16"/>
  <c r="K384" i="16"/>
  <c r="L384" i="16" s="1"/>
  <c r="J384" i="16"/>
  <c r="I384" i="16"/>
  <c r="K383" i="16"/>
  <c r="L383" i="16" s="1"/>
  <c r="J383" i="16"/>
  <c r="I383" i="16"/>
  <c r="K382" i="16"/>
  <c r="L382" i="16" s="1"/>
  <c r="J382" i="16"/>
  <c r="I382" i="16"/>
  <c r="K381" i="16"/>
  <c r="L381" i="16" s="1"/>
  <c r="J381" i="16"/>
  <c r="I381" i="16"/>
  <c r="K380" i="16"/>
  <c r="L380" i="16" s="1"/>
  <c r="J380" i="16"/>
  <c r="I380" i="16"/>
  <c r="K379" i="16"/>
  <c r="L379" i="16" s="1"/>
  <c r="J379" i="16"/>
  <c r="I379" i="16"/>
  <c r="K378" i="16"/>
  <c r="L378" i="16" s="1"/>
  <c r="J378" i="16"/>
  <c r="I378" i="16"/>
  <c r="K377" i="16"/>
  <c r="L377" i="16" s="1"/>
  <c r="J377" i="16"/>
  <c r="I377" i="16"/>
  <c r="K376" i="16"/>
  <c r="L376" i="16" s="1"/>
  <c r="J376" i="16"/>
  <c r="I376" i="16"/>
  <c r="J375" i="16"/>
  <c r="I375" i="16"/>
  <c r="K375" i="16"/>
  <c r="L375" i="16" s="1"/>
  <c r="K6" i="16"/>
  <c r="D7" i="8"/>
  <c r="I7" i="16"/>
  <c r="J7" i="16" s="1"/>
  <c r="L7" i="16" s="1"/>
  <c r="I8" i="16"/>
  <c r="I9" i="16"/>
  <c r="I10" i="16"/>
  <c r="K10" i="16" s="1"/>
  <c r="I11" i="16"/>
  <c r="J11" i="16" s="1"/>
  <c r="L11" i="16" s="1"/>
  <c r="I12" i="16"/>
  <c r="K12" i="16" s="1"/>
  <c r="I13" i="16"/>
  <c r="I14" i="16"/>
  <c r="J14" i="16" s="1"/>
  <c r="L14" i="16" s="1"/>
  <c r="I15" i="16"/>
  <c r="I16" i="16"/>
  <c r="I17" i="16"/>
  <c r="I18" i="16"/>
  <c r="K18" i="16" s="1"/>
  <c r="I19" i="16"/>
  <c r="J19" i="16" s="1"/>
  <c r="L19" i="16" s="1"/>
  <c r="I20" i="16"/>
  <c r="K20" i="16" s="1"/>
  <c r="I21" i="16"/>
  <c r="I22" i="16"/>
  <c r="J22" i="16" s="1"/>
  <c r="L22" i="16" s="1"/>
  <c r="I23" i="16"/>
  <c r="J23" i="16" s="1"/>
  <c r="L23" i="16" s="1"/>
  <c r="I24" i="16"/>
  <c r="I25" i="16"/>
  <c r="I26" i="16"/>
  <c r="K26" i="16" s="1"/>
  <c r="I27" i="16"/>
  <c r="J27" i="16" s="1"/>
  <c r="L27" i="16" s="1"/>
  <c r="I28" i="16"/>
  <c r="K28" i="16" s="1"/>
  <c r="I29" i="16"/>
  <c r="I30" i="16"/>
  <c r="J30" i="16" s="1"/>
  <c r="L30" i="16" s="1"/>
  <c r="I31" i="16"/>
  <c r="I32" i="16"/>
  <c r="I33" i="16"/>
  <c r="I34" i="16"/>
  <c r="K34" i="16" s="1"/>
  <c r="I35" i="16"/>
  <c r="J35" i="16" s="1"/>
  <c r="L35" i="16" s="1"/>
  <c r="I36" i="16"/>
  <c r="K36" i="16" s="1"/>
  <c r="I37" i="16"/>
  <c r="I38" i="16"/>
  <c r="J38" i="16" s="1"/>
  <c r="L38" i="16" s="1"/>
  <c r="I39" i="16"/>
  <c r="J39" i="16" s="1"/>
  <c r="L39" i="16" s="1"/>
  <c r="I40" i="16"/>
  <c r="I41" i="16"/>
  <c r="I42" i="16"/>
  <c r="K42" i="16" s="1"/>
  <c r="I43" i="16"/>
  <c r="J43" i="16" s="1"/>
  <c r="L43" i="16" s="1"/>
  <c r="I44" i="16"/>
  <c r="K44" i="16" s="1"/>
  <c r="I45" i="16"/>
  <c r="I46" i="16"/>
  <c r="K46" i="16" s="1"/>
  <c r="I47" i="16"/>
  <c r="I48" i="16"/>
  <c r="I49" i="16"/>
  <c r="I50" i="16"/>
  <c r="K50" i="16" s="1"/>
  <c r="I51" i="16"/>
  <c r="J51" i="16" s="1"/>
  <c r="L51" i="16" s="1"/>
  <c r="I52" i="16"/>
  <c r="K52" i="16" s="1"/>
  <c r="I53" i="16"/>
  <c r="I54" i="16"/>
  <c r="K54" i="16" s="1"/>
  <c r="I55" i="16"/>
  <c r="J55" i="16" s="1"/>
  <c r="L55" i="16" s="1"/>
  <c r="I56" i="16"/>
  <c r="I57" i="16"/>
  <c r="I58" i="16"/>
  <c r="K58" i="16" s="1"/>
  <c r="I59" i="16"/>
  <c r="J59" i="16" s="1"/>
  <c r="L59" i="16" s="1"/>
  <c r="I60" i="16"/>
  <c r="K60" i="16" s="1"/>
  <c r="I61" i="16"/>
  <c r="I62" i="16"/>
  <c r="K62" i="16" s="1"/>
  <c r="I63" i="16"/>
  <c r="I64" i="16"/>
  <c r="I65" i="16"/>
  <c r="I66" i="16"/>
  <c r="K66" i="16" s="1"/>
  <c r="I67" i="16"/>
  <c r="J67" i="16" s="1"/>
  <c r="L67" i="16" s="1"/>
  <c r="I68" i="16"/>
  <c r="K68" i="16" s="1"/>
  <c r="I69" i="16"/>
  <c r="I70" i="16"/>
  <c r="K70" i="16" s="1"/>
  <c r="I71" i="16"/>
  <c r="J71" i="16" s="1"/>
  <c r="L71" i="16" s="1"/>
  <c r="I72" i="16"/>
  <c r="I73" i="16"/>
  <c r="I74" i="16"/>
  <c r="K74" i="16" s="1"/>
  <c r="I75" i="16"/>
  <c r="J75" i="16" s="1"/>
  <c r="L75" i="16" s="1"/>
  <c r="I76" i="16"/>
  <c r="K76" i="16" s="1"/>
  <c r="I77" i="16"/>
  <c r="I78" i="16"/>
  <c r="J78" i="16" s="1"/>
  <c r="L78" i="16" s="1"/>
  <c r="I79" i="16"/>
  <c r="I80" i="16"/>
  <c r="I81" i="16"/>
  <c r="I82" i="16"/>
  <c r="K82" i="16" s="1"/>
  <c r="I83" i="16"/>
  <c r="J83" i="16" s="1"/>
  <c r="L83" i="16" s="1"/>
  <c r="I84" i="16"/>
  <c r="K84" i="16" s="1"/>
  <c r="I85" i="16"/>
  <c r="I86" i="16"/>
  <c r="J86" i="16" s="1"/>
  <c r="L86" i="16" s="1"/>
  <c r="I87" i="16"/>
  <c r="J87" i="16" s="1"/>
  <c r="L87" i="16" s="1"/>
  <c r="I88" i="16"/>
  <c r="I89" i="16"/>
  <c r="I90" i="16"/>
  <c r="K90" i="16" s="1"/>
  <c r="I91" i="16"/>
  <c r="J91" i="16" s="1"/>
  <c r="L91" i="16" s="1"/>
  <c r="I92" i="16"/>
  <c r="K92" i="16" s="1"/>
  <c r="I93" i="16"/>
  <c r="I94" i="16"/>
  <c r="J94" i="16" s="1"/>
  <c r="L94" i="16" s="1"/>
  <c r="I95" i="16"/>
  <c r="I96" i="16"/>
  <c r="I97" i="16"/>
  <c r="I98" i="16"/>
  <c r="K98" i="16" s="1"/>
  <c r="I99" i="16"/>
  <c r="I100" i="16"/>
  <c r="K100" i="16" s="1"/>
  <c r="I101" i="16"/>
  <c r="I102" i="16"/>
  <c r="K102" i="16" s="1"/>
  <c r="I103" i="16"/>
  <c r="I104" i="16"/>
  <c r="I105" i="16"/>
  <c r="I106" i="16"/>
  <c r="K106" i="16" s="1"/>
  <c r="I107" i="16"/>
  <c r="J107" i="16" s="1"/>
  <c r="L107" i="16" s="1"/>
  <c r="I108" i="16"/>
  <c r="K108" i="16" s="1"/>
  <c r="I109" i="16"/>
  <c r="J109" i="16" s="1"/>
  <c r="L109" i="16" s="1"/>
  <c r="I110" i="16"/>
  <c r="K110" i="16" s="1"/>
  <c r="I111" i="16"/>
  <c r="J111" i="16" s="1"/>
  <c r="L111" i="16" s="1"/>
  <c r="I112" i="16"/>
  <c r="I113" i="16"/>
  <c r="I114" i="16"/>
  <c r="K114" i="16" s="1"/>
  <c r="I115" i="16"/>
  <c r="J115" i="16" s="1"/>
  <c r="L115" i="16" s="1"/>
  <c r="I116" i="16"/>
  <c r="K116" i="16" s="1"/>
  <c r="I117" i="16"/>
  <c r="I118" i="16"/>
  <c r="J118" i="16" s="1"/>
  <c r="L118" i="16" s="1"/>
  <c r="I119" i="16"/>
  <c r="J119" i="16" s="1"/>
  <c r="L119" i="16" s="1"/>
  <c r="I120" i="16"/>
  <c r="I121" i="16"/>
  <c r="J121" i="16" s="1"/>
  <c r="L121" i="16" s="1"/>
  <c r="I122" i="16"/>
  <c r="K122" i="16" s="1"/>
  <c r="I123" i="16"/>
  <c r="I124" i="16"/>
  <c r="K124" i="16" s="1"/>
  <c r="I125" i="16"/>
  <c r="I126" i="16"/>
  <c r="J126" i="16" s="1"/>
  <c r="L126" i="16" s="1"/>
  <c r="I127" i="16"/>
  <c r="J127" i="16" s="1"/>
  <c r="L127" i="16" s="1"/>
  <c r="I128" i="16"/>
  <c r="I129" i="16"/>
  <c r="J129" i="16" s="1"/>
  <c r="L129" i="16" s="1"/>
  <c r="I130" i="16"/>
  <c r="K130" i="16" s="1"/>
  <c r="I131" i="16"/>
  <c r="I132" i="16"/>
  <c r="K132" i="16" s="1"/>
  <c r="I133" i="16"/>
  <c r="J133" i="16" s="1"/>
  <c r="L133" i="16" s="1"/>
  <c r="I134" i="16"/>
  <c r="K134" i="16" s="1"/>
  <c r="I135" i="16"/>
  <c r="J135" i="16" s="1"/>
  <c r="L135" i="16" s="1"/>
  <c r="I136" i="16"/>
  <c r="I137" i="16"/>
  <c r="J137" i="16" s="1"/>
  <c r="L137" i="16" s="1"/>
  <c r="I138" i="16"/>
  <c r="K138" i="16" s="1"/>
  <c r="I139" i="16"/>
  <c r="I140" i="16"/>
  <c r="K140" i="16" s="1"/>
  <c r="I141" i="16"/>
  <c r="I142" i="16"/>
  <c r="K142" i="16" s="1"/>
  <c r="I143" i="16"/>
  <c r="J143" i="16" s="1"/>
  <c r="L143" i="16" s="1"/>
  <c r="I144" i="16"/>
  <c r="I145" i="16"/>
  <c r="J145" i="16" s="1"/>
  <c r="L145" i="16" s="1"/>
  <c r="I146" i="16"/>
  <c r="K146" i="16" s="1"/>
  <c r="I147" i="16"/>
  <c r="J147" i="16" s="1"/>
  <c r="L147" i="16" s="1"/>
  <c r="I148" i="16"/>
  <c r="K148" i="16" s="1"/>
  <c r="I149" i="16"/>
  <c r="I150" i="16"/>
  <c r="K150" i="16" s="1"/>
  <c r="I151" i="16"/>
  <c r="J151" i="16" s="1"/>
  <c r="L151" i="16" s="1"/>
  <c r="I152" i="16"/>
  <c r="I153" i="16"/>
  <c r="J153" i="16" s="1"/>
  <c r="L153" i="16" s="1"/>
  <c r="I154" i="16"/>
  <c r="K154" i="16" s="1"/>
  <c r="I155" i="16"/>
  <c r="J155" i="16" s="1"/>
  <c r="L155" i="16" s="1"/>
  <c r="I156" i="16"/>
  <c r="K156" i="16" s="1"/>
  <c r="I157" i="16"/>
  <c r="I158" i="16"/>
  <c r="K158" i="16" s="1"/>
  <c r="I159" i="16"/>
  <c r="J159" i="16" s="1"/>
  <c r="L159" i="16" s="1"/>
  <c r="I160" i="16"/>
  <c r="I161" i="16"/>
  <c r="J161" i="16" s="1"/>
  <c r="L161" i="16" s="1"/>
  <c r="I162" i="16"/>
  <c r="K162" i="16" s="1"/>
  <c r="I163" i="16"/>
  <c r="J163" i="16" s="1"/>
  <c r="L163" i="16" s="1"/>
  <c r="I164" i="16"/>
  <c r="K164" i="16" s="1"/>
  <c r="I165" i="16"/>
  <c r="I166" i="16"/>
  <c r="K166" i="16" s="1"/>
  <c r="I167" i="16"/>
  <c r="J167" i="16" s="1"/>
  <c r="L167" i="16" s="1"/>
  <c r="I168" i="16"/>
  <c r="I169" i="16"/>
  <c r="J169" i="16" s="1"/>
  <c r="L169" i="16" s="1"/>
  <c r="I170" i="16"/>
  <c r="K170" i="16" s="1"/>
  <c r="I171" i="16"/>
  <c r="J171" i="16" s="1"/>
  <c r="L171" i="16" s="1"/>
  <c r="I172" i="16"/>
  <c r="K172" i="16" s="1"/>
  <c r="I173" i="16"/>
  <c r="I174" i="16"/>
  <c r="K174" i="16" s="1"/>
  <c r="I175" i="16"/>
  <c r="J175" i="16" s="1"/>
  <c r="L175" i="16" s="1"/>
  <c r="I176" i="16"/>
  <c r="I177" i="16"/>
  <c r="J177" i="16" s="1"/>
  <c r="L177" i="16" s="1"/>
  <c r="I178" i="16"/>
  <c r="K178" i="16" s="1"/>
  <c r="I179" i="16"/>
  <c r="J179" i="16" s="1"/>
  <c r="L179" i="16" s="1"/>
  <c r="I180" i="16"/>
  <c r="K180" i="16" s="1"/>
  <c r="I181" i="16"/>
  <c r="I182" i="16"/>
  <c r="K182" i="16" s="1"/>
  <c r="I183" i="16"/>
  <c r="J183" i="16" s="1"/>
  <c r="L183" i="16" s="1"/>
  <c r="I184" i="16"/>
  <c r="I185" i="16"/>
  <c r="J185" i="16" s="1"/>
  <c r="L185" i="16" s="1"/>
  <c r="I186" i="16"/>
  <c r="K186" i="16" s="1"/>
  <c r="I187" i="16"/>
  <c r="J187" i="16" s="1"/>
  <c r="L187" i="16" s="1"/>
  <c r="I188" i="16"/>
  <c r="K188" i="16" s="1"/>
  <c r="I189" i="16"/>
  <c r="I190" i="16"/>
  <c r="K190" i="16" s="1"/>
  <c r="I191" i="16"/>
  <c r="J191" i="16" s="1"/>
  <c r="L191" i="16" s="1"/>
  <c r="I192" i="16"/>
  <c r="I193" i="16"/>
  <c r="J193" i="16" s="1"/>
  <c r="L193" i="16" s="1"/>
  <c r="I194" i="16"/>
  <c r="K194" i="16" s="1"/>
  <c r="I195" i="16"/>
  <c r="J195" i="16" s="1"/>
  <c r="L195" i="16" s="1"/>
  <c r="I196" i="16"/>
  <c r="K196" i="16" s="1"/>
  <c r="I197" i="16"/>
  <c r="I198" i="16"/>
  <c r="K198" i="16" s="1"/>
  <c r="I199" i="16"/>
  <c r="J199" i="16" s="1"/>
  <c r="L199" i="16" s="1"/>
  <c r="I200" i="16"/>
  <c r="I201" i="16"/>
  <c r="J201" i="16" s="1"/>
  <c r="L201" i="16" s="1"/>
  <c r="I202" i="16"/>
  <c r="K202" i="16" s="1"/>
  <c r="I203" i="16"/>
  <c r="J203" i="16" s="1"/>
  <c r="L203" i="16" s="1"/>
  <c r="I204" i="16"/>
  <c r="K204" i="16" s="1"/>
  <c r="I205" i="16"/>
  <c r="I206" i="16"/>
  <c r="K206" i="16" s="1"/>
  <c r="I207" i="16"/>
  <c r="J207" i="16" s="1"/>
  <c r="L207" i="16" s="1"/>
  <c r="I208" i="16"/>
  <c r="I209" i="16"/>
  <c r="J209" i="16" s="1"/>
  <c r="L209" i="16" s="1"/>
  <c r="I210" i="16"/>
  <c r="K210" i="16" s="1"/>
  <c r="I211" i="16"/>
  <c r="J211" i="16" s="1"/>
  <c r="L211" i="16" s="1"/>
  <c r="I212" i="16"/>
  <c r="K212" i="16" s="1"/>
  <c r="I213" i="16"/>
  <c r="I214" i="16"/>
  <c r="K214" i="16" s="1"/>
  <c r="I215" i="16"/>
  <c r="J215" i="16" s="1"/>
  <c r="L215" i="16" s="1"/>
  <c r="I216" i="16"/>
  <c r="I217" i="16"/>
  <c r="J217" i="16" s="1"/>
  <c r="L217" i="16" s="1"/>
  <c r="I218" i="16"/>
  <c r="K218" i="16" s="1"/>
  <c r="I219" i="16"/>
  <c r="J219" i="16" s="1"/>
  <c r="L219" i="16" s="1"/>
  <c r="I220" i="16"/>
  <c r="K220" i="16" s="1"/>
  <c r="I221" i="16"/>
  <c r="I222" i="16"/>
  <c r="K222" i="16" s="1"/>
  <c r="I223" i="16"/>
  <c r="J223" i="16" s="1"/>
  <c r="L223" i="16" s="1"/>
  <c r="I224" i="16"/>
  <c r="I225" i="16"/>
  <c r="J225" i="16" s="1"/>
  <c r="L225" i="16" s="1"/>
  <c r="I226" i="16"/>
  <c r="K226" i="16" s="1"/>
  <c r="I227" i="16"/>
  <c r="J227" i="16" s="1"/>
  <c r="L227" i="16" s="1"/>
  <c r="I228" i="16"/>
  <c r="K228" i="16" s="1"/>
  <c r="I229" i="16"/>
  <c r="I230" i="16"/>
  <c r="K230" i="16" s="1"/>
  <c r="I231" i="16"/>
  <c r="J231" i="16" s="1"/>
  <c r="L231" i="16" s="1"/>
  <c r="I232" i="16"/>
  <c r="I233" i="16"/>
  <c r="J233" i="16" s="1"/>
  <c r="L233" i="16" s="1"/>
  <c r="I234" i="16"/>
  <c r="K234" i="16" s="1"/>
  <c r="I235" i="16"/>
  <c r="J235" i="16" s="1"/>
  <c r="L235" i="16" s="1"/>
  <c r="I236" i="16"/>
  <c r="K236" i="16" s="1"/>
  <c r="I237" i="16"/>
  <c r="I238" i="16"/>
  <c r="K238" i="16" s="1"/>
  <c r="I239" i="16"/>
  <c r="J239" i="16" s="1"/>
  <c r="L239" i="16" s="1"/>
  <c r="I240" i="16"/>
  <c r="I241" i="16"/>
  <c r="J241" i="16" s="1"/>
  <c r="L241" i="16" s="1"/>
  <c r="I242" i="16"/>
  <c r="K242" i="16" s="1"/>
  <c r="I243" i="16"/>
  <c r="J243" i="16" s="1"/>
  <c r="L243" i="16" s="1"/>
  <c r="I244" i="16"/>
  <c r="K244" i="16" s="1"/>
  <c r="I245" i="16"/>
  <c r="I246" i="16"/>
  <c r="K246" i="16" s="1"/>
  <c r="I247" i="16"/>
  <c r="J247" i="16" s="1"/>
  <c r="L247" i="16" s="1"/>
  <c r="I248" i="16"/>
  <c r="I249" i="16"/>
  <c r="J249" i="16" s="1"/>
  <c r="L249" i="16" s="1"/>
  <c r="I250" i="16"/>
  <c r="K250" i="16" s="1"/>
  <c r="I251" i="16"/>
  <c r="J251" i="16" s="1"/>
  <c r="L251" i="16" s="1"/>
  <c r="I252" i="16"/>
  <c r="K252" i="16" s="1"/>
  <c r="I253" i="16"/>
  <c r="I254" i="16"/>
  <c r="K254" i="16" s="1"/>
  <c r="I255" i="16"/>
  <c r="J255" i="16" s="1"/>
  <c r="L255" i="16" s="1"/>
  <c r="I256" i="16"/>
  <c r="I257" i="16"/>
  <c r="J257" i="16" s="1"/>
  <c r="L257" i="16" s="1"/>
  <c r="I258" i="16"/>
  <c r="K258" i="16" s="1"/>
  <c r="I259" i="16"/>
  <c r="J259" i="16" s="1"/>
  <c r="L259" i="16" s="1"/>
  <c r="I260" i="16"/>
  <c r="K260" i="16" s="1"/>
  <c r="I261" i="16"/>
  <c r="I262" i="16"/>
  <c r="K262" i="16" s="1"/>
  <c r="I263" i="16"/>
  <c r="J263" i="16" s="1"/>
  <c r="L263" i="16" s="1"/>
  <c r="I264" i="16"/>
  <c r="I265" i="16"/>
  <c r="J265" i="16" s="1"/>
  <c r="L265" i="16" s="1"/>
  <c r="I266" i="16"/>
  <c r="K266" i="16" s="1"/>
  <c r="I267" i="16"/>
  <c r="J267" i="16" s="1"/>
  <c r="L267" i="16" s="1"/>
  <c r="I268" i="16"/>
  <c r="K268" i="16" s="1"/>
  <c r="I269" i="16"/>
  <c r="I270" i="16"/>
  <c r="K270" i="16" s="1"/>
  <c r="I271" i="16"/>
  <c r="J271" i="16" s="1"/>
  <c r="L271" i="16" s="1"/>
  <c r="I272" i="16"/>
  <c r="I273" i="16"/>
  <c r="J273" i="16" s="1"/>
  <c r="L273" i="16" s="1"/>
  <c r="I274" i="16"/>
  <c r="K274" i="16" s="1"/>
  <c r="I275" i="16"/>
  <c r="J275" i="16" s="1"/>
  <c r="L275" i="16" s="1"/>
  <c r="I276" i="16"/>
  <c r="K276" i="16" s="1"/>
  <c r="I277" i="16"/>
  <c r="I278" i="16"/>
  <c r="K278" i="16" s="1"/>
  <c r="I279" i="16"/>
  <c r="J279" i="16" s="1"/>
  <c r="L279" i="16" s="1"/>
  <c r="I280" i="16"/>
  <c r="I281" i="16"/>
  <c r="J281" i="16" s="1"/>
  <c r="L281" i="16" s="1"/>
  <c r="I282" i="16"/>
  <c r="K282" i="16" s="1"/>
  <c r="I283" i="16"/>
  <c r="J283" i="16" s="1"/>
  <c r="L283" i="16" s="1"/>
  <c r="I284" i="16"/>
  <c r="K284" i="16" s="1"/>
  <c r="I285" i="16"/>
  <c r="I286" i="16"/>
  <c r="K286" i="16" s="1"/>
  <c r="I287" i="16"/>
  <c r="J287" i="16" s="1"/>
  <c r="L287" i="16" s="1"/>
  <c r="I288" i="16"/>
  <c r="I289" i="16"/>
  <c r="J289" i="16" s="1"/>
  <c r="L289" i="16" s="1"/>
  <c r="I290" i="16"/>
  <c r="K290" i="16" s="1"/>
  <c r="I291" i="16"/>
  <c r="J291" i="16" s="1"/>
  <c r="L291" i="16" s="1"/>
  <c r="I292" i="16"/>
  <c r="K292" i="16" s="1"/>
  <c r="I293" i="16"/>
  <c r="I294" i="16"/>
  <c r="K294" i="16" s="1"/>
  <c r="I295" i="16"/>
  <c r="J295" i="16" s="1"/>
  <c r="L295" i="16" s="1"/>
  <c r="I296" i="16"/>
  <c r="I297" i="16"/>
  <c r="J297" i="16" s="1"/>
  <c r="L297" i="16" s="1"/>
  <c r="I298" i="16"/>
  <c r="K298" i="16" s="1"/>
  <c r="I299" i="16"/>
  <c r="J299" i="16" s="1"/>
  <c r="L299" i="16" s="1"/>
  <c r="I300" i="16"/>
  <c r="K300" i="16" s="1"/>
  <c r="I301" i="16"/>
  <c r="I302" i="16"/>
  <c r="K302" i="16" s="1"/>
  <c r="I303" i="16"/>
  <c r="J303" i="16" s="1"/>
  <c r="L303" i="16" s="1"/>
  <c r="I304" i="16"/>
  <c r="I305" i="16"/>
  <c r="J305" i="16" s="1"/>
  <c r="L305" i="16" s="1"/>
  <c r="I306" i="16"/>
  <c r="K306" i="16" s="1"/>
  <c r="I307" i="16"/>
  <c r="J307" i="16" s="1"/>
  <c r="L307" i="16" s="1"/>
  <c r="I308" i="16"/>
  <c r="K308" i="16" s="1"/>
  <c r="I309" i="16"/>
  <c r="I310" i="16"/>
  <c r="K310" i="16" s="1"/>
  <c r="I311" i="16"/>
  <c r="J311" i="16" s="1"/>
  <c r="L311" i="16" s="1"/>
  <c r="I312" i="16"/>
  <c r="I313" i="16"/>
  <c r="J313" i="16" s="1"/>
  <c r="L313" i="16" s="1"/>
  <c r="I314" i="16"/>
  <c r="K314" i="16" s="1"/>
  <c r="I315" i="16"/>
  <c r="J315" i="16" s="1"/>
  <c r="L315" i="16" s="1"/>
  <c r="I316" i="16"/>
  <c r="K316" i="16" s="1"/>
  <c r="I317" i="16"/>
  <c r="I318" i="16"/>
  <c r="K318" i="16" s="1"/>
  <c r="I319" i="16"/>
  <c r="J319" i="16" s="1"/>
  <c r="L319" i="16" s="1"/>
  <c r="I320" i="16"/>
  <c r="I321" i="16"/>
  <c r="J321" i="16" s="1"/>
  <c r="L321" i="16" s="1"/>
  <c r="I322" i="16"/>
  <c r="K322" i="16" s="1"/>
  <c r="I323" i="16"/>
  <c r="J323" i="16" s="1"/>
  <c r="L323" i="16" s="1"/>
  <c r="I324" i="16"/>
  <c r="K324" i="16" s="1"/>
  <c r="I325" i="16"/>
  <c r="I326" i="16"/>
  <c r="K326" i="16" s="1"/>
  <c r="I327" i="16"/>
  <c r="J327" i="16" s="1"/>
  <c r="L327" i="16" s="1"/>
  <c r="I328" i="16"/>
  <c r="I329" i="16"/>
  <c r="J329" i="16" s="1"/>
  <c r="L329" i="16" s="1"/>
  <c r="I330" i="16"/>
  <c r="K330" i="16" s="1"/>
  <c r="I331" i="16"/>
  <c r="I332" i="16"/>
  <c r="K332" i="16" s="1"/>
  <c r="I333" i="16"/>
  <c r="I334" i="16"/>
  <c r="I335" i="16"/>
  <c r="J335" i="16" s="1"/>
  <c r="L335" i="16" s="1"/>
  <c r="I336" i="16"/>
  <c r="K336" i="16" s="1"/>
  <c r="I337" i="16"/>
  <c r="J337" i="16" s="1"/>
  <c r="L337" i="16" s="1"/>
  <c r="I338" i="16"/>
  <c r="K338" i="16" s="1"/>
  <c r="I339" i="16"/>
  <c r="I340" i="16"/>
  <c r="K340" i="16" s="1"/>
  <c r="I341" i="16"/>
  <c r="I342" i="16"/>
  <c r="I343" i="16"/>
  <c r="J343" i="16" s="1"/>
  <c r="L343" i="16" s="1"/>
  <c r="I344" i="16"/>
  <c r="I345" i="16"/>
  <c r="K345" i="16" s="1"/>
  <c r="I346" i="16"/>
  <c r="J346" i="16" s="1"/>
  <c r="L346" i="16" s="1"/>
  <c r="I347" i="16"/>
  <c r="K347" i="16" s="1"/>
  <c r="I348" i="16"/>
  <c r="I349" i="16"/>
  <c r="K349" i="16" s="1"/>
  <c r="I350" i="16"/>
  <c r="I351" i="16"/>
  <c r="J351" i="16" s="1"/>
  <c r="L351" i="16" s="1"/>
  <c r="I352" i="16"/>
  <c r="I353" i="16"/>
  <c r="K353" i="16" s="1"/>
  <c r="I354" i="16"/>
  <c r="J354" i="16" s="1"/>
  <c r="L354" i="16" s="1"/>
  <c r="I355" i="16"/>
  <c r="K355" i="16" s="1"/>
  <c r="I356" i="16"/>
  <c r="I357" i="16"/>
  <c r="I358" i="16"/>
  <c r="I359" i="16"/>
  <c r="J359" i="16" s="1"/>
  <c r="L359" i="16" s="1"/>
  <c r="I360" i="16"/>
  <c r="I361" i="16"/>
  <c r="K361" i="16" s="1"/>
  <c r="I362" i="16"/>
  <c r="J362" i="16" s="1"/>
  <c r="L362" i="16" s="1"/>
  <c r="I363" i="16"/>
  <c r="K363" i="16" s="1"/>
  <c r="I364" i="16"/>
  <c r="I365" i="16"/>
  <c r="I366" i="16"/>
  <c r="I367" i="16"/>
  <c r="K367" i="16" s="1"/>
  <c r="I368" i="16"/>
  <c r="I369" i="16"/>
  <c r="K369" i="16" s="1"/>
  <c r="I370" i="16"/>
  <c r="J370" i="16" s="1"/>
  <c r="L370" i="16" s="1"/>
  <c r="I371" i="16"/>
  <c r="K371" i="16" s="1"/>
  <c r="I372" i="16"/>
  <c r="I373" i="16"/>
  <c r="I374" i="16"/>
  <c r="I416" i="16"/>
  <c r="J416" i="16" s="1"/>
  <c r="K416" i="16" s="1"/>
  <c r="L416" i="16" s="1"/>
  <c r="I417" i="16"/>
  <c r="J417" i="16" s="1"/>
  <c r="K417" i="16" s="1"/>
  <c r="L417" i="16" s="1"/>
  <c r="I418" i="16"/>
  <c r="J418" i="16" s="1"/>
  <c r="K418" i="16" s="1"/>
  <c r="L418" i="16" s="1"/>
  <c r="I419" i="16"/>
  <c r="J419" i="16" s="1"/>
  <c r="K419" i="16" s="1"/>
  <c r="L419" i="16" s="1"/>
  <c r="I420" i="16"/>
  <c r="J420" i="16" s="1"/>
  <c r="K420" i="16" s="1"/>
  <c r="L420" i="16" s="1"/>
  <c r="I421" i="16"/>
  <c r="J421" i="16" s="1"/>
  <c r="K421" i="16" s="1"/>
  <c r="L421" i="16" s="1"/>
  <c r="I422" i="16"/>
  <c r="J422" i="16" s="1"/>
  <c r="K422" i="16" s="1"/>
  <c r="L422" i="16" s="1"/>
  <c r="I423" i="16"/>
  <c r="J423" i="16" s="1"/>
  <c r="K423" i="16" s="1"/>
  <c r="L423" i="16" s="1"/>
  <c r="I424" i="16"/>
  <c r="J424" i="16" s="1"/>
  <c r="K424" i="16" s="1"/>
  <c r="L424" i="16" s="1"/>
  <c r="I425" i="16"/>
  <c r="J425" i="16" s="1"/>
  <c r="K425" i="16" s="1"/>
  <c r="L425" i="16" s="1"/>
  <c r="I426" i="16"/>
  <c r="J426" i="16" s="1"/>
  <c r="K426" i="16" s="1"/>
  <c r="L426" i="16" s="1"/>
  <c r="I427" i="16"/>
  <c r="J427" i="16" s="1"/>
  <c r="K427" i="16" s="1"/>
  <c r="L427" i="16" s="1"/>
  <c r="I428" i="16"/>
  <c r="J428" i="16" s="1"/>
  <c r="K428" i="16" s="1"/>
  <c r="L428" i="16" s="1"/>
  <c r="I429" i="16"/>
  <c r="J429" i="16" s="1"/>
  <c r="K429" i="16" s="1"/>
  <c r="L429" i="16" s="1"/>
  <c r="I430" i="16"/>
  <c r="J430" i="16" s="1"/>
  <c r="K430" i="16" s="1"/>
  <c r="L430" i="16" s="1"/>
  <c r="I431" i="16"/>
  <c r="J431" i="16" s="1"/>
  <c r="K431" i="16" s="1"/>
  <c r="L431" i="16" s="1"/>
  <c r="I432" i="16"/>
  <c r="J432" i="16" s="1"/>
  <c r="K432" i="16" s="1"/>
  <c r="L432" i="16" s="1"/>
  <c r="I433" i="16"/>
  <c r="J433" i="16" s="1"/>
  <c r="K433" i="16" s="1"/>
  <c r="L433" i="16" s="1"/>
  <c r="I434" i="16"/>
  <c r="J434" i="16" s="1"/>
  <c r="K434" i="16" s="1"/>
  <c r="L434" i="16" s="1"/>
  <c r="I435" i="16"/>
  <c r="J435" i="16" s="1"/>
  <c r="K435" i="16" s="1"/>
  <c r="L435" i="16" s="1"/>
  <c r="I436" i="16"/>
  <c r="J436" i="16" s="1"/>
  <c r="K436" i="16" s="1"/>
  <c r="L436" i="16" s="1"/>
  <c r="I437" i="16"/>
  <c r="J437" i="16" s="1"/>
  <c r="K437" i="16" s="1"/>
  <c r="L437" i="16" s="1"/>
  <c r="I438" i="16"/>
  <c r="J438" i="16" s="1"/>
  <c r="K438" i="16" s="1"/>
  <c r="L438" i="16" s="1"/>
  <c r="I439" i="16"/>
  <c r="J439" i="16" s="1"/>
  <c r="K439" i="16" s="1"/>
  <c r="L439" i="16" s="1"/>
  <c r="I440" i="16"/>
  <c r="J440" i="16" s="1"/>
  <c r="K440" i="16" s="1"/>
  <c r="L440" i="16" s="1"/>
  <c r="I441" i="16"/>
  <c r="J441" i="16" s="1"/>
  <c r="K441" i="16" s="1"/>
  <c r="L441" i="16" s="1"/>
  <c r="I442" i="16"/>
  <c r="J442" i="16" s="1"/>
  <c r="K442" i="16" s="1"/>
  <c r="L442" i="16" s="1"/>
  <c r="I443" i="16"/>
  <c r="J443" i="16" s="1"/>
  <c r="K443" i="16" s="1"/>
  <c r="L443" i="16" s="1"/>
  <c r="I444" i="16"/>
  <c r="J444" i="16" s="1"/>
  <c r="K444" i="16" s="1"/>
  <c r="L444" i="16" s="1"/>
  <c r="I445" i="16"/>
  <c r="J445" i="16" s="1"/>
  <c r="K445" i="16" s="1"/>
  <c r="L445" i="16" s="1"/>
  <c r="I446" i="16"/>
  <c r="J446" i="16" s="1"/>
  <c r="K446" i="16" s="1"/>
  <c r="L446" i="16" s="1"/>
  <c r="I447" i="16"/>
  <c r="J447" i="16" s="1"/>
  <c r="K447" i="16" s="1"/>
  <c r="L447" i="16" s="1"/>
  <c r="I448" i="16"/>
  <c r="J448" i="16" s="1"/>
  <c r="K448" i="16" s="1"/>
  <c r="L448" i="16" s="1"/>
  <c r="I449" i="16"/>
  <c r="J449" i="16" s="1"/>
  <c r="K449" i="16" s="1"/>
  <c r="L449" i="16" s="1"/>
  <c r="I450" i="16"/>
  <c r="J450" i="16" s="1"/>
  <c r="K450" i="16" s="1"/>
  <c r="L450" i="16" s="1"/>
  <c r="I451" i="16"/>
  <c r="J451" i="16" s="1"/>
  <c r="K451" i="16" s="1"/>
  <c r="L451" i="16" s="1"/>
  <c r="I452" i="16"/>
  <c r="J452" i="16" s="1"/>
  <c r="K452" i="16" s="1"/>
  <c r="L452" i="16" s="1"/>
  <c r="I453" i="16"/>
  <c r="J453" i="16" s="1"/>
  <c r="K453" i="16" s="1"/>
  <c r="L453" i="16" s="1"/>
  <c r="I454" i="16"/>
  <c r="J454" i="16" s="1"/>
  <c r="K454" i="16" s="1"/>
  <c r="L454" i="16" s="1"/>
  <c r="I455" i="16"/>
  <c r="J455" i="16" s="1"/>
  <c r="K455" i="16" s="1"/>
  <c r="L455" i="16" s="1"/>
  <c r="I456" i="16"/>
  <c r="J456" i="16" s="1"/>
  <c r="K456" i="16" s="1"/>
  <c r="L456" i="16" s="1"/>
  <c r="I457" i="16"/>
  <c r="J457" i="16" s="1"/>
  <c r="K457" i="16" s="1"/>
  <c r="L457" i="16" s="1"/>
  <c r="I458" i="16"/>
  <c r="J458" i="16" s="1"/>
  <c r="K458" i="16" s="1"/>
  <c r="L458" i="16" s="1"/>
  <c r="I459" i="16"/>
  <c r="J459" i="16" s="1"/>
  <c r="K459" i="16" s="1"/>
  <c r="L459" i="16" s="1"/>
  <c r="I460" i="16"/>
  <c r="J460" i="16" s="1"/>
  <c r="K460" i="16" s="1"/>
  <c r="L460" i="16" s="1"/>
  <c r="I461" i="16"/>
  <c r="J461" i="16" s="1"/>
  <c r="K461" i="16" s="1"/>
  <c r="L461" i="16" s="1"/>
  <c r="I462" i="16"/>
  <c r="J462" i="16" s="1"/>
  <c r="K462" i="16" s="1"/>
  <c r="L462" i="16" s="1"/>
  <c r="I463" i="16"/>
  <c r="J463" i="16" s="1"/>
  <c r="K463" i="16" s="1"/>
  <c r="L463" i="16" s="1"/>
  <c r="I464" i="16"/>
  <c r="J464" i="16" s="1"/>
  <c r="K464" i="16" s="1"/>
  <c r="L464" i="16" s="1"/>
  <c r="I465" i="16"/>
  <c r="J465" i="16" s="1"/>
  <c r="K465" i="16" s="1"/>
  <c r="L465" i="16" s="1"/>
  <c r="I466" i="16"/>
  <c r="J466" i="16" s="1"/>
  <c r="K466" i="16" s="1"/>
  <c r="L466" i="16" s="1"/>
  <c r="I467" i="16"/>
  <c r="J467" i="16" s="1"/>
  <c r="K467" i="16" s="1"/>
  <c r="L467" i="16" s="1"/>
  <c r="I468" i="16"/>
  <c r="J468" i="16" s="1"/>
  <c r="K468" i="16" s="1"/>
  <c r="L468" i="16" s="1"/>
  <c r="I469" i="16"/>
  <c r="J469" i="16" s="1"/>
  <c r="K469" i="16" s="1"/>
  <c r="L469" i="16" s="1"/>
  <c r="I470" i="16"/>
  <c r="J470" i="16" s="1"/>
  <c r="K470" i="16" s="1"/>
  <c r="L470" i="16" s="1"/>
  <c r="I471" i="16"/>
  <c r="J471" i="16" s="1"/>
  <c r="K471" i="16" s="1"/>
  <c r="L471" i="16" s="1"/>
  <c r="I472" i="16"/>
  <c r="J472" i="16" s="1"/>
  <c r="K472" i="16" s="1"/>
  <c r="L472" i="16" s="1"/>
  <c r="I473" i="16"/>
  <c r="J473" i="16" s="1"/>
  <c r="K473" i="16" s="1"/>
  <c r="L473" i="16" s="1"/>
  <c r="I474" i="16"/>
  <c r="J474" i="16" s="1"/>
  <c r="K474" i="16" s="1"/>
  <c r="L474" i="16" s="1"/>
  <c r="I475" i="16"/>
  <c r="J475" i="16" s="1"/>
  <c r="K475" i="16" s="1"/>
  <c r="L475" i="16" s="1"/>
  <c r="I476" i="16"/>
  <c r="J476" i="16" s="1"/>
  <c r="K476" i="16" s="1"/>
  <c r="L476" i="16" s="1"/>
  <c r="I477" i="16"/>
  <c r="J477" i="16" s="1"/>
  <c r="K477" i="16" s="1"/>
  <c r="L477" i="16" s="1"/>
  <c r="I478" i="16"/>
  <c r="J478" i="16" s="1"/>
  <c r="K478" i="16" s="1"/>
  <c r="L478" i="16" s="1"/>
  <c r="I479" i="16"/>
  <c r="J479" i="16" s="1"/>
  <c r="K479" i="16" s="1"/>
  <c r="L479" i="16" s="1"/>
  <c r="I480" i="16"/>
  <c r="J480" i="16" s="1"/>
  <c r="K480" i="16" s="1"/>
  <c r="L480" i="16" s="1"/>
  <c r="I481" i="16"/>
  <c r="J481" i="16" s="1"/>
  <c r="K481" i="16" s="1"/>
  <c r="L481" i="16" s="1"/>
  <c r="I482" i="16"/>
  <c r="J482" i="16" s="1"/>
  <c r="K482" i="16" s="1"/>
  <c r="L482" i="16" s="1"/>
  <c r="I483" i="16"/>
  <c r="J483" i="16" s="1"/>
  <c r="K483" i="16" s="1"/>
  <c r="L483" i="16" s="1"/>
  <c r="I484" i="16"/>
  <c r="J484" i="16" s="1"/>
  <c r="K484" i="16" s="1"/>
  <c r="L484" i="16" s="1"/>
  <c r="I485" i="16"/>
  <c r="J485" i="16" s="1"/>
  <c r="K485" i="16" s="1"/>
  <c r="L485" i="16" s="1"/>
  <c r="I486" i="16"/>
  <c r="J486" i="16" s="1"/>
  <c r="K486" i="16" s="1"/>
  <c r="L486" i="16" s="1"/>
  <c r="I487" i="16"/>
  <c r="J487" i="16" s="1"/>
  <c r="K487" i="16" s="1"/>
  <c r="L487" i="16" s="1"/>
  <c r="I488" i="16"/>
  <c r="J488" i="16" s="1"/>
  <c r="K488" i="16" s="1"/>
  <c r="L488" i="16" s="1"/>
  <c r="I489" i="16"/>
  <c r="J489" i="16" s="1"/>
  <c r="K489" i="16" s="1"/>
  <c r="L489" i="16" s="1"/>
  <c r="I490" i="16"/>
  <c r="J490" i="16" s="1"/>
  <c r="K490" i="16" s="1"/>
  <c r="L490" i="16" s="1"/>
  <c r="I491" i="16"/>
  <c r="J491" i="16" s="1"/>
  <c r="K491" i="16" s="1"/>
  <c r="L491" i="16" s="1"/>
  <c r="I492" i="16"/>
  <c r="J492" i="16" s="1"/>
  <c r="K492" i="16" s="1"/>
  <c r="L492" i="16" s="1"/>
  <c r="I493" i="16"/>
  <c r="J493" i="16" s="1"/>
  <c r="K493" i="16" s="1"/>
  <c r="L493" i="16" s="1"/>
  <c r="I494" i="16"/>
  <c r="J494" i="16" s="1"/>
  <c r="K494" i="16" s="1"/>
  <c r="L494" i="16" s="1"/>
  <c r="I495" i="16"/>
  <c r="J495" i="16" s="1"/>
  <c r="K495" i="16" s="1"/>
  <c r="L495" i="16" s="1"/>
  <c r="I496" i="16"/>
  <c r="J496" i="16" s="1"/>
  <c r="K496" i="16" s="1"/>
  <c r="L496" i="16" s="1"/>
  <c r="I497" i="16"/>
  <c r="J497" i="16" s="1"/>
  <c r="K497" i="16" s="1"/>
  <c r="L497" i="16" s="1"/>
  <c r="I498" i="16"/>
  <c r="J498" i="16" s="1"/>
  <c r="K498" i="16" s="1"/>
  <c r="L498" i="16" s="1"/>
  <c r="I499" i="16"/>
  <c r="J499" i="16" s="1"/>
  <c r="K499" i="16" s="1"/>
  <c r="L499" i="16" s="1"/>
  <c r="I500" i="16"/>
  <c r="J500" i="16" s="1"/>
  <c r="K500" i="16" s="1"/>
  <c r="L500" i="16" s="1"/>
  <c r="I501" i="16"/>
  <c r="J501" i="16" s="1"/>
  <c r="K501" i="16" s="1"/>
  <c r="L501" i="16" s="1"/>
  <c r="I502" i="16"/>
  <c r="J502" i="16" s="1"/>
  <c r="K502" i="16" s="1"/>
  <c r="L502" i="16" s="1"/>
  <c r="I503" i="16"/>
  <c r="J503" i="16" s="1"/>
  <c r="K503" i="16" s="1"/>
  <c r="L503" i="16" s="1"/>
  <c r="I504" i="16"/>
  <c r="J504" i="16" s="1"/>
  <c r="K504" i="16" s="1"/>
  <c r="L504" i="16" s="1"/>
  <c r="I505" i="16"/>
  <c r="J505" i="16" s="1"/>
  <c r="K505" i="16" s="1"/>
  <c r="L505" i="16" s="1"/>
  <c r="I506" i="16"/>
  <c r="J506" i="16" s="1"/>
  <c r="K506" i="16" s="1"/>
  <c r="L506" i="16" s="1"/>
  <c r="I507" i="16"/>
  <c r="J507" i="16" s="1"/>
  <c r="K507" i="16" s="1"/>
  <c r="L507" i="16" s="1"/>
  <c r="I508" i="16"/>
  <c r="J508" i="16" s="1"/>
  <c r="K508" i="16" s="1"/>
  <c r="L508" i="16" s="1"/>
  <c r="I509" i="16"/>
  <c r="J509" i="16" s="1"/>
  <c r="K509" i="16" s="1"/>
  <c r="L509" i="16" s="1"/>
  <c r="I510" i="16"/>
  <c r="J510" i="16" s="1"/>
  <c r="K510" i="16" s="1"/>
  <c r="L510" i="16" s="1"/>
  <c r="I511" i="16"/>
  <c r="J511" i="16" s="1"/>
  <c r="K511" i="16" s="1"/>
  <c r="L511" i="16" s="1"/>
  <c r="I512" i="16"/>
  <c r="J512" i="16" s="1"/>
  <c r="K512" i="16" s="1"/>
  <c r="L512" i="16" s="1"/>
  <c r="I513" i="16"/>
  <c r="J513" i="16" s="1"/>
  <c r="K513" i="16" s="1"/>
  <c r="L513" i="16" s="1"/>
  <c r="I514" i="16"/>
  <c r="J514" i="16" s="1"/>
  <c r="K514" i="16" s="1"/>
  <c r="L514" i="16" s="1"/>
  <c r="I515" i="16"/>
  <c r="J515" i="16" s="1"/>
  <c r="K515" i="16" s="1"/>
  <c r="L515" i="16" s="1"/>
  <c r="I516" i="16"/>
  <c r="J516" i="16" s="1"/>
  <c r="K516" i="16" s="1"/>
  <c r="L516" i="16" s="1"/>
  <c r="I517" i="16"/>
  <c r="J517" i="16" s="1"/>
  <c r="K517" i="16" s="1"/>
  <c r="L517" i="16" s="1"/>
  <c r="I518" i="16"/>
  <c r="J518" i="16" s="1"/>
  <c r="K518" i="16" s="1"/>
  <c r="L518" i="16" s="1"/>
  <c r="I519" i="16"/>
  <c r="J519" i="16" s="1"/>
  <c r="K519" i="16" s="1"/>
  <c r="L519" i="16" s="1"/>
  <c r="I520" i="16"/>
  <c r="J520" i="16" s="1"/>
  <c r="K520" i="16" s="1"/>
  <c r="L520" i="16" s="1"/>
  <c r="I521" i="16"/>
  <c r="J521" i="16" s="1"/>
  <c r="K521" i="16" s="1"/>
  <c r="L521" i="16" s="1"/>
  <c r="I522" i="16"/>
  <c r="J522" i="16" s="1"/>
  <c r="K522" i="16" s="1"/>
  <c r="L522" i="16" s="1"/>
  <c r="I523" i="16"/>
  <c r="J523" i="16" s="1"/>
  <c r="K523" i="16" s="1"/>
  <c r="L523" i="16" s="1"/>
  <c r="I524" i="16"/>
  <c r="J524" i="16" s="1"/>
  <c r="K524" i="16" s="1"/>
  <c r="L524" i="16" s="1"/>
  <c r="I525" i="16"/>
  <c r="J525" i="16" s="1"/>
  <c r="K525" i="16" s="1"/>
  <c r="L525" i="16" s="1"/>
  <c r="I526" i="16"/>
  <c r="J526" i="16" s="1"/>
  <c r="K526" i="16" s="1"/>
  <c r="L526" i="16" s="1"/>
  <c r="I527" i="16"/>
  <c r="J527" i="16" s="1"/>
  <c r="K527" i="16" s="1"/>
  <c r="L527" i="16" s="1"/>
  <c r="I528" i="16"/>
  <c r="J528" i="16" s="1"/>
  <c r="K528" i="16" s="1"/>
  <c r="L528" i="16" s="1"/>
  <c r="I529" i="16"/>
  <c r="J529" i="16" s="1"/>
  <c r="K529" i="16" s="1"/>
  <c r="L529" i="16" s="1"/>
  <c r="I530" i="16"/>
  <c r="J530" i="16" s="1"/>
  <c r="K530" i="16" s="1"/>
  <c r="L530" i="16" s="1"/>
  <c r="I531" i="16"/>
  <c r="J531" i="16" s="1"/>
  <c r="K531" i="16" s="1"/>
  <c r="L531" i="16" s="1"/>
  <c r="I532" i="16"/>
  <c r="J532" i="16" s="1"/>
  <c r="K532" i="16" s="1"/>
  <c r="L532" i="16" s="1"/>
  <c r="I533" i="16"/>
  <c r="J533" i="16" s="1"/>
  <c r="K533" i="16" s="1"/>
  <c r="L533" i="16" s="1"/>
  <c r="I534" i="16"/>
  <c r="J534" i="16" s="1"/>
  <c r="K534" i="16" s="1"/>
  <c r="L534" i="16" s="1"/>
  <c r="I535" i="16"/>
  <c r="J535" i="16" s="1"/>
  <c r="K535" i="16" s="1"/>
  <c r="L535" i="16" s="1"/>
  <c r="I536" i="16"/>
  <c r="J536" i="16" s="1"/>
  <c r="K536" i="16" s="1"/>
  <c r="L536" i="16" s="1"/>
  <c r="I537" i="16"/>
  <c r="J537" i="16" s="1"/>
  <c r="K537" i="16" s="1"/>
  <c r="L537" i="16" s="1"/>
  <c r="I538" i="16"/>
  <c r="J538" i="16" s="1"/>
  <c r="K538" i="16" s="1"/>
  <c r="L538" i="16" s="1"/>
  <c r="D8" i="8"/>
  <c r="D9" i="8"/>
  <c r="D10" i="8"/>
  <c r="D11" i="8"/>
  <c r="D12" i="8"/>
  <c r="O23" i="17"/>
  <c r="I23" i="17" s="1"/>
  <c r="J23" i="17" s="1"/>
  <c r="K23" i="17" s="1"/>
  <c r="L23" i="17" s="1"/>
  <c r="O24" i="17"/>
  <c r="I24" i="17" s="1"/>
  <c r="J24" i="17" s="1"/>
  <c r="K24" i="17" s="1"/>
  <c r="L24" i="17" s="1"/>
  <c r="O25" i="17"/>
  <c r="I25" i="17" s="1"/>
  <c r="J25" i="17" s="1"/>
  <c r="K25" i="17" s="1"/>
  <c r="L25" i="17" s="1"/>
  <c r="O26" i="17"/>
  <c r="I26" i="17" s="1"/>
  <c r="J26" i="17" s="1"/>
  <c r="K26" i="17" s="1"/>
  <c r="L26" i="17" s="1"/>
  <c r="O27" i="17"/>
  <c r="I27" i="17" s="1"/>
  <c r="J27" i="17" s="1"/>
  <c r="K27" i="17" s="1"/>
  <c r="L27" i="17" s="1"/>
  <c r="O28" i="17"/>
  <c r="I28" i="17" s="1"/>
  <c r="J28" i="17" s="1"/>
  <c r="K28" i="17" s="1"/>
  <c r="L28" i="17" s="1"/>
  <c r="O29" i="17"/>
  <c r="I29" i="17" s="1"/>
  <c r="J29" i="17" s="1"/>
  <c r="K29" i="17" s="1"/>
  <c r="L29" i="17" s="1"/>
  <c r="O30" i="17"/>
  <c r="I30" i="17" s="1"/>
  <c r="J30" i="17" s="1"/>
  <c r="K30" i="17" s="1"/>
  <c r="L30" i="17" s="1"/>
  <c r="O31" i="17"/>
  <c r="I31" i="17" s="1"/>
  <c r="J31" i="17" s="1"/>
  <c r="K31" i="17" s="1"/>
  <c r="L31" i="17" s="1"/>
  <c r="O32" i="17"/>
  <c r="I32" i="17" s="1"/>
  <c r="J32" i="17" s="1"/>
  <c r="K32" i="17" s="1"/>
  <c r="L32" i="17" s="1"/>
  <c r="O33" i="17"/>
  <c r="I33" i="17" s="1"/>
  <c r="J33" i="17" s="1"/>
  <c r="K33" i="17" s="1"/>
  <c r="L33" i="17" s="1"/>
  <c r="O34" i="17"/>
  <c r="I34" i="17" s="1"/>
  <c r="J34" i="17" s="1"/>
  <c r="K34" i="17" s="1"/>
  <c r="L34" i="17" s="1"/>
  <c r="O35" i="17"/>
  <c r="I35" i="17" s="1"/>
  <c r="J35" i="17" s="1"/>
  <c r="K35" i="17" s="1"/>
  <c r="L35" i="17" s="1"/>
  <c r="O36" i="17"/>
  <c r="I36" i="17" s="1"/>
  <c r="J36" i="17" s="1"/>
  <c r="K36" i="17" s="1"/>
  <c r="L36" i="17" s="1"/>
  <c r="O37" i="17"/>
  <c r="I37" i="17" s="1"/>
  <c r="J37" i="17" s="1"/>
  <c r="K37" i="17" s="1"/>
  <c r="L37" i="17" s="1"/>
  <c r="O38" i="17"/>
  <c r="I38" i="17" s="1"/>
  <c r="J38" i="17" s="1"/>
  <c r="K38" i="17" s="1"/>
  <c r="L38" i="17" s="1"/>
  <c r="O39" i="17"/>
  <c r="I39" i="17" s="1"/>
  <c r="J39" i="17" s="1"/>
  <c r="K39" i="17" s="1"/>
  <c r="L39" i="17" s="1"/>
  <c r="O40" i="17"/>
  <c r="I40" i="17" s="1"/>
  <c r="J40" i="17" s="1"/>
  <c r="K40" i="17" s="1"/>
  <c r="L40" i="17" s="1"/>
  <c r="O41" i="17"/>
  <c r="I41" i="17" s="1"/>
  <c r="J41" i="17" s="1"/>
  <c r="K41" i="17" s="1"/>
  <c r="L41" i="17" s="1"/>
  <c r="O42" i="17"/>
  <c r="I42" i="17" s="1"/>
  <c r="J42" i="17" s="1"/>
  <c r="K42" i="17" s="1"/>
  <c r="L42" i="17" s="1"/>
  <c r="O43" i="17"/>
  <c r="I43" i="17" s="1"/>
  <c r="J43" i="17" s="1"/>
  <c r="K43" i="17" s="1"/>
  <c r="L43" i="17" s="1"/>
  <c r="O44" i="17"/>
  <c r="I44" i="17" s="1"/>
  <c r="J44" i="17" s="1"/>
  <c r="K44" i="17" s="1"/>
  <c r="L44" i="17" s="1"/>
  <c r="O45" i="17"/>
  <c r="I45" i="17" s="1"/>
  <c r="J45" i="17" s="1"/>
  <c r="K45" i="17" s="1"/>
  <c r="L45" i="17" s="1"/>
  <c r="O46" i="17"/>
  <c r="I46" i="17" s="1"/>
  <c r="J46" i="17" s="1"/>
  <c r="K46" i="17" s="1"/>
  <c r="L46" i="17" s="1"/>
  <c r="O47" i="17"/>
  <c r="I47" i="17" s="1"/>
  <c r="J47" i="17"/>
  <c r="K47" i="17" s="1"/>
  <c r="L47" i="17" s="1"/>
  <c r="O48" i="17"/>
  <c r="I48" i="17" s="1"/>
  <c r="J48" i="17" s="1"/>
  <c r="K48" i="17" s="1"/>
  <c r="L48" i="17" s="1"/>
  <c r="O49" i="17"/>
  <c r="I49" i="17" s="1"/>
  <c r="J49" i="17" s="1"/>
  <c r="K49" i="17" s="1"/>
  <c r="L49" i="17" s="1"/>
  <c r="O50" i="17"/>
  <c r="I50" i="17" s="1"/>
  <c r="J50" i="17" s="1"/>
  <c r="K50" i="17" s="1"/>
  <c r="L50" i="17" s="1"/>
  <c r="O51" i="17"/>
  <c r="I51" i="17" s="1"/>
  <c r="J51" i="17" s="1"/>
  <c r="K51" i="17" s="1"/>
  <c r="L51" i="17" s="1"/>
  <c r="O52" i="17"/>
  <c r="I52" i="17" s="1"/>
  <c r="J52" i="17" s="1"/>
  <c r="K52" i="17" s="1"/>
  <c r="L52" i="17" s="1"/>
  <c r="O53" i="17"/>
  <c r="I53" i="17" s="1"/>
  <c r="J53" i="17" s="1"/>
  <c r="K53" i="17" s="1"/>
  <c r="L53" i="17" s="1"/>
  <c r="O54" i="17"/>
  <c r="I54" i="17" s="1"/>
  <c r="J54" i="17" s="1"/>
  <c r="K54" i="17" s="1"/>
  <c r="L54" i="17" s="1"/>
  <c r="O55" i="17"/>
  <c r="I55" i="17" s="1"/>
  <c r="J55" i="17" s="1"/>
  <c r="K55" i="17" s="1"/>
  <c r="L55" i="17" s="1"/>
  <c r="O56" i="17"/>
  <c r="I56" i="17" s="1"/>
  <c r="J56" i="17" s="1"/>
  <c r="K56" i="17" s="1"/>
  <c r="L56" i="17" s="1"/>
  <c r="O57" i="17"/>
  <c r="I57" i="17" s="1"/>
  <c r="J57" i="17" s="1"/>
  <c r="K57" i="17" s="1"/>
  <c r="L57" i="17" s="1"/>
  <c r="O58" i="17"/>
  <c r="I58" i="17" s="1"/>
  <c r="J58" i="17" s="1"/>
  <c r="K58" i="17" s="1"/>
  <c r="L58" i="17" s="1"/>
  <c r="O59" i="17"/>
  <c r="I59" i="17" s="1"/>
  <c r="J59" i="17" s="1"/>
  <c r="K59" i="17" s="1"/>
  <c r="L59" i="17" s="1"/>
  <c r="O60" i="17"/>
  <c r="I60" i="17" s="1"/>
  <c r="J60" i="17" s="1"/>
  <c r="K60" i="17" s="1"/>
  <c r="L60" i="17" s="1"/>
  <c r="O61" i="17"/>
  <c r="I61" i="17" s="1"/>
  <c r="J61" i="17" s="1"/>
  <c r="K61" i="17" s="1"/>
  <c r="L61" i="17" s="1"/>
  <c r="O62" i="17"/>
  <c r="I62" i="17" s="1"/>
  <c r="J62" i="17" s="1"/>
  <c r="K62" i="17" s="1"/>
  <c r="L62" i="17" s="1"/>
  <c r="D13" i="8"/>
  <c r="D14" i="8"/>
  <c r="D15" i="8"/>
  <c r="D16" i="8"/>
  <c r="D17" i="8"/>
  <c r="D18" i="8"/>
  <c r="D19" i="8"/>
  <c r="D20" i="8"/>
  <c r="D23" i="8"/>
  <c r="D24" i="8"/>
  <c r="D25" i="8"/>
  <c r="D28" i="8"/>
  <c r="J162" i="16" l="1"/>
  <c r="L162" i="16" s="1"/>
  <c r="J345" i="16"/>
  <c r="L345" i="16" s="1"/>
  <c r="J338" i="16"/>
  <c r="L338" i="16" s="1"/>
  <c r="J210" i="16"/>
  <c r="L210" i="16" s="1"/>
  <c r="J98" i="16"/>
  <c r="L98" i="16" s="1"/>
  <c r="J290" i="16"/>
  <c r="L290" i="16" s="1"/>
  <c r="J50" i="16"/>
  <c r="L50" i="16" s="1"/>
  <c r="J6" i="16"/>
  <c r="L6" i="16" s="1"/>
  <c r="J274" i="16"/>
  <c r="L274" i="16" s="1"/>
  <c r="J146" i="16"/>
  <c r="L146" i="16" s="1"/>
  <c r="J42" i="16"/>
  <c r="L42" i="16" s="1"/>
  <c r="J353" i="16"/>
  <c r="L353" i="16" s="1"/>
  <c r="J226" i="16"/>
  <c r="L226" i="16" s="1"/>
  <c r="J106" i="16"/>
  <c r="L106" i="16" s="1"/>
  <c r="K126" i="16"/>
  <c r="J322" i="16"/>
  <c r="L322" i="16" s="1"/>
  <c r="J258" i="16"/>
  <c r="L258" i="16" s="1"/>
  <c r="J194" i="16"/>
  <c r="L194" i="16" s="1"/>
  <c r="J130" i="16"/>
  <c r="L130" i="16" s="1"/>
  <c r="J82" i="16"/>
  <c r="L82" i="16" s="1"/>
  <c r="J18" i="16"/>
  <c r="L18" i="16" s="1"/>
  <c r="K38" i="16"/>
  <c r="J369" i="16"/>
  <c r="L369" i="16" s="1"/>
  <c r="J306" i="16"/>
  <c r="L306" i="16" s="1"/>
  <c r="J242" i="16"/>
  <c r="L242" i="16" s="1"/>
  <c r="J178" i="16"/>
  <c r="L178" i="16" s="1"/>
  <c r="J114" i="16"/>
  <c r="L114" i="16" s="1"/>
  <c r="J74" i="16"/>
  <c r="L74" i="16" s="1"/>
  <c r="J10" i="16"/>
  <c r="L10" i="16" s="1"/>
  <c r="J361" i="16"/>
  <c r="L361" i="16" s="1"/>
  <c r="J330" i="16"/>
  <c r="L330" i="16" s="1"/>
  <c r="J298" i="16"/>
  <c r="L298" i="16" s="1"/>
  <c r="J266" i="16"/>
  <c r="L266" i="16" s="1"/>
  <c r="J234" i="16"/>
  <c r="L234" i="16" s="1"/>
  <c r="J202" i="16"/>
  <c r="L202" i="16" s="1"/>
  <c r="J170" i="16"/>
  <c r="L170" i="16" s="1"/>
  <c r="J138" i="16"/>
  <c r="L138" i="16" s="1"/>
  <c r="K94" i="16"/>
  <c r="J66" i="16"/>
  <c r="L66" i="16" s="1"/>
  <c r="J34" i="16"/>
  <c r="L34" i="16" s="1"/>
  <c r="J349" i="16"/>
  <c r="L349" i="16" s="1"/>
  <c r="J314" i="16"/>
  <c r="L314" i="16" s="1"/>
  <c r="J282" i="16"/>
  <c r="L282" i="16" s="1"/>
  <c r="J250" i="16"/>
  <c r="L250" i="16" s="1"/>
  <c r="J218" i="16"/>
  <c r="L218" i="16" s="1"/>
  <c r="J186" i="16"/>
  <c r="L186" i="16" s="1"/>
  <c r="J154" i="16"/>
  <c r="L154" i="16" s="1"/>
  <c r="J122" i="16"/>
  <c r="L122" i="16" s="1"/>
  <c r="J90" i="16"/>
  <c r="L90" i="16" s="1"/>
  <c r="J58" i="16"/>
  <c r="L58" i="16" s="1"/>
  <c r="J26" i="16"/>
  <c r="L26" i="16" s="1"/>
  <c r="K51" i="16"/>
  <c r="K365" i="16"/>
  <c r="J365" i="16"/>
  <c r="L365" i="16" s="1"/>
  <c r="K373" i="16"/>
  <c r="J373" i="16"/>
  <c r="L373" i="16" s="1"/>
  <c r="K357" i="16"/>
  <c r="J357" i="16"/>
  <c r="L357" i="16" s="1"/>
  <c r="J347" i="16"/>
  <c r="L347" i="16" s="1"/>
  <c r="J332" i="16"/>
  <c r="L332" i="16" s="1"/>
  <c r="J316" i="16"/>
  <c r="L316" i="16" s="1"/>
  <c r="J300" i="16"/>
  <c r="L300" i="16" s="1"/>
  <c r="J284" i="16"/>
  <c r="L284" i="16" s="1"/>
  <c r="J268" i="16"/>
  <c r="L268" i="16" s="1"/>
  <c r="J252" i="16"/>
  <c r="L252" i="16" s="1"/>
  <c r="J236" i="16"/>
  <c r="L236" i="16" s="1"/>
  <c r="J220" i="16"/>
  <c r="L220" i="16" s="1"/>
  <c r="J204" i="16"/>
  <c r="L204" i="16" s="1"/>
  <c r="J188" i="16"/>
  <c r="L188" i="16" s="1"/>
  <c r="J172" i="16"/>
  <c r="L172" i="16" s="1"/>
  <c r="J156" i="16"/>
  <c r="L156" i="16" s="1"/>
  <c r="J140" i="16"/>
  <c r="L140" i="16" s="1"/>
  <c r="J124" i="16"/>
  <c r="L124" i="16" s="1"/>
  <c r="J108" i="16"/>
  <c r="L108" i="16" s="1"/>
  <c r="J92" i="16"/>
  <c r="L92" i="16" s="1"/>
  <c r="J76" i="16"/>
  <c r="L76" i="16" s="1"/>
  <c r="J60" i="16"/>
  <c r="L60" i="16" s="1"/>
  <c r="J44" i="16"/>
  <c r="L44" i="16" s="1"/>
  <c r="J28" i="16"/>
  <c r="L28" i="16" s="1"/>
  <c r="J12" i="16"/>
  <c r="L12" i="16" s="1"/>
  <c r="K351" i="16"/>
  <c r="K335" i="16"/>
  <c r="K303" i="16"/>
  <c r="K271" i="16"/>
  <c r="K239" i="16"/>
  <c r="K207" i="16"/>
  <c r="K175" i="16"/>
  <c r="K143" i="16"/>
  <c r="K59" i="16"/>
  <c r="K30" i="16"/>
  <c r="K343" i="16"/>
  <c r="K311" i="16"/>
  <c r="K279" i="16"/>
  <c r="K247" i="16"/>
  <c r="K215" i="16"/>
  <c r="K183" i="16"/>
  <c r="K151" i="16"/>
  <c r="K23" i="16"/>
  <c r="J340" i="16"/>
  <c r="L340" i="16" s="1"/>
  <c r="J324" i="16"/>
  <c r="L324" i="16" s="1"/>
  <c r="J308" i="16"/>
  <c r="L308" i="16" s="1"/>
  <c r="J292" i="16"/>
  <c r="L292" i="16" s="1"/>
  <c r="J276" i="16"/>
  <c r="L276" i="16" s="1"/>
  <c r="J260" i="16"/>
  <c r="L260" i="16" s="1"/>
  <c r="J244" i="16"/>
  <c r="L244" i="16" s="1"/>
  <c r="J228" i="16"/>
  <c r="L228" i="16" s="1"/>
  <c r="J212" i="16"/>
  <c r="L212" i="16" s="1"/>
  <c r="J196" i="16"/>
  <c r="L196" i="16" s="1"/>
  <c r="J180" i="16"/>
  <c r="L180" i="16" s="1"/>
  <c r="J164" i="16"/>
  <c r="L164" i="16" s="1"/>
  <c r="J148" i="16"/>
  <c r="L148" i="16" s="1"/>
  <c r="J132" i="16"/>
  <c r="L132" i="16" s="1"/>
  <c r="J116" i="16"/>
  <c r="L116" i="16" s="1"/>
  <c r="J100" i="16"/>
  <c r="L100" i="16" s="1"/>
  <c r="J84" i="16"/>
  <c r="L84" i="16" s="1"/>
  <c r="J68" i="16"/>
  <c r="L68" i="16" s="1"/>
  <c r="J52" i="16"/>
  <c r="L52" i="16" s="1"/>
  <c r="J36" i="16"/>
  <c r="L36" i="16" s="1"/>
  <c r="J20" i="16"/>
  <c r="L20" i="16" s="1"/>
  <c r="K370" i="16"/>
  <c r="K319" i="16"/>
  <c r="K287" i="16"/>
  <c r="K255" i="16"/>
  <c r="K223" i="16"/>
  <c r="K191" i="16"/>
  <c r="K159" i="16"/>
  <c r="K137" i="16"/>
  <c r="K87" i="16"/>
  <c r="K359" i="16"/>
  <c r="K327" i="16"/>
  <c r="K295" i="16"/>
  <c r="K263" i="16"/>
  <c r="K231" i="16"/>
  <c r="K199" i="16"/>
  <c r="K167" i="16"/>
  <c r="K133" i="16"/>
  <c r="K119" i="16"/>
  <c r="K368" i="16"/>
  <c r="J368" i="16"/>
  <c r="L368" i="16" s="1"/>
  <c r="J341" i="16"/>
  <c r="L341" i="16" s="1"/>
  <c r="K341" i="16"/>
  <c r="K304" i="16"/>
  <c r="J304" i="16"/>
  <c r="L304" i="16" s="1"/>
  <c r="K240" i="16"/>
  <c r="J240" i="16"/>
  <c r="L240" i="16" s="1"/>
  <c r="K208" i="16"/>
  <c r="J208" i="16"/>
  <c r="L208" i="16" s="1"/>
  <c r="K160" i="16"/>
  <c r="J160" i="16"/>
  <c r="L160" i="16" s="1"/>
  <c r="K96" i="16"/>
  <c r="J96" i="16"/>
  <c r="L96" i="16" s="1"/>
  <c r="K64" i="16"/>
  <c r="J64" i="16"/>
  <c r="L64" i="16" s="1"/>
  <c r="K32" i="16"/>
  <c r="J32" i="16"/>
  <c r="L32" i="16" s="1"/>
  <c r="J367" i="16"/>
  <c r="L367" i="16" s="1"/>
  <c r="J325" i="16"/>
  <c r="L325" i="16" s="1"/>
  <c r="K325" i="16"/>
  <c r="J309" i="16"/>
  <c r="L309" i="16" s="1"/>
  <c r="K309" i="16"/>
  <c r="J293" i="16"/>
  <c r="L293" i="16" s="1"/>
  <c r="K293" i="16"/>
  <c r="J277" i="16"/>
  <c r="L277" i="16" s="1"/>
  <c r="K277" i="16"/>
  <c r="J261" i="16"/>
  <c r="L261" i="16" s="1"/>
  <c r="K261" i="16"/>
  <c r="J245" i="16"/>
  <c r="L245" i="16" s="1"/>
  <c r="K245" i="16"/>
  <c r="J229" i="16"/>
  <c r="L229" i="16" s="1"/>
  <c r="K229" i="16"/>
  <c r="J213" i="16"/>
  <c r="L213" i="16" s="1"/>
  <c r="K213" i="16"/>
  <c r="J197" i="16"/>
  <c r="L197" i="16" s="1"/>
  <c r="K197" i="16"/>
  <c r="J181" i="16"/>
  <c r="L181" i="16" s="1"/>
  <c r="K181" i="16"/>
  <c r="J165" i="16"/>
  <c r="L165" i="16" s="1"/>
  <c r="K165" i="16"/>
  <c r="J149" i="16"/>
  <c r="L149" i="16" s="1"/>
  <c r="K149" i="16"/>
  <c r="K117" i="16"/>
  <c r="J117" i="16"/>
  <c r="L117" i="16" s="1"/>
  <c r="J101" i="16"/>
  <c r="L101" i="16" s="1"/>
  <c r="K101" i="16"/>
  <c r="K85" i="16"/>
  <c r="J85" i="16"/>
  <c r="L85" i="16" s="1"/>
  <c r="K69" i="16"/>
  <c r="J69" i="16"/>
  <c r="L69" i="16" s="1"/>
  <c r="K53" i="16"/>
  <c r="J53" i="16"/>
  <c r="L53" i="16" s="1"/>
  <c r="K37" i="16"/>
  <c r="J37" i="16"/>
  <c r="L37" i="16" s="1"/>
  <c r="K21" i="16"/>
  <c r="J21" i="16"/>
  <c r="L21" i="16" s="1"/>
  <c r="K346" i="16"/>
  <c r="K360" i="16"/>
  <c r="J360" i="16"/>
  <c r="L360" i="16" s="1"/>
  <c r="K344" i="16"/>
  <c r="J344" i="16"/>
  <c r="L344" i="16" s="1"/>
  <c r="K320" i="16"/>
  <c r="J320" i="16"/>
  <c r="L320" i="16" s="1"/>
  <c r="K272" i="16"/>
  <c r="J272" i="16"/>
  <c r="L272" i="16" s="1"/>
  <c r="K224" i="16"/>
  <c r="J224" i="16"/>
  <c r="L224" i="16" s="1"/>
  <c r="K176" i="16"/>
  <c r="J176" i="16"/>
  <c r="L176" i="16" s="1"/>
  <c r="K128" i="16"/>
  <c r="J128" i="16"/>
  <c r="L128" i="16" s="1"/>
  <c r="K80" i="16"/>
  <c r="J80" i="16"/>
  <c r="L80" i="16" s="1"/>
  <c r="J372" i="16"/>
  <c r="L372" i="16" s="1"/>
  <c r="K372" i="16"/>
  <c r="J364" i="16"/>
  <c r="L364" i="16" s="1"/>
  <c r="K364" i="16"/>
  <c r="J356" i="16"/>
  <c r="L356" i="16" s="1"/>
  <c r="K356" i="16"/>
  <c r="J348" i="16"/>
  <c r="L348" i="16" s="1"/>
  <c r="K348" i="16"/>
  <c r="K334" i="16"/>
  <c r="J334" i="16"/>
  <c r="L334" i="16" s="1"/>
  <c r="J331" i="16"/>
  <c r="L331" i="16" s="1"/>
  <c r="K331" i="16"/>
  <c r="K328" i="16"/>
  <c r="J328" i="16"/>
  <c r="L328" i="16" s="1"/>
  <c r="K312" i="16"/>
  <c r="J312" i="16"/>
  <c r="L312" i="16" s="1"/>
  <c r="K296" i="16"/>
  <c r="J296" i="16"/>
  <c r="L296" i="16" s="1"/>
  <c r="K280" i="16"/>
  <c r="J280" i="16"/>
  <c r="L280" i="16" s="1"/>
  <c r="K264" i="16"/>
  <c r="J264" i="16"/>
  <c r="L264" i="16" s="1"/>
  <c r="K248" i="16"/>
  <c r="J248" i="16"/>
  <c r="L248" i="16" s="1"/>
  <c r="K232" i="16"/>
  <c r="J232" i="16"/>
  <c r="L232" i="16" s="1"/>
  <c r="K216" i="16"/>
  <c r="J216" i="16"/>
  <c r="L216" i="16" s="1"/>
  <c r="K200" i="16"/>
  <c r="J200" i="16"/>
  <c r="L200" i="16" s="1"/>
  <c r="K184" i="16"/>
  <c r="J184" i="16"/>
  <c r="L184" i="16" s="1"/>
  <c r="K168" i="16"/>
  <c r="J168" i="16"/>
  <c r="L168" i="16" s="1"/>
  <c r="K152" i="16"/>
  <c r="J152" i="16"/>
  <c r="L152" i="16" s="1"/>
  <c r="K136" i="16"/>
  <c r="J136" i="16"/>
  <c r="L136" i="16" s="1"/>
  <c r="K120" i="16"/>
  <c r="J120" i="16"/>
  <c r="L120" i="16" s="1"/>
  <c r="J104" i="16"/>
  <c r="L104" i="16" s="1"/>
  <c r="K104" i="16"/>
  <c r="K88" i="16"/>
  <c r="J88" i="16"/>
  <c r="L88" i="16" s="1"/>
  <c r="K72" i="16"/>
  <c r="J72" i="16"/>
  <c r="L72" i="16" s="1"/>
  <c r="K56" i="16"/>
  <c r="J56" i="16"/>
  <c r="L56" i="16" s="1"/>
  <c r="K40" i="16"/>
  <c r="J40" i="16"/>
  <c r="L40" i="16" s="1"/>
  <c r="K24" i="16"/>
  <c r="J24" i="16"/>
  <c r="L24" i="16" s="1"/>
  <c r="K8" i="16"/>
  <c r="J8" i="16"/>
  <c r="L8" i="16" s="1"/>
  <c r="K354" i="16"/>
  <c r="K109" i="16"/>
  <c r="K352" i="16"/>
  <c r="J352" i="16"/>
  <c r="L352" i="16" s="1"/>
  <c r="K288" i="16"/>
  <c r="J288" i="16"/>
  <c r="L288" i="16" s="1"/>
  <c r="K256" i="16"/>
  <c r="J256" i="16"/>
  <c r="L256" i="16" s="1"/>
  <c r="K192" i="16"/>
  <c r="J192" i="16"/>
  <c r="L192" i="16" s="1"/>
  <c r="K144" i="16"/>
  <c r="J144" i="16"/>
  <c r="L144" i="16" s="1"/>
  <c r="J112" i="16"/>
  <c r="L112" i="16" s="1"/>
  <c r="K112" i="16"/>
  <c r="K48" i="16"/>
  <c r="J48" i="16"/>
  <c r="L48" i="16" s="1"/>
  <c r="K16" i="16"/>
  <c r="J16" i="16"/>
  <c r="L16" i="16" s="1"/>
  <c r="K374" i="16"/>
  <c r="J374" i="16"/>
  <c r="L374" i="16" s="1"/>
  <c r="J371" i="16"/>
  <c r="L371" i="16" s="1"/>
  <c r="K366" i="16"/>
  <c r="J366" i="16"/>
  <c r="L366" i="16" s="1"/>
  <c r="J363" i="16"/>
  <c r="L363" i="16" s="1"/>
  <c r="K358" i="16"/>
  <c r="J358" i="16"/>
  <c r="L358" i="16" s="1"/>
  <c r="J355" i="16"/>
  <c r="L355" i="16" s="1"/>
  <c r="K350" i="16"/>
  <c r="J350" i="16"/>
  <c r="L350" i="16" s="1"/>
  <c r="K342" i="16"/>
  <c r="J342" i="16"/>
  <c r="L342" i="16" s="1"/>
  <c r="J339" i="16"/>
  <c r="L339" i="16" s="1"/>
  <c r="K339" i="16"/>
  <c r="J336" i="16"/>
  <c r="L336" i="16" s="1"/>
  <c r="J333" i="16"/>
  <c r="L333" i="16" s="1"/>
  <c r="K333" i="16"/>
  <c r="J317" i="16"/>
  <c r="L317" i="16" s="1"/>
  <c r="K317" i="16"/>
  <c r="J301" i="16"/>
  <c r="L301" i="16" s="1"/>
  <c r="K301" i="16"/>
  <c r="J285" i="16"/>
  <c r="L285" i="16" s="1"/>
  <c r="K285" i="16"/>
  <c r="J269" i="16"/>
  <c r="L269" i="16" s="1"/>
  <c r="K269" i="16"/>
  <c r="J253" i="16"/>
  <c r="L253" i="16" s="1"/>
  <c r="K253" i="16"/>
  <c r="J237" i="16"/>
  <c r="L237" i="16" s="1"/>
  <c r="K237" i="16"/>
  <c r="J221" i="16"/>
  <c r="L221" i="16" s="1"/>
  <c r="K221" i="16"/>
  <c r="J205" i="16"/>
  <c r="L205" i="16" s="1"/>
  <c r="K205" i="16"/>
  <c r="J189" i="16"/>
  <c r="L189" i="16" s="1"/>
  <c r="K189" i="16"/>
  <c r="J173" i="16"/>
  <c r="L173" i="16" s="1"/>
  <c r="K173" i="16"/>
  <c r="J157" i="16"/>
  <c r="L157" i="16" s="1"/>
  <c r="K157" i="16"/>
  <c r="J141" i="16"/>
  <c r="L141" i="16" s="1"/>
  <c r="K141" i="16"/>
  <c r="J125" i="16"/>
  <c r="L125" i="16" s="1"/>
  <c r="K125" i="16"/>
  <c r="K93" i="16"/>
  <c r="J93" i="16"/>
  <c r="L93" i="16" s="1"/>
  <c r="K77" i="16"/>
  <c r="J77" i="16"/>
  <c r="L77" i="16" s="1"/>
  <c r="K61" i="16"/>
  <c r="J61" i="16"/>
  <c r="L61" i="16" s="1"/>
  <c r="K45" i="16"/>
  <c r="J45" i="16"/>
  <c r="L45" i="16" s="1"/>
  <c r="K29" i="16"/>
  <c r="J29" i="16"/>
  <c r="L29" i="16" s="1"/>
  <c r="K13" i="16"/>
  <c r="J13" i="16"/>
  <c r="L13" i="16" s="1"/>
  <c r="K362" i="16"/>
  <c r="K103" i="16"/>
  <c r="J103" i="16"/>
  <c r="L103" i="16" s="1"/>
  <c r="K95" i="16"/>
  <c r="J95" i="16"/>
  <c r="L95" i="16" s="1"/>
  <c r="K79" i="16"/>
  <c r="J79" i="16"/>
  <c r="L79" i="16" s="1"/>
  <c r="K63" i="16"/>
  <c r="J63" i="16"/>
  <c r="L63" i="16" s="1"/>
  <c r="K47" i="16"/>
  <c r="J47" i="16"/>
  <c r="L47" i="16" s="1"/>
  <c r="K31" i="16"/>
  <c r="J31" i="16"/>
  <c r="L31" i="16" s="1"/>
  <c r="K15" i="16"/>
  <c r="J15" i="16"/>
  <c r="L15" i="16" s="1"/>
  <c r="K337" i="16"/>
  <c r="K329" i="16"/>
  <c r="K321" i="16"/>
  <c r="K313" i="16"/>
  <c r="K305" i="16"/>
  <c r="K297" i="16"/>
  <c r="K289" i="16"/>
  <c r="K281" i="16"/>
  <c r="K273" i="16"/>
  <c r="K265" i="16"/>
  <c r="K257" i="16"/>
  <c r="K249" i="16"/>
  <c r="K241" i="16"/>
  <c r="K233" i="16"/>
  <c r="K225" i="16"/>
  <c r="K217" i="16"/>
  <c r="K209" i="16"/>
  <c r="K201" i="16"/>
  <c r="K193" i="16"/>
  <c r="K185" i="16"/>
  <c r="K177" i="16"/>
  <c r="K169" i="16"/>
  <c r="K161" i="16"/>
  <c r="K153" i="16"/>
  <c r="K145" i="16"/>
  <c r="K129" i="16"/>
  <c r="K118" i="16"/>
  <c r="K86" i="16"/>
  <c r="K78" i="16"/>
  <c r="K71" i="16"/>
  <c r="K43" i="16"/>
  <c r="K35" i="16"/>
  <c r="K22" i="16"/>
  <c r="K14" i="16"/>
  <c r="K7" i="16"/>
  <c r="J326" i="16"/>
  <c r="L326" i="16" s="1"/>
  <c r="J318" i="16"/>
  <c r="L318" i="16" s="1"/>
  <c r="J310" i="16"/>
  <c r="L310" i="16" s="1"/>
  <c r="J302" i="16"/>
  <c r="L302" i="16" s="1"/>
  <c r="J294" i="16"/>
  <c r="L294" i="16" s="1"/>
  <c r="J286" i="16"/>
  <c r="L286" i="16" s="1"/>
  <c r="J278" i="16"/>
  <c r="L278" i="16" s="1"/>
  <c r="J270" i="16"/>
  <c r="L270" i="16" s="1"/>
  <c r="J262" i="16"/>
  <c r="L262" i="16" s="1"/>
  <c r="J254" i="16"/>
  <c r="L254" i="16" s="1"/>
  <c r="J246" i="16"/>
  <c r="L246" i="16" s="1"/>
  <c r="J238" i="16"/>
  <c r="L238" i="16" s="1"/>
  <c r="J230" i="16"/>
  <c r="L230" i="16" s="1"/>
  <c r="J222" i="16"/>
  <c r="L222" i="16" s="1"/>
  <c r="J214" i="16"/>
  <c r="L214" i="16" s="1"/>
  <c r="J206" i="16"/>
  <c r="L206" i="16" s="1"/>
  <c r="J198" i="16"/>
  <c r="L198" i="16" s="1"/>
  <c r="J190" i="16"/>
  <c r="L190" i="16" s="1"/>
  <c r="J182" i="16"/>
  <c r="L182" i="16" s="1"/>
  <c r="J174" i="16"/>
  <c r="L174" i="16" s="1"/>
  <c r="J166" i="16"/>
  <c r="L166" i="16" s="1"/>
  <c r="J158" i="16"/>
  <c r="L158" i="16" s="1"/>
  <c r="J150" i="16"/>
  <c r="L150" i="16" s="1"/>
  <c r="J142" i="16"/>
  <c r="L142" i="16" s="1"/>
  <c r="J134" i="16"/>
  <c r="L134" i="16" s="1"/>
  <c r="K113" i="16"/>
  <c r="J113" i="16"/>
  <c r="L113" i="16" s="1"/>
  <c r="J110" i="16"/>
  <c r="L110" i="16" s="1"/>
  <c r="K105" i="16"/>
  <c r="J105" i="16"/>
  <c r="L105" i="16" s="1"/>
  <c r="J102" i="16"/>
  <c r="L102" i="16" s="1"/>
  <c r="K97" i="16"/>
  <c r="J97" i="16"/>
  <c r="L97" i="16" s="1"/>
  <c r="K89" i="16"/>
  <c r="J89" i="16"/>
  <c r="L89" i="16" s="1"/>
  <c r="K81" i="16"/>
  <c r="J81" i="16"/>
  <c r="L81" i="16" s="1"/>
  <c r="K73" i="16"/>
  <c r="J73" i="16"/>
  <c r="L73" i="16" s="1"/>
  <c r="J70" i="16"/>
  <c r="L70" i="16" s="1"/>
  <c r="K65" i="16"/>
  <c r="J65" i="16"/>
  <c r="L65" i="16" s="1"/>
  <c r="J62" i="16"/>
  <c r="L62" i="16" s="1"/>
  <c r="K57" i="16"/>
  <c r="J57" i="16"/>
  <c r="L57" i="16" s="1"/>
  <c r="J54" i="16"/>
  <c r="L54" i="16" s="1"/>
  <c r="K49" i="16"/>
  <c r="J49" i="16"/>
  <c r="L49" i="16" s="1"/>
  <c r="J46" i="16"/>
  <c r="L46" i="16" s="1"/>
  <c r="K41" i="16"/>
  <c r="J41" i="16"/>
  <c r="L41" i="16" s="1"/>
  <c r="K33" i="16"/>
  <c r="J33" i="16"/>
  <c r="L33" i="16" s="1"/>
  <c r="K25" i="16"/>
  <c r="J25" i="16"/>
  <c r="L25" i="16" s="1"/>
  <c r="K17" i="16"/>
  <c r="J17" i="16"/>
  <c r="L17" i="16" s="1"/>
  <c r="K9" i="16"/>
  <c r="J9" i="16"/>
  <c r="L9" i="16" s="1"/>
  <c r="K323" i="16"/>
  <c r="K315" i="16"/>
  <c r="K307" i="16"/>
  <c r="K299" i="16"/>
  <c r="K291" i="16"/>
  <c r="K283" i="16"/>
  <c r="K275" i="16"/>
  <c r="K267" i="16"/>
  <c r="K259" i="16"/>
  <c r="K251" i="16"/>
  <c r="K243" i="16"/>
  <c r="K235" i="16"/>
  <c r="K227" i="16"/>
  <c r="K219" i="16"/>
  <c r="K211" i="16"/>
  <c r="K203" i="16"/>
  <c r="K195" i="16"/>
  <c r="K187" i="16"/>
  <c r="K179" i="16"/>
  <c r="K171" i="16"/>
  <c r="K163" i="16"/>
  <c r="K155" i="16"/>
  <c r="K147" i="16"/>
  <c r="K135" i="16"/>
  <c r="K121" i="16"/>
  <c r="K107" i="16"/>
  <c r="K91" i="16"/>
  <c r="K83" i="16"/>
  <c r="K55" i="16"/>
  <c r="K27" i="16"/>
  <c r="K19" i="16"/>
  <c r="K139" i="16"/>
  <c r="J139" i="16"/>
  <c r="L139" i="16" s="1"/>
  <c r="K131" i="16"/>
  <c r="J131" i="16"/>
  <c r="L131" i="16" s="1"/>
  <c r="K123" i="16"/>
  <c r="J123" i="16"/>
  <c r="L123" i="16" s="1"/>
  <c r="K99" i="16"/>
  <c r="J99" i="16"/>
  <c r="L99" i="16" s="1"/>
  <c r="K127" i="16"/>
  <c r="K115" i="16"/>
  <c r="K111" i="16"/>
  <c r="K75" i="16"/>
  <c r="K67" i="16"/>
  <c r="K39" i="16"/>
  <c r="K11"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Hagberg</author>
    <author>Asbjørn Zachariassen Hegelund</author>
  </authors>
  <commentList>
    <comment ref="C10" authorId="0" shapeId="0" xr:uid="{A044CD66-F744-495F-A9F0-6610C2880619}">
      <text>
        <r>
          <rPr>
            <b/>
            <sz val="9"/>
            <color indexed="81"/>
            <rFont val="Tahoma"/>
            <charset val="1"/>
          </rPr>
          <t>Martin Hagberg:
Troligen ta bort
ingen elskatt för framställning av "energiprodukter"</t>
        </r>
      </text>
    </comment>
    <comment ref="W19" authorId="1" shapeId="0" xr:uid="{00000000-0006-0000-0B00-000001000000}">
      <text>
        <r>
          <rPr>
            <b/>
            <sz val="9"/>
            <color indexed="81"/>
            <rFont val="Tahoma"/>
            <family val="2"/>
          </rPr>
          <t>Asbjørn Zachariassen Hegelund:</t>
        </r>
        <r>
          <rPr>
            <sz val="9"/>
            <color indexed="81"/>
            <rFont val="Tahoma"/>
            <family val="2"/>
          </rPr>
          <t xml:space="preserve">
50 DKK/GJ i 2015. 
Source PWC </t>
        </r>
      </text>
    </comment>
  </commentList>
</comments>
</file>

<file path=xl/sharedStrings.xml><?xml version="1.0" encoding="utf-8"?>
<sst xmlns="http://schemas.openxmlformats.org/spreadsheetml/2006/main" count="4032" uniqueCount="196">
  <si>
    <t>KSA</t>
  </si>
  <si>
    <t>Year</t>
  </si>
  <si>
    <t>FUEL TAXES AND GREEN TAXES</t>
  </si>
  <si>
    <r>
      <t>Taxes are only levied on heat production. The tax code operates with two standard ways to calculated the fuel used to produce heat, the one used in RAMSES should be the following:
B</t>
    </r>
    <r>
      <rPr>
        <vertAlign val="subscript"/>
        <sz val="11"/>
        <rFont val="Calibri"/>
        <family val="2"/>
      </rPr>
      <t>heat</t>
    </r>
    <r>
      <rPr>
        <sz val="11"/>
        <rFont val="Calibri"/>
        <family val="2"/>
      </rPr>
      <t>= H / 1.2
B</t>
    </r>
    <r>
      <rPr>
        <vertAlign val="subscript"/>
        <sz val="11"/>
        <rFont val="Calibri"/>
        <family val="2"/>
      </rPr>
      <t>heat</t>
    </r>
    <r>
      <rPr>
        <sz val="11"/>
        <rFont val="Calibri"/>
        <family val="2"/>
      </rPr>
      <t xml:space="preserve"> = is the fuel used to produce heat &amp; H = total heat produced</t>
    </r>
  </si>
  <si>
    <t>~TFM_INS</t>
  </si>
  <si>
    <t>TimeSlice</t>
  </si>
  <si>
    <t>Attribute</t>
  </si>
  <si>
    <t>Cset_CN</t>
  </si>
  <si>
    <t>Pset_PN</t>
  </si>
  <si>
    <t>FLO_TAX</t>
  </si>
  <si>
    <t>ELCNGA</t>
  </si>
  <si>
    <t>ELCHFO</t>
  </si>
  <si>
    <t>ELCWST</t>
  </si>
  <si>
    <t>Sheet Name</t>
  </si>
  <si>
    <t>Fuel Tax</t>
  </si>
  <si>
    <t>Description</t>
  </si>
  <si>
    <t>TAX_CHP-SFuel</t>
  </si>
  <si>
    <t>HETC,HETD</t>
  </si>
  <si>
    <t>Coal ELC</t>
  </si>
  <si>
    <t>Heavy Fuel Oil ELC</t>
  </si>
  <si>
    <t>Diesel ELC</t>
  </si>
  <si>
    <t>Biogas ELC</t>
  </si>
  <si>
    <t>Waste ELC</t>
  </si>
  <si>
    <t>Straw ELC</t>
  </si>
  <si>
    <t>Date</t>
  </si>
  <si>
    <t>Name</t>
  </si>
  <si>
    <t xml:space="preserve">Cell no </t>
  </si>
  <si>
    <t>Explanation</t>
  </si>
  <si>
    <t>Entire sheet</t>
  </si>
  <si>
    <t>Fuel taxes have been updated (note that this sheet needs to be updated with all relevant combinations of fuel taxes)</t>
  </si>
  <si>
    <t>CURR</t>
  </si>
  <si>
    <t>Pset_Set</t>
  </si>
  <si>
    <t>HPL</t>
  </si>
  <si>
    <t>ELCBGA</t>
  </si>
  <si>
    <t>ELCSTR</t>
  </si>
  <si>
    <t>ELCWIN</t>
  </si>
  <si>
    <t>ELCSOL</t>
  </si>
  <si>
    <t>ELCC</t>
  </si>
  <si>
    <t>LimType</t>
  </si>
  <si>
    <t>Assumption</t>
  </si>
  <si>
    <t>ELCDSL</t>
  </si>
  <si>
    <t>ELCDSB</t>
  </si>
  <si>
    <t>ELCWPE</t>
  </si>
  <si>
    <t>Updated: 2014-09-17</t>
  </si>
  <si>
    <t>List of Proces and Commodity in TFM_INS</t>
  </si>
  <si>
    <t>ECCOA*</t>
  </si>
  <si>
    <t>ECNGA*</t>
  </si>
  <si>
    <t>ECWST*</t>
  </si>
  <si>
    <t>ECSTR*</t>
  </si>
  <si>
    <t>ECBGA*</t>
  </si>
  <si>
    <t>ECWPE*</t>
  </si>
  <si>
    <t>Tax on heat production on CHP with one fuel in input</t>
  </si>
  <si>
    <t>Tax on heat production on HPL based on fuel in input</t>
  </si>
  <si>
    <t>TAX_CHP_AGGFUEL</t>
  </si>
  <si>
    <t>New VT-filer ("VT_DK_ELC_v1p10.xlsx")</t>
  </si>
  <si>
    <t>Olexandr Balyk</t>
  </si>
  <si>
    <t>TAX_HPL_FuelInput</t>
  </si>
  <si>
    <t>Changed "Pset_PN" for "Pset_Set" to avoid import error</t>
  </si>
  <si>
    <t>ELCCOA</t>
  </si>
  <si>
    <t xml:space="preserve">Tabel I: </t>
  </si>
  <si>
    <t>Dato:</t>
  </si>
  <si>
    <t>Tax name</t>
  </si>
  <si>
    <t>Biogas</t>
  </si>
  <si>
    <t>ELCCO2</t>
  </si>
  <si>
    <t>HETC</t>
  </si>
  <si>
    <t>HETD</t>
  </si>
  <si>
    <t>ELCSNG</t>
  </si>
  <si>
    <t>ELCWCH</t>
  </si>
  <si>
    <t>ELCGEO</t>
  </si>
  <si>
    <t>ELCHYD</t>
  </si>
  <si>
    <t>CO2 Power Sector</t>
  </si>
  <si>
    <t>Electricity (Central)</t>
  </si>
  <si>
    <t>Heat (Central)</t>
  </si>
  <si>
    <t>Heat (Decentral)</t>
  </si>
  <si>
    <t>Nat Gas ELC</t>
  </si>
  <si>
    <t>Synt Nat Gas ELC</t>
  </si>
  <si>
    <t>BioDiesel ELC</t>
  </si>
  <si>
    <t>Wood Pellets ELC</t>
  </si>
  <si>
    <t>Wood Chips and Waste ELC</t>
  </si>
  <si>
    <t>Wind ELC</t>
  </si>
  <si>
    <t>Solar ELC</t>
  </si>
  <si>
    <t>Geothermal ELC</t>
  </si>
  <si>
    <t>Hydro ELC</t>
  </si>
  <si>
    <t>FuelName</t>
  </si>
  <si>
    <t>RMO</t>
  </si>
  <si>
    <t>FuelTax</t>
  </si>
  <si>
    <t>Updated rates</t>
  </si>
  <si>
    <t>Added ELCCOA and ELCWCH</t>
  </si>
  <si>
    <t>Updated: 2016-04-18</t>
  </si>
  <si>
    <t>ECWCH*</t>
  </si>
  <si>
    <t>The TAX is applied to the column Cset_CN for each unit of heat produced</t>
  </si>
  <si>
    <t>Lars B. Termansen</t>
  </si>
  <si>
    <t>Added intro sheets and colored tabs</t>
  </si>
  <si>
    <t>Purpose:</t>
  </si>
  <si>
    <t>Description:</t>
  </si>
  <si>
    <t>ELC</t>
  </si>
  <si>
    <t>Relevant sectors</t>
  </si>
  <si>
    <t>Description of different sheets</t>
  </si>
  <si>
    <t>This sheet defines taxes on heat production</t>
  </si>
  <si>
    <t>Sub_CHP-Bio</t>
  </si>
  <si>
    <t>Legend</t>
  </si>
  <si>
    <t>Sheet deleted (information included in the intro sheet)</t>
  </si>
  <si>
    <t>Template_SUB_CHP</t>
  </si>
  <si>
    <t>Template_SUB_RNW_ElcProd</t>
  </si>
  <si>
    <t>Template_TAX_CHP</t>
  </si>
  <si>
    <t>Kristoffer Steen Andersen</t>
  </si>
  <si>
    <t>Sub_Win_Sol</t>
  </si>
  <si>
    <t>Phase out of subsidies for biomass for electricity production 2025-2035</t>
  </si>
  <si>
    <t>Added subsidies for solar wind (onshore and offshore) / phased out between 2025-2035</t>
  </si>
  <si>
    <t>Lars Brømsøe Termansen</t>
  </si>
  <si>
    <t>Change table name from ~TFM_DINS to ~TFM_INS. Otherwise the table is not included correctly</t>
  </si>
  <si>
    <t>Mikkel Bosack Simonsen</t>
  </si>
  <si>
    <t>FuelTax, SUB_WIN_SOL</t>
  </si>
  <si>
    <t>ALL</t>
  </si>
  <si>
    <t>Applied subsidies on Biogas and Wave power</t>
  </si>
  <si>
    <t>Update of energy fees and subsidies. All subsidies applied (excl. Sub_Win_Sol) for their respective periode according to current legislation</t>
  </si>
  <si>
    <t>DKE and DKW instead of Allregions</t>
  </si>
  <si>
    <t>Sub_Biogas</t>
  </si>
  <si>
    <t>Template TAX_HPL_HeatProd</t>
  </si>
  <si>
    <t>Template SUB_HPL_HeatProd</t>
  </si>
  <si>
    <t>TAX_CHP_MultiFuel</t>
  </si>
  <si>
    <t>TAX_CHP_MultiFuel-NEW</t>
  </si>
  <si>
    <t>Sub_Win_Sol2</t>
  </si>
  <si>
    <t>Note1: Data is taken from the Swedish "Skatteverket" - https://www.skatteverket.se/foretagochorganisationer/skatter/punktskatter/energiskatter/energiskatterpabranslen.4.15532c7b1442f256bae5e56.html</t>
  </si>
  <si>
    <t xml:space="preserve">Lower tax is used for electricity since lower tax is assumed for production of energy product </t>
  </si>
  <si>
    <t>Electricity - Special tax (Central)</t>
  </si>
  <si>
    <t>SE1</t>
  </si>
  <si>
    <t>SE2</t>
  </si>
  <si>
    <t>SE3</t>
  </si>
  <si>
    <t>SE4</t>
  </si>
  <si>
    <t>ELCC - SE1</t>
  </si>
  <si>
    <t>ELCC - SE2</t>
  </si>
  <si>
    <t>In Sweden a rule applies for tax reduction for fuel used for heat production in CHP plants - This reduction is 70%</t>
  </si>
  <si>
    <t>Fuel tax implemented for CHP using a single fuel in input - tax is put on heat-output instead</t>
  </si>
  <si>
    <t>Energy taxes and CO₂ taxes for fuel consumption</t>
  </si>
  <si>
    <t>Simon Brøndum Andersen (COWI)</t>
  </si>
  <si>
    <t>All</t>
  </si>
  <si>
    <t>Inplementation of swedish taxes into TIMES Nordic</t>
  </si>
  <si>
    <t>None</t>
  </si>
  <si>
    <t>TIMES_Nordic: Commodity Description</t>
  </si>
  <si>
    <t>TIMES_Nordic: Commodity Name</t>
  </si>
  <si>
    <t>TIMES_Nordic; Power sector; CO2-taxes, Energy taxes paid on fuels used for heat production</t>
  </si>
  <si>
    <t>Fueloil</t>
  </si>
  <si>
    <t>Natural gas</t>
  </si>
  <si>
    <t>MSEK15</t>
  </si>
  <si>
    <t>2015-SEK/GJ</t>
  </si>
  <si>
    <t>Reduction to</t>
  </si>
  <si>
    <t>of original value</t>
  </si>
  <si>
    <t xml:space="preserve">TAX on heatproduction for multi-fuel CHP </t>
  </si>
  <si>
    <t>Assuming total efficiency of 100% of plants the average plant:</t>
  </si>
  <si>
    <t>Heat production</t>
  </si>
  <si>
    <t>Electricity production</t>
  </si>
  <si>
    <t>Bh = V  *</t>
  </si>
  <si>
    <t>Assumption: share of input used for heat production</t>
  </si>
  <si>
    <t>This TA is applied on the input side of a CHP so we need an assumption on the elctricity and heat production</t>
  </si>
  <si>
    <t>ECGASBPC1E</t>
  </si>
  <si>
    <t>ECGASGTC1E</t>
  </si>
  <si>
    <t>ECGASGTD1E</t>
  </si>
  <si>
    <t>ECGASEND1E</t>
  </si>
  <si>
    <t>ECGASEXC1E</t>
  </si>
  <si>
    <t>ECGASENC1E</t>
  </si>
  <si>
    <t>ECGASEXC2N</t>
  </si>
  <si>
    <t>ECNGAAPEXC5N</t>
  </si>
  <si>
    <t>ECNGAGTBPC5N</t>
  </si>
  <si>
    <t>ECNGAGTBPC6N</t>
  </si>
  <si>
    <t>ECNGAGTBPC7N</t>
  </si>
  <si>
    <t>ECNGAGTEXC5N</t>
  </si>
  <si>
    <t>ECNGACCYBPC5N</t>
  </si>
  <si>
    <t>ECNGAGEBPC5N</t>
  </si>
  <si>
    <t>ECNGAGTBPD5N</t>
  </si>
  <si>
    <t>ECNGAGTBPD6N</t>
  </si>
  <si>
    <t>ECNGAGTBPD7N</t>
  </si>
  <si>
    <t>ECNGAGTEXD5N</t>
  </si>
  <si>
    <t>ECNGACCYBPD5N</t>
  </si>
  <si>
    <t>ECNGAGEBPD5N</t>
  </si>
  <si>
    <t xml:space="preserve">Here it is assumed that for every fuel atleast 61.4% of it is used for heat production </t>
  </si>
  <si>
    <t>ECWCH* is removed since, this only exists in Denmark model</t>
  </si>
  <si>
    <t>ECWPEEXC1E</t>
  </si>
  <si>
    <t>ECWPEEXD1E</t>
  </si>
  <si>
    <t>EHDSLBOC1E</t>
  </si>
  <si>
    <t>EHGASBOC1E</t>
  </si>
  <si>
    <t>EHDSLBOD1E</t>
  </si>
  <si>
    <t>EHGASBOD1E</t>
  </si>
  <si>
    <t>ECWPEEXC1N</t>
  </si>
  <si>
    <t>ECWPEEXD1N</t>
  </si>
  <si>
    <t>ECGASEXC1N</t>
  </si>
  <si>
    <t>ECWPEEXD2N</t>
  </si>
  <si>
    <t>ECWPEEXC2N</t>
  </si>
  <si>
    <t>Multiple technologies have been removed, since most of them only exist in DK, moreover, new technologies are added which are specific for Sweden</t>
  </si>
  <si>
    <t>Nuclear power plants in Sweden are taxed on the thermal capacity of</t>
  </si>
  <si>
    <t>TFTAX</t>
  </si>
  <si>
    <t>SEK/MW/Year</t>
  </si>
  <si>
    <t>ETURN*</t>
  </si>
  <si>
    <t>TAX on capacity of nuclear power plants</t>
  </si>
  <si>
    <t>The average efficiencies of the nuclear power plants in the model are</t>
  </si>
  <si>
    <t>This is used since the tax is put on the thermal capacity of the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</si>
</sst>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 #,##0.00_ ;_ * \-#,##0.00_ ;_ * &quot;-&quot;??_ ;_ @_ "/>
    <numFmt numFmtId="165" formatCode="_-* #,##0_-;\-* #,##0_-;_-* &quot;-&quot;_-;_-@_-"/>
    <numFmt numFmtId="166" formatCode="_-* #,##0.00_-;\-* #,##0.00_-;_-* &quot;-&quot;??_-;_-@_-"/>
    <numFmt numFmtId="167" formatCode="0.0"/>
    <numFmt numFmtId="168" formatCode="_-[$€-2]\ * #,##0.00_-;\-[$€-2]\ * #,##0.00_-;_-[$€-2]\ * &quot;-&quot;??_-"/>
    <numFmt numFmtId="169" formatCode="_-&quot;€&quot;\ * #,##0.00_-;\-&quot;€&quot;\ * #,##0.00_-;_-&quot;€&quot;\ * &quot;-&quot;??_-;_-@_-"/>
    <numFmt numFmtId="170" formatCode="#,##0;\-\ #,##0;_-\ &quot;- &quot;"/>
    <numFmt numFmtId="171" formatCode="\Te\x\t"/>
    <numFmt numFmtId="172" formatCode="_([$€]* #,##0.00_);_([$€]* \(#,##0.00\);_([$€]* &quot;-&quot;??_);_(@_)"/>
    <numFmt numFmtId="173" formatCode="0.0%"/>
    <numFmt numFmtId="174" formatCode="_-[$€-2]* #,##0.00_-;\-[$€-2]* #,##0.00_-;_-[$€-2]* &quot;-&quot;??_-"/>
    <numFmt numFmtId="175" formatCode="0_ ;\-0\ "/>
  </numFmts>
  <fonts count="91">
    <font>
      <sz val="10"/>
      <name val="Helv"/>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Helv"/>
    </font>
    <font>
      <sz val="11"/>
      <name val="Calibri"/>
      <family val="2"/>
    </font>
    <font>
      <vertAlign val="subscript"/>
      <sz val="11"/>
      <name val="Calibri"/>
      <family val="2"/>
    </font>
    <font>
      <sz val="10"/>
      <name val="Arial"/>
      <family val="2"/>
    </font>
    <font>
      <sz val="11"/>
      <color indexed="10"/>
      <name val="Calibri"/>
      <family val="2"/>
    </font>
    <font>
      <b/>
      <sz val="10"/>
      <name val="Arial"/>
      <family val="2"/>
    </font>
    <font>
      <b/>
      <sz val="10"/>
      <color indexed="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b/>
      <sz val="10"/>
      <name val="Helv"/>
    </font>
    <font>
      <sz val="10"/>
      <name val="MS Sans Serif"/>
      <family val="2"/>
    </font>
    <font>
      <sz val="10"/>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11"/>
      <color theme="1"/>
      <name val="Calibri"/>
      <family val="2"/>
      <scheme val="minor"/>
    </font>
    <font>
      <sz val="10"/>
      <color rgb="FF9C0006"/>
      <name val="Calibri"/>
      <family val="2"/>
    </font>
    <font>
      <b/>
      <sz val="11"/>
      <color rgb="FFFA7D00"/>
      <name val="Calibri"/>
      <family val="2"/>
      <scheme val="minor"/>
    </font>
    <font>
      <sz val="10"/>
      <color theme="1"/>
      <name val="Calibri"/>
      <family val="2"/>
    </font>
    <font>
      <sz val="11"/>
      <color theme="1"/>
      <name val="Calibri"/>
      <family val="2"/>
    </font>
    <font>
      <b/>
      <sz val="20"/>
      <color rgb="FFFF0000"/>
      <name val="Calibri"/>
      <family val="2"/>
      <scheme val="minor"/>
    </font>
    <font>
      <b/>
      <sz val="18"/>
      <name val="Helv"/>
    </font>
    <font>
      <sz val="14"/>
      <color theme="1"/>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0"/>
      <name val="Calibri"/>
      <family val="2"/>
      <scheme val="minor"/>
    </font>
    <font>
      <sz val="11"/>
      <color theme="0"/>
      <name val="Calibri"/>
      <family val="2"/>
      <scheme val="minor"/>
    </font>
    <font>
      <sz val="10"/>
      <name val="Calibri"/>
      <family val="2"/>
    </font>
    <font>
      <sz val="10"/>
      <color rgb="FF006100"/>
      <name val="Calibri"/>
      <family val="2"/>
    </font>
    <font>
      <u/>
      <sz val="10"/>
      <color theme="10"/>
      <name val="Calibri"/>
      <family val="2"/>
    </font>
    <font>
      <sz val="10"/>
      <color rgb="FF9C6500"/>
      <name val="Calibri"/>
      <family val="2"/>
    </font>
    <font>
      <b/>
      <sz val="12"/>
      <name val="Arial"/>
      <family val="2"/>
    </font>
    <font>
      <sz val="8"/>
      <color indexed="9"/>
      <name val="Arial"/>
      <family val="2"/>
    </font>
    <font>
      <sz val="10"/>
      <color rgb="FFFF0000"/>
      <name val="Calibri"/>
      <family val="2"/>
    </font>
    <font>
      <b/>
      <sz val="11"/>
      <name val="Calibri"/>
      <family val="2"/>
    </font>
    <font>
      <sz val="8"/>
      <name val="Arial"/>
      <family val="2"/>
    </font>
    <font>
      <sz val="9"/>
      <name val="Geneva"/>
      <family val="2"/>
    </font>
    <font>
      <i/>
      <sz val="10"/>
      <name val="Calibri"/>
      <family val="2"/>
    </font>
    <font>
      <u/>
      <sz val="8"/>
      <color indexed="12"/>
      <name val="Arial"/>
      <family val="2"/>
    </font>
    <font>
      <sz val="10"/>
      <color rgb="FF0000FF"/>
      <name val="Calibri"/>
      <family val="2"/>
    </font>
    <font>
      <u/>
      <sz val="11"/>
      <color theme="10"/>
      <name val="Calibri"/>
      <family val="2"/>
      <scheme val="minor"/>
    </font>
    <font>
      <sz val="10"/>
      <color rgb="FF00B050"/>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b/>
      <sz val="14"/>
      <color rgb="FFFF0000"/>
      <name val="Calibri"/>
      <family val="2"/>
      <scheme val="minor"/>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u/>
      <sz val="10"/>
      <color indexed="12"/>
      <name val="Arial"/>
      <family val="2"/>
    </font>
    <font>
      <u/>
      <sz val="10"/>
      <color theme="10"/>
      <name val="Arial"/>
      <family val="2"/>
    </font>
    <font>
      <sz val="10"/>
      <name val="Times New Roman"/>
      <family val="1"/>
    </font>
    <font>
      <sz val="18"/>
      <color theme="3"/>
      <name val="Cambria"/>
      <family val="2"/>
      <scheme val="major"/>
    </font>
    <font>
      <sz val="10"/>
      <color theme="0"/>
      <name val="Helv"/>
    </font>
    <font>
      <sz val="9"/>
      <color indexed="81"/>
      <name val="Tahoma"/>
      <family val="2"/>
    </font>
    <font>
      <b/>
      <sz val="18"/>
      <color rgb="FFFF0000"/>
      <name val="Calibri"/>
      <family val="2"/>
      <scheme val="minor"/>
    </font>
    <font>
      <b/>
      <sz val="9"/>
      <color indexed="81"/>
      <name val="Tahoma"/>
      <charset val="1"/>
    </font>
  </fonts>
  <fills count="7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2F2F2"/>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3"/>
        <bgColor indexed="64"/>
      </patternFill>
    </fill>
    <fill>
      <patternFill patternType="solid">
        <fgColor indexed="62"/>
        <bgColor indexed="64"/>
      </patternFill>
    </fill>
    <fill>
      <patternFill patternType="solid">
        <fgColor rgb="FFFFFF00"/>
        <bgColor indexed="64"/>
      </patternFill>
    </fill>
    <fill>
      <patternFill patternType="solid">
        <fgColor theme="0" tint="-0.34998626667073579"/>
        <bgColor indexed="64"/>
      </patternFill>
    </fill>
    <fill>
      <patternFill patternType="solid">
        <fgColor indexed="9"/>
        <bgColor indexed="64"/>
      </patternFill>
    </fill>
    <fill>
      <patternFill patternType="solid">
        <fgColor theme="0"/>
        <bgColor indexed="64"/>
      </patternFill>
    </fill>
    <fill>
      <patternFill patternType="solid">
        <fgColor rgb="FFBED6EE"/>
        <bgColor indexed="64"/>
      </patternFill>
    </fill>
    <fill>
      <patternFill patternType="solid">
        <fgColor theme="6" tint="0.59996337778862885"/>
        <bgColor indexed="64"/>
      </patternFill>
    </fill>
    <fill>
      <patternFill patternType="solid">
        <fgColor rgb="FFFFC000"/>
        <bgColor indexed="64"/>
      </patternFill>
    </fill>
    <fill>
      <patternFill patternType="solid">
        <fgColor theme="0" tint="-0.24994659260841701"/>
        <bgColor indexed="64"/>
      </patternFill>
    </fill>
    <fill>
      <patternFill patternType="solid">
        <fgColor rgb="FF92D050"/>
        <bgColor indexed="64"/>
      </patternFill>
    </fill>
    <fill>
      <patternFill patternType="solid">
        <fgColor rgb="FF00B0F0"/>
        <bgColor indexed="64"/>
      </patternFill>
    </fill>
    <fill>
      <patternFill patternType="solid">
        <fgColor theme="9"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top style="thin">
        <color indexed="64"/>
      </top>
      <bottom style="medium">
        <color indexed="64"/>
      </bottom>
      <diagonal/>
    </border>
    <border>
      <left/>
      <right/>
      <top style="medium">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0"/>
      </bottom>
      <diagonal/>
    </border>
    <border>
      <left/>
      <right/>
      <top style="thin">
        <color indexed="64"/>
      </top>
      <bottom/>
      <diagonal/>
    </border>
  </borders>
  <cellStyleXfs count="8187">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12" fillId="0" borderId="0" applyNumberFormat="0" applyFont="0" applyFill="0" applyBorder="0" applyProtection="0">
      <alignment horizontal="left" vertical="center" indent="5"/>
    </xf>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4" fontId="36" fillId="20" borderId="1">
      <alignment horizontal="right" vertical="center"/>
    </xf>
    <xf numFmtId="4" fontId="36" fillId="20" borderId="1">
      <alignment horizontal="right" vertical="center"/>
    </xf>
    <xf numFmtId="0" fontId="41" fillId="28" borderId="0" applyNumberFormat="0" applyBorder="0" applyAlignment="0" applyProtection="0"/>
    <xf numFmtId="0" fontId="41" fillId="28" borderId="0" applyNumberFormat="0" applyBorder="0" applyAlignment="0" applyProtection="0"/>
    <xf numFmtId="0" fontId="18" fillId="21" borderId="2" applyNumberFormat="0" applyAlignment="0" applyProtection="0"/>
    <xf numFmtId="0" fontId="42" fillId="29" borderId="15" applyNumberFormat="0" applyAlignment="0" applyProtection="0"/>
    <xf numFmtId="0" fontId="26" fillId="0" borderId="3" applyNumberFormat="0" applyFill="0" applyAlignment="0" applyProtection="0"/>
    <xf numFmtId="0" fontId="19" fillId="22" borderId="4" applyNumberFormat="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0" fontId="9" fillId="0" borderId="0"/>
    <xf numFmtId="0" fontId="37" fillId="0" borderId="5">
      <alignment horizontal="left" vertical="center" wrapText="1" indent="2"/>
    </xf>
    <xf numFmtId="0"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8" fontId="12" fillId="0" borderId="0" applyFont="0" applyFill="0" applyBorder="0" applyAlignment="0" applyProtection="0"/>
    <xf numFmtId="172"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0" fontId="12" fillId="0" borderId="0" applyFont="0" applyFill="0" applyBorder="0" applyAlignment="0" applyProtection="0"/>
    <xf numFmtId="168"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8" fontId="34" fillId="0" borderId="0" applyFont="0" applyFill="0" applyBorder="0" applyAlignment="0" applyProtection="0"/>
    <xf numFmtId="168"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33" fillId="0" borderId="0" applyFont="0" applyFill="0" applyBorder="0" applyAlignment="0" applyProtection="0"/>
    <xf numFmtId="0" fontId="9" fillId="0" borderId="0"/>
    <xf numFmtId="0" fontId="25" fillId="7" borderId="2" applyNumberFormat="0" applyAlignment="0" applyProtection="0"/>
    <xf numFmtId="4" fontId="37" fillId="0" borderId="0" applyBorder="0">
      <alignment horizontal="right" vertical="center"/>
    </xf>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3" fillId="0" borderId="0" applyFon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2" fillId="0" borderId="0"/>
    <xf numFmtId="0" fontId="40" fillId="0" borderId="0"/>
    <xf numFmtId="0" fontId="9" fillId="0" borderId="0"/>
    <xf numFmtId="0" fontId="40" fillId="0" borderId="0"/>
    <xf numFmtId="0" fontId="40" fillId="0" borderId="0"/>
    <xf numFmtId="0" fontId="12" fillId="0" borderId="0"/>
    <xf numFmtId="0" fontId="40" fillId="0" borderId="0"/>
    <xf numFmtId="0" fontId="40" fillId="0" borderId="0"/>
    <xf numFmtId="0" fontId="40" fillId="0" borderId="0"/>
    <xf numFmtId="0" fontId="43" fillId="0" borderId="0"/>
    <xf numFmtId="0" fontId="40" fillId="0" borderId="0"/>
    <xf numFmtId="0" fontId="9" fillId="0" borderId="0"/>
    <xf numFmtId="0" fontId="12" fillId="0" borderId="0"/>
    <xf numFmtId="0" fontId="44" fillId="0" borderId="0"/>
    <xf numFmtId="0" fontId="12" fillId="0" borderId="0"/>
    <xf numFmtId="0" fontId="12" fillId="0" borderId="0"/>
    <xf numFmtId="0" fontId="43" fillId="0" borderId="0"/>
    <xf numFmtId="0" fontId="43" fillId="0" borderId="0"/>
    <xf numFmtId="0" fontId="43" fillId="0" borderId="0"/>
    <xf numFmtId="0" fontId="43" fillId="0" borderId="0"/>
    <xf numFmtId="0" fontId="40" fillId="0" borderId="0"/>
    <xf numFmtId="0" fontId="40" fillId="0" borderId="0"/>
    <xf numFmtId="0" fontId="12" fillId="0" borderId="0"/>
    <xf numFmtId="0" fontId="43" fillId="0" borderId="0"/>
    <xf numFmtId="0" fontId="43" fillId="0" borderId="0"/>
    <xf numFmtId="0" fontId="34" fillId="0" borderId="0"/>
    <xf numFmtId="0" fontId="12" fillId="0" borderId="0"/>
    <xf numFmtId="0" fontId="33" fillId="0" borderId="0"/>
    <xf numFmtId="0" fontId="43" fillId="0" borderId="0"/>
    <xf numFmtId="4" fontId="37" fillId="0" borderId="1" applyFill="0" applyBorder="0" applyProtection="0">
      <alignment horizontal="right" vertical="center"/>
    </xf>
    <xf numFmtId="0" fontId="38" fillId="0" borderId="0" applyNumberFormat="0" applyFill="0" applyBorder="0" applyProtection="0">
      <alignment horizontal="left" vertical="center"/>
    </xf>
    <xf numFmtId="0" fontId="12" fillId="24" borderId="0" applyNumberFormat="0" applyFont="0" applyBorder="0" applyAlignment="0" applyProtection="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32" fillId="0" borderId="0"/>
    <xf numFmtId="0" fontId="12" fillId="0" borderId="0"/>
    <xf numFmtId="0" fontId="12" fillId="0" borderId="0"/>
    <xf numFmtId="0" fontId="8" fillId="0" borderId="0"/>
    <xf numFmtId="0" fontId="8" fillId="0" borderId="0"/>
    <xf numFmtId="0" fontId="12" fillId="0" borderId="0"/>
    <xf numFmtId="0" fontId="12" fillId="0" borderId="0"/>
    <xf numFmtId="0" fontId="3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32" fillId="0" borderId="0"/>
    <xf numFmtId="0" fontId="12" fillId="0" borderId="0"/>
    <xf numFmtId="0" fontId="12" fillId="0" borderId="0"/>
    <xf numFmtId="0" fontId="12" fillId="0" borderId="0"/>
    <xf numFmtId="0" fontId="32" fillId="0" borderId="0"/>
    <xf numFmtId="0" fontId="35" fillId="0" borderId="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34" fillId="25" borderId="9" applyNumberFormat="0" applyFont="0" applyAlignment="0" applyProtection="0"/>
    <xf numFmtId="0" fontId="12" fillId="25" borderId="9" applyNumberFormat="0" applyFont="0" applyAlignment="0" applyProtection="0"/>
    <xf numFmtId="0" fontId="34" fillId="25" borderId="9" applyNumberFormat="0" applyFont="0" applyAlignment="0" applyProtection="0"/>
    <xf numFmtId="0" fontId="33" fillId="25" borderId="9" applyNumberFormat="0" applyFont="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33" fillId="0" borderId="0" applyFont="0" applyFill="0" applyBorder="0" applyAlignment="0" applyProtection="0"/>
    <xf numFmtId="0" fontId="28" fillId="21" borderId="10" applyNumberFormat="0" applyAlignment="0" applyProtection="0"/>
    <xf numFmtId="0" fontId="9" fillId="0" borderId="0"/>
    <xf numFmtId="9" fontId="12"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33"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0" fontId="12" fillId="0" borderId="0"/>
    <xf numFmtId="0" fontId="13" fillId="0" borderId="0" applyNumberFormat="0" applyFill="0" applyBorder="0" applyAlignment="0" applyProtection="0"/>
    <xf numFmtId="0" fontId="20" fillId="0" borderId="0" applyNumberFormat="0" applyFill="0" applyBorder="0" applyAlignment="0" applyProtection="0"/>
    <xf numFmtId="0" fontId="29" fillId="0" borderId="0" applyNumberFormat="0" applyFill="0" applyBorder="0" applyAlignment="0" applyProtection="0"/>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30" fillId="0" borderId="11" applyNumberFormat="0" applyFill="0" applyAlignment="0" applyProtection="0"/>
    <xf numFmtId="0" fontId="30" fillId="0" borderId="11" applyNumberFormat="0" applyFill="0" applyAlignment="0" applyProtection="0"/>
    <xf numFmtId="0" fontId="41" fillId="28" borderId="0" applyNumberFormat="0" applyBorder="0" applyAlignment="0" applyProtection="0"/>
    <xf numFmtId="0" fontId="17" fillId="3" borderId="0" applyNumberFormat="0" applyBorder="0" applyAlignment="0" applyProtection="0"/>
    <xf numFmtId="0" fontId="21" fillId="4" borderId="0" applyNumberFormat="0" applyBorder="0" applyAlignment="0" applyProtection="0"/>
    <xf numFmtId="4" fontId="37" fillId="0" borderId="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4" fontId="6" fillId="0" borderId="0" applyFont="0" applyFill="0" applyBorder="0" applyAlignment="0" applyProtection="0"/>
    <xf numFmtId="0" fontId="4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2" fillId="0" borderId="0"/>
    <xf numFmtId="0" fontId="5" fillId="0" borderId="0"/>
    <xf numFmtId="0" fontId="4" fillId="0" borderId="0"/>
    <xf numFmtId="0" fontId="3" fillId="39" borderId="0" applyNumberFormat="0" applyBorder="0" applyAlignment="0" applyProtection="0"/>
    <xf numFmtId="0" fontId="3" fillId="39"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8" borderId="0" applyNumberFormat="0" applyBorder="0" applyAlignment="0" applyProtection="0"/>
    <xf numFmtId="0" fontId="3" fillId="48"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52" fillId="41" borderId="0" applyNumberFormat="0" applyBorder="0" applyAlignment="0" applyProtection="0"/>
    <xf numFmtId="0" fontId="52" fillId="45" borderId="0" applyNumberFormat="0" applyBorder="0" applyAlignment="0" applyProtection="0"/>
    <xf numFmtId="0" fontId="52" fillId="49" borderId="0" applyNumberFormat="0" applyBorder="0" applyAlignment="0" applyProtection="0"/>
    <xf numFmtId="0" fontId="52" fillId="53" borderId="0" applyNumberFormat="0" applyBorder="0" applyAlignment="0" applyProtection="0"/>
    <xf numFmtId="0" fontId="52" fillId="57" borderId="0" applyNumberFormat="0" applyBorder="0" applyAlignment="0" applyProtection="0"/>
    <xf numFmtId="0" fontId="52" fillId="61" borderId="0" applyNumberFormat="0" applyBorder="0" applyAlignment="0" applyProtection="0"/>
    <xf numFmtId="0" fontId="18" fillId="21" borderId="2" applyNumberFormat="0" applyAlignment="0" applyProtection="0"/>
    <xf numFmtId="0" fontId="18" fillId="21" borderId="2" applyNumberFormat="0" applyAlignment="0" applyProtection="0"/>
    <xf numFmtId="0" fontId="18" fillId="21" borderId="2" applyNumberFormat="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4" fontId="8" fillId="0" borderId="0" applyFont="0" applyFill="0" applyBorder="0" applyAlignment="0" applyProtection="0"/>
    <xf numFmtId="0" fontId="37" fillId="0" borderId="5">
      <alignment horizontal="left" vertical="center" wrapText="1" indent="2"/>
    </xf>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4" fillId="0" borderId="0" applyFont="0" applyFill="0" applyBorder="0" applyAlignment="0" applyProtection="0"/>
    <xf numFmtId="168"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34" fillId="0" borderId="0" applyFont="0" applyFill="0" applyBorder="0" applyAlignment="0" applyProtection="0"/>
    <xf numFmtId="169" fontId="12" fillId="0" borderId="0" applyFont="0" applyFill="0" applyBorder="0" applyAlignment="0" applyProtection="0"/>
    <xf numFmtId="0" fontId="54" fillId="33" borderId="0" applyNumberFormat="0" applyBorder="0" applyAlignment="0" applyProtection="0"/>
    <xf numFmtId="0" fontId="55" fillId="0" borderId="0" applyNumberFormat="0" applyFill="0" applyBorder="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164" fontId="9" fillId="0" borderId="0" applyFont="0" applyFill="0" applyBorder="0" applyAlignment="0" applyProtection="0"/>
    <xf numFmtId="0" fontId="51" fillId="36" borderId="17" applyNumberFormat="0" applyAlignment="0" applyProtection="0"/>
    <xf numFmtId="0" fontId="52" fillId="38" borderId="0" applyNumberFormat="0" applyBorder="0" applyAlignment="0" applyProtection="0"/>
    <xf numFmtId="0" fontId="52" fillId="42" borderId="0" applyNumberFormat="0" applyBorder="0" applyAlignment="0" applyProtection="0"/>
    <xf numFmtId="0" fontId="52" fillId="46" borderId="0" applyNumberFormat="0" applyBorder="0" applyAlignment="0" applyProtection="0"/>
    <xf numFmtId="0" fontId="52" fillId="50" borderId="0" applyNumberFormat="0" applyBorder="0" applyAlignment="0" applyProtection="0"/>
    <xf numFmtId="0" fontId="52" fillId="54" borderId="0" applyNumberFormat="0" applyBorder="0" applyAlignment="0" applyProtection="0"/>
    <xf numFmtId="0" fontId="52" fillId="58" borderId="0" applyNumberFormat="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0" fontId="56" fillId="34" borderId="0" applyNumberFormat="0" applyBorder="0" applyAlignment="0" applyProtection="0"/>
    <xf numFmtId="0" fontId="12" fillId="0" borderId="0"/>
    <xf numFmtId="0" fontId="43" fillId="0" borderId="0"/>
    <xf numFmtId="0" fontId="3" fillId="0" borderId="0"/>
    <xf numFmtId="0" fontId="3" fillId="0" borderId="0"/>
    <xf numFmtId="0" fontId="12" fillId="0" borderId="0"/>
    <xf numFmtId="0" fontId="12" fillId="0" borderId="0"/>
    <xf numFmtId="0" fontId="12" fillId="0" borderId="0"/>
    <xf numFmtId="0" fontId="3" fillId="0" borderId="0"/>
    <xf numFmtId="0" fontId="12" fillId="0" borderId="0"/>
    <xf numFmtId="0" fontId="3" fillId="0" borderId="0"/>
    <xf numFmtId="0" fontId="12" fillId="0" borderId="0"/>
    <xf numFmtId="0" fontId="12" fillId="0" borderId="0"/>
    <xf numFmtId="0" fontId="12" fillId="0" borderId="0"/>
    <xf numFmtId="0" fontId="12" fillId="0" borderId="0"/>
    <xf numFmtId="0" fontId="3" fillId="0" borderId="0"/>
    <xf numFmtId="0" fontId="12"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3" fillId="0" borderId="0"/>
    <xf numFmtId="0" fontId="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43" fillId="0" borderId="0"/>
    <xf numFmtId="0" fontId="3"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4" fillId="0" borderId="0"/>
    <xf numFmtId="0" fontId="12" fillId="0" borderId="0"/>
    <xf numFmtId="0" fontId="12" fillId="0" borderId="0"/>
    <xf numFmtId="0" fontId="12" fillId="0" borderId="0"/>
    <xf numFmtId="0" fontId="12" fillId="0" borderId="0"/>
    <xf numFmtId="0" fontId="12" fillId="0" borderId="0"/>
    <xf numFmtId="0" fontId="12" fillId="0" borderId="0"/>
    <xf numFmtId="0" fontId="43" fillId="0" borderId="0"/>
    <xf numFmtId="0" fontId="43" fillId="0" borderId="0"/>
    <xf numFmtId="0" fontId="43" fillId="0" borderId="0"/>
    <xf numFmtId="0" fontId="43" fillId="0" borderId="0"/>
    <xf numFmtId="0" fontId="3" fillId="0" borderId="0"/>
    <xf numFmtId="0" fontId="3" fillId="0" borderId="0"/>
    <xf numFmtId="0" fontId="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4" fontId="37" fillId="0" borderId="1" applyFill="0" applyBorder="0" applyProtection="0">
      <alignment horizontal="right" vertical="center"/>
    </xf>
    <xf numFmtId="4" fontId="37" fillId="0" borderId="1" applyFill="0" applyBorder="0" applyProtection="0">
      <alignment horizontal="righ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25" borderId="9" applyNumberFormat="0" applyFont="0" applyAlignment="0" applyProtection="0"/>
    <xf numFmtId="0" fontId="12" fillId="25" borderId="9" applyNumberFormat="0" applyFont="0" applyAlignment="0" applyProtection="0"/>
    <xf numFmtId="0" fontId="34" fillId="25" borderId="9" applyNumberFormat="0" applyFont="0" applyAlignment="0" applyProtection="0"/>
    <xf numFmtId="0" fontId="34"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34" fillId="25" borderId="9" applyNumberFormat="0" applyFont="0" applyAlignment="0" applyProtection="0"/>
    <xf numFmtId="0" fontId="12" fillId="25" borderId="9" applyNumberFormat="0" applyFont="0" applyAlignment="0" applyProtection="0"/>
    <xf numFmtId="0" fontId="3" fillId="37" borderId="18" applyNumberFormat="0" applyFont="0" applyAlignment="0" applyProtection="0"/>
    <xf numFmtId="0" fontId="3" fillId="37" borderId="18" applyNumberFormat="0" applyFont="0" applyAlignment="0" applyProtection="0"/>
    <xf numFmtId="0" fontId="3" fillId="37" borderId="18" applyNumberFormat="0" applyFont="0" applyAlignment="0" applyProtection="0"/>
    <xf numFmtId="0" fontId="3" fillId="37" borderId="18" applyNumberFormat="0" applyFont="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0" fontId="28" fillId="21" borderId="10" applyNumberFormat="0" applyAlignment="0" applyProtection="0"/>
    <xf numFmtId="0" fontId="28" fillId="21" borderId="10" applyNumberFormat="0" applyAlignment="0" applyProtection="0"/>
    <xf numFmtId="0" fontId="28" fillId="21" borderId="10" applyNumberFormat="0" applyAlignment="0" applyProtection="0"/>
    <xf numFmtId="0" fontId="28" fillId="21" borderId="10" applyNumberFormat="0" applyAlignment="0" applyProtection="0"/>
    <xf numFmtId="0" fontId="28" fillId="21" borderId="10" applyNumberFormat="0" applyAlignment="0" applyProtection="0"/>
    <xf numFmtId="9" fontId="3"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4" fillId="62" borderId="1" applyNumberFormat="0" applyProtection="0">
      <alignment horizontal="right"/>
    </xf>
    <xf numFmtId="0" fontId="57" fillId="62" borderId="0" applyNumberFormat="0" applyBorder="0" applyProtection="0">
      <alignment horizontal="left"/>
    </xf>
    <xf numFmtId="0" fontId="14" fillId="62" borderId="1" applyNumberFormat="0" applyProtection="0">
      <alignment horizontal="left"/>
    </xf>
    <xf numFmtId="49" fontId="12" fillId="0" borderId="1" applyFill="0" applyProtection="0">
      <alignment horizontal="right"/>
    </xf>
    <xf numFmtId="0" fontId="58" fillId="63" borderId="0" applyNumberFormat="0" applyBorder="0" applyProtection="0">
      <alignment horizontal="left"/>
    </xf>
    <xf numFmtId="1" fontId="12" fillId="0" borderId="1" applyFill="0" applyProtection="0">
      <alignment horizontal="right" vertical="top" wrapText="1"/>
    </xf>
    <xf numFmtId="2" fontId="12" fillId="0" borderId="1" applyFill="0" applyProtection="0">
      <alignment horizontal="right" vertical="top" wrapText="1"/>
    </xf>
    <xf numFmtId="0" fontId="12" fillId="0" borderId="1" applyFill="0" applyProtection="0">
      <alignment horizontal="right" vertical="top" wrapText="1"/>
    </xf>
    <xf numFmtId="0" fontId="14" fillId="62" borderId="1" applyNumberFormat="0" applyProtection="0">
      <alignment horizontal="right"/>
    </xf>
    <xf numFmtId="0" fontId="57" fillId="62" borderId="0" applyNumberFormat="0" applyBorder="0" applyProtection="0">
      <alignment horizontal="left"/>
    </xf>
    <xf numFmtId="0" fontId="14" fillId="62" borderId="1" applyNumberFormat="0" applyProtection="0">
      <alignment horizontal="left"/>
    </xf>
    <xf numFmtId="49" fontId="12" fillId="0" borderId="1" applyFill="0" applyProtection="0">
      <alignment horizontal="right"/>
    </xf>
    <xf numFmtId="0" fontId="58" fillId="63" borderId="0" applyNumberFormat="0" applyBorder="0" applyProtection="0">
      <alignment horizontal="left"/>
    </xf>
    <xf numFmtId="1" fontId="12" fillId="0" borderId="1" applyFill="0" applyProtection="0">
      <alignment horizontal="right" vertical="top" wrapText="1"/>
    </xf>
    <xf numFmtId="2" fontId="12" fillId="0" borderId="1" applyFill="0" applyProtection="0">
      <alignment horizontal="right" vertical="top" wrapText="1"/>
    </xf>
    <xf numFmtId="0" fontId="12" fillId="0" borderId="1" applyFill="0" applyProtection="0">
      <alignment horizontal="right" vertical="top" wrapText="1"/>
    </xf>
    <xf numFmtId="0" fontId="14" fillId="62" borderId="1" applyNumberFormat="0" applyProtection="0">
      <alignment horizontal="right"/>
    </xf>
    <xf numFmtId="0" fontId="57" fillId="62" borderId="0" applyNumberFormat="0" applyBorder="0" applyProtection="0">
      <alignment horizontal="left"/>
    </xf>
    <xf numFmtId="0" fontId="14" fillId="62" borderId="1" applyNumberFormat="0" applyProtection="0">
      <alignment horizontal="left"/>
    </xf>
    <xf numFmtId="49" fontId="12" fillId="0" borderId="1" applyFill="0" applyProtection="0">
      <alignment horizontal="right"/>
    </xf>
    <xf numFmtId="0" fontId="58" fillId="63" borderId="0" applyNumberFormat="0" applyBorder="0" applyProtection="0">
      <alignment horizontal="left"/>
    </xf>
    <xf numFmtId="1" fontId="12" fillId="0" borderId="1" applyFill="0" applyProtection="0">
      <alignment horizontal="right" vertical="top" wrapText="1"/>
    </xf>
    <xf numFmtId="2" fontId="12" fillId="0" borderId="1" applyFill="0" applyProtection="0">
      <alignment horizontal="right" vertical="top" wrapText="1"/>
    </xf>
    <xf numFmtId="0" fontId="12" fillId="0" borderId="1" applyFill="0" applyProtection="0">
      <alignment horizontal="right" vertical="top" wrapText="1"/>
    </xf>
    <xf numFmtId="0" fontId="14" fillId="62" borderId="1" applyNumberFormat="0" applyProtection="0">
      <alignment horizontal="right"/>
    </xf>
    <xf numFmtId="1" fontId="12" fillId="0" borderId="1" applyFill="0" applyProtection="0">
      <alignment horizontal="right" vertical="top" wrapText="1"/>
    </xf>
    <xf numFmtId="2" fontId="12" fillId="0" borderId="1" applyFill="0" applyProtection="0">
      <alignment horizontal="right" vertical="top" wrapText="1"/>
    </xf>
    <xf numFmtId="0" fontId="12" fillId="0" borderId="1" applyFill="0" applyProtection="0">
      <alignment horizontal="right" vertical="top" wrapText="1"/>
    </xf>
    <xf numFmtId="0" fontId="14" fillId="62" borderId="1" applyNumberFormat="0" applyProtection="0">
      <alignment horizontal="right"/>
    </xf>
    <xf numFmtId="0" fontId="57" fillId="62" borderId="0" applyNumberFormat="0" applyBorder="0" applyProtection="0">
      <alignment horizontal="left"/>
    </xf>
    <xf numFmtId="0" fontId="14" fillId="62" borderId="1" applyNumberFormat="0" applyProtection="0">
      <alignment horizontal="left"/>
    </xf>
    <xf numFmtId="49" fontId="12" fillId="0" borderId="1" applyFill="0" applyProtection="0">
      <alignment horizontal="right"/>
    </xf>
    <xf numFmtId="0" fontId="58" fillId="63" borderId="0" applyNumberFormat="0" applyBorder="0" applyProtection="0">
      <alignment horizontal="left"/>
    </xf>
    <xf numFmtId="1" fontId="12" fillId="0" borderId="1" applyFill="0" applyProtection="0">
      <alignment horizontal="right" vertical="top" wrapText="1"/>
    </xf>
    <xf numFmtId="2" fontId="12" fillId="0" borderId="1" applyFill="0" applyProtection="0">
      <alignment horizontal="right" vertical="top" wrapText="1"/>
    </xf>
    <xf numFmtId="0" fontId="12" fillId="0" borderId="1" applyFill="0" applyProtection="0">
      <alignment horizontal="right" vertical="top" wrapText="1"/>
    </xf>
    <xf numFmtId="0" fontId="14" fillId="62" borderId="1" applyNumberFormat="0" applyProtection="0">
      <alignment horizontal="right"/>
    </xf>
    <xf numFmtId="0" fontId="57" fillId="62" borderId="0" applyNumberFormat="0" applyBorder="0" applyProtection="0">
      <alignment horizontal="left"/>
    </xf>
    <xf numFmtId="0" fontId="14" fillId="62" borderId="1" applyNumberFormat="0" applyProtection="0">
      <alignment horizontal="left"/>
    </xf>
    <xf numFmtId="49" fontId="12" fillId="0" borderId="1" applyFill="0" applyProtection="0">
      <alignment horizontal="right"/>
    </xf>
    <xf numFmtId="0" fontId="58" fillId="63" borderId="0" applyNumberFormat="0" applyBorder="0" applyProtection="0">
      <alignment horizontal="left"/>
    </xf>
    <xf numFmtId="1" fontId="12" fillId="0" borderId="1" applyFill="0" applyProtection="0">
      <alignment horizontal="right" vertical="top" wrapText="1"/>
    </xf>
    <xf numFmtId="2" fontId="12" fillId="0" borderId="1" applyFill="0" applyProtection="0">
      <alignment horizontal="right" vertical="top" wrapText="1"/>
    </xf>
    <xf numFmtId="0" fontId="12" fillId="0" borderId="1" applyFill="0" applyProtection="0">
      <alignment horizontal="right" vertical="top" wrapText="1"/>
    </xf>
    <xf numFmtId="0" fontId="14" fillId="62" borderId="1" applyNumberFormat="0" applyProtection="0">
      <alignment horizontal="right"/>
    </xf>
    <xf numFmtId="0" fontId="57" fillId="62" borderId="0" applyNumberFormat="0" applyBorder="0" applyProtection="0">
      <alignment horizontal="left"/>
    </xf>
    <xf numFmtId="0" fontId="14" fillId="62" borderId="1" applyNumberFormat="0" applyProtection="0">
      <alignment horizontal="left"/>
    </xf>
    <xf numFmtId="49" fontId="12" fillId="0" borderId="1" applyFill="0" applyProtection="0">
      <alignment horizontal="right"/>
    </xf>
    <xf numFmtId="0" fontId="58" fillId="63" borderId="0" applyNumberFormat="0" applyBorder="0" applyProtection="0">
      <alignment horizontal="left"/>
    </xf>
    <xf numFmtId="1" fontId="12" fillId="0" borderId="1" applyFill="0" applyProtection="0">
      <alignment horizontal="right" vertical="top" wrapText="1"/>
    </xf>
    <xf numFmtId="2" fontId="12" fillId="0" borderId="1" applyFill="0" applyProtection="0">
      <alignment horizontal="right" vertical="top" wrapText="1"/>
    </xf>
    <xf numFmtId="0" fontId="12" fillId="0" borderId="1" applyFill="0" applyProtection="0">
      <alignment horizontal="right" vertical="top" wrapText="1"/>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9" fontId="43" fillId="0" borderId="0" applyFont="0" applyFill="0" applyBorder="0" applyAlignment="0" applyProtection="0"/>
    <xf numFmtId="0" fontId="3" fillId="0" borderId="0"/>
    <xf numFmtId="0" fontId="48" fillId="28" borderId="0" applyNumberFormat="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4" fontId="9" fillId="0" borderId="0" applyFont="0" applyFill="0" applyBorder="0" applyAlignment="0" applyProtection="0"/>
    <xf numFmtId="0" fontId="27" fillId="23" borderId="0" applyNumberFormat="0" applyBorder="0" applyAlignment="0" applyProtection="0"/>
    <xf numFmtId="168"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74" fontId="12" fillId="0" borderId="0"/>
    <xf numFmtId="3" fontId="12" fillId="67" borderId="15" applyFont="0" applyFill="0" applyBorder="0" applyAlignment="0" applyProtection="0"/>
    <xf numFmtId="3" fontId="65" fillId="68" borderId="15" applyNumberFormat="0" applyBorder="0" applyAlignment="0" applyProtection="0"/>
    <xf numFmtId="0" fontId="53" fillId="67" borderId="15" applyNumberFormat="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34" fillId="0" borderId="0" applyFont="0" applyFill="0" applyBorder="0" applyAlignment="0" applyProtection="0"/>
    <xf numFmtId="164" fontId="12" fillId="0" borderId="0" applyFont="0" applyFill="0" applyBorder="0" applyAlignment="0" applyProtection="0"/>
    <xf numFmtId="164" fontId="34" fillId="0" borderId="0" applyFont="0" applyFill="0" applyBorder="0" applyAlignment="0" applyProtection="0"/>
    <xf numFmtId="164" fontId="6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3"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3"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72"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9" fontId="12" fillId="0" borderId="0" applyFont="0" applyFill="0" applyBorder="0" applyAlignment="0" applyProtection="0"/>
    <xf numFmtId="174"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74" fontId="64" fillId="0" borderId="0" applyNumberFormat="0" applyFill="0" applyBorder="0" applyAlignment="0" applyProtection="0">
      <alignment vertical="top"/>
      <protection locked="0"/>
    </xf>
    <xf numFmtId="0" fontId="49" fillId="35" borderId="15" applyNumberFormat="0" applyAlignment="0" applyProtection="0"/>
    <xf numFmtId="164" fontId="8" fillId="0" borderId="0" applyFont="0" applyFill="0" applyBorder="0" applyAlignment="0" applyProtection="0"/>
    <xf numFmtId="164"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4" fontId="3" fillId="0" borderId="0" applyFont="0" applyFill="0" applyBorder="0" applyAlignment="0" applyProtection="0"/>
    <xf numFmtId="164" fontId="12" fillId="0" borderId="0" applyFont="0" applyFill="0" applyBorder="0" applyAlignment="0" applyProtection="0"/>
    <xf numFmtId="0" fontId="66" fillId="0" borderId="0" applyNumberFormat="0" applyFill="0" applyBorder="0" applyAlignment="0" applyProtection="0"/>
    <xf numFmtId="175" fontId="67" fillId="69" borderId="0" applyNumberFormat="0" applyBorder="0" applyAlignment="0" applyProtection="0">
      <alignment horizontal="center" vertical="top" wrapText="1"/>
    </xf>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0" fontId="12" fillId="0" borderId="0"/>
    <xf numFmtId="0" fontId="9" fillId="0" borderId="0"/>
    <xf numFmtId="0" fontId="61" fillId="0" borderId="0" applyFill="0" applyBorder="0"/>
    <xf numFmtId="0" fontId="12" fillId="0" borderId="0"/>
    <xf numFmtId="0" fontId="3" fillId="0" borderId="0"/>
    <xf numFmtId="0" fontId="3" fillId="0" borderId="0"/>
    <xf numFmtId="0" fontId="3" fillId="0" borderId="0"/>
    <xf numFmtId="0" fontId="34" fillId="0" borderId="0"/>
    <xf numFmtId="0" fontId="3" fillId="0" borderId="0"/>
    <xf numFmtId="175" fontId="53" fillId="67" borderId="0" applyNumberFormat="0" applyBorder="0" applyAlignment="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0" fontId="50" fillId="29" borderId="16" applyNumberFormat="0" applyAlignment="0" applyProtection="0"/>
    <xf numFmtId="0" fontId="68" fillId="70" borderId="0" applyNumberFormat="0" applyAlignment="0" applyProtection="0"/>
    <xf numFmtId="0" fontId="69" fillId="65" borderId="0" applyNumberFormat="0" applyAlignment="0" applyProtection="0"/>
    <xf numFmtId="0" fontId="70" fillId="71" borderId="0" applyNumberFormat="0" applyAlignment="0" applyProtection="0"/>
    <xf numFmtId="175" fontId="60" fillId="66" borderId="0" applyNumberFormat="0" applyFill="0" applyBorder="0" applyAlignment="0">
      <alignment horizontal="center"/>
    </xf>
    <xf numFmtId="9" fontId="34"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0" fontId="59" fillId="29" borderId="15" applyNumberFormat="0" applyFill="0" applyBorder="0" applyAlignment="0" applyProtection="0"/>
    <xf numFmtId="0" fontId="63" fillId="29" borderId="15" applyFill="0" applyBorder="0" applyAlignment="0" applyProtection="0"/>
    <xf numFmtId="0" fontId="3" fillId="0" borderId="0"/>
    <xf numFmtId="164" fontId="3" fillId="0" borderId="0" applyFont="0" applyFill="0" applyBorder="0" applyAlignment="0" applyProtection="0"/>
    <xf numFmtId="0" fontId="12" fillId="0" borderId="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74" fontId="12" fillId="0" borderId="0"/>
    <xf numFmtId="3" fontId="12" fillId="67" borderId="15" applyFont="0" applyFill="0" applyBorder="0" applyAlignment="0" applyProtection="0"/>
    <xf numFmtId="0" fontId="12" fillId="0" borderId="0" applyNumberFormat="0" applyFont="0" applyFill="0" applyBorder="0" applyProtection="0">
      <alignment horizontal="left" vertical="center" indent="5"/>
    </xf>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3" fillId="0" borderId="0" applyFont="0" applyFill="0" applyBorder="0" applyAlignment="0" applyProtection="0"/>
    <xf numFmtId="164" fontId="12" fillId="0" borderId="0" applyFont="0" applyFill="0" applyBorder="0" applyAlignment="0" applyProtection="0"/>
    <xf numFmtId="164" fontId="3"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72"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0"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74"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4" fontId="3"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0" fontId="3" fillId="0" borderId="0"/>
    <xf numFmtId="0" fontId="3" fillId="0" borderId="0"/>
    <xf numFmtId="0" fontId="12" fillId="0" borderId="0"/>
    <xf numFmtId="0" fontId="3" fillId="0" borderId="0"/>
    <xf numFmtId="0" fontId="3" fillId="0" borderId="0"/>
    <xf numFmtId="0" fontId="12" fillId="24" borderId="0" applyNumberFormat="0" applyFont="0" applyBorder="0" applyAlignment="0" applyProtection="0"/>
    <xf numFmtId="0" fontId="12" fillId="25" borderId="9" applyNumberFormat="0" applyFont="0" applyAlignment="0" applyProtection="0"/>
    <xf numFmtId="0" fontId="12" fillId="25" borderId="9" applyNumberFormat="0" applyFont="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0" fontId="3" fillId="0" borderId="0"/>
    <xf numFmtId="164" fontId="3" fillId="0" borderId="0" applyFont="0" applyFill="0" applyBorder="0" applyAlignment="0" applyProtection="0"/>
    <xf numFmtId="0" fontId="43" fillId="0" borderId="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8" fillId="37" borderId="18" applyNumberFormat="0" applyFont="0" applyAlignment="0" applyProtection="0"/>
    <xf numFmtId="0" fontId="8" fillId="37" borderId="18" applyNumberFormat="0" applyFont="0" applyAlignment="0" applyProtection="0"/>
    <xf numFmtId="0" fontId="8" fillId="37" borderId="18" applyNumberFormat="0" applyFont="0" applyAlignment="0" applyProtection="0"/>
    <xf numFmtId="0" fontId="8" fillId="37" borderId="18" applyNumberFormat="0" applyFont="0" applyAlignment="0" applyProtection="0"/>
    <xf numFmtId="0" fontId="8" fillId="37" borderId="18" applyNumberFormat="0" applyFont="0" applyAlignment="0" applyProtection="0"/>
    <xf numFmtId="0" fontId="8" fillId="37" borderId="18" applyNumberFormat="0" applyFont="0" applyAlignment="0" applyProtection="0"/>
    <xf numFmtId="0" fontId="8" fillId="37" borderId="18" applyNumberFormat="0" applyFont="0" applyAlignment="0" applyProtection="0"/>
    <xf numFmtId="0" fontId="8" fillId="37" borderId="18" applyNumberFormat="0" applyFont="0" applyAlignment="0" applyProtection="0"/>
    <xf numFmtId="0" fontId="8" fillId="37" borderId="18" applyNumberFormat="0" applyFont="0" applyAlignment="0" applyProtection="0"/>
    <xf numFmtId="0" fontId="8" fillId="37" borderId="18" applyNumberFormat="0" applyFont="0" applyAlignment="0" applyProtection="0"/>
    <xf numFmtId="0" fontId="8" fillId="37" borderId="18" applyNumberFormat="0" applyFont="0" applyAlignment="0" applyProtection="0"/>
    <xf numFmtId="0" fontId="8" fillId="37" borderId="18" applyNumberFormat="0" applyFont="0" applyAlignment="0" applyProtection="0"/>
    <xf numFmtId="0" fontId="8" fillId="37" borderId="18" applyNumberFormat="0" applyFont="0" applyAlignment="0" applyProtection="0"/>
    <xf numFmtId="0" fontId="12" fillId="37" borderId="18" applyNumberFormat="0" applyFont="0" applyAlignment="0" applyProtection="0"/>
    <xf numFmtId="0" fontId="8" fillId="37" borderId="18" applyNumberFormat="0" applyFont="0" applyAlignment="0" applyProtection="0"/>
    <xf numFmtId="0" fontId="8" fillId="37" borderId="18" applyNumberFormat="0" applyFont="0" applyAlignment="0" applyProtection="0"/>
    <xf numFmtId="0" fontId="8" fillId="37" borderId="18" applyNumberFormat="0" applyFont="0" applyAlignment="0" applyProtection="0"/>
    <xf numFmtId="0" fontId="12" fillId="37" borderId="18" applyNumberFormat="0" applyFont="0" applyAlignment="0" applyProtection="0"/>
    <xf numFmtId="0" fontId="12" fillId="37" borderId="18" applyNumberFormat="0" applyFont="0" applyAlignment="0" applyProtection="0"/>
    <xf numFmtId="0" fontId="8" fillId="37" borderId="18" applyNumberFormat="0" applyFont="0" applyAlignment="0" applyProtection="0"/>
    <xf numFmtId="0" fontId="8" fillId="37" borderId="18" applyNumberFormat="0" applyFont="0" applyAlignment="0" applyProtection="0"/>
    <xf numFmtId="0" fontId="12" fillId="37" borderId="18" applyNumberFormat="0" applyFont="0" applyAlignment="0" applyProtection="0"/>
    <xf numFmtId="0" fontId="8" fillId="37" borderId="18" applyNumberFormat="0" applyFont="0" applyAlignment="0" applyProtection="0"/>
    <xf numFmtId="0" fontId="8" fillId="37" borderId="18" applyNumberFormat="0" applyFont="0" applyAlignment="0" applyProtection="0"/>
    <xf numFmtId="0" fontId="74" fillId="0" borderId="0"/>
    <xf numFmtId="0" fontId="75" fillId="0" borderId="0">
      <alignment horizontal="right"/>
    </xf>
    <xf numFmtId="0" fontId="76" fillId="0" borderId="0"/>
    <xf numFmtId="0" fontId="77" fillId="0" borderId="0"/>
    <xf numFmtId="0" fontId="78" fillId="0" borderId="0"/>
    <xf numFmtId="0" fontId="79" fillId="0" borderId="20" applyNumberFormat="0" applyAlignment="0"/>
    <xf numFmtId="0" fontId="80" fillId="0" borderId="0" applyAlignment="0">
      <alignment horizontal="left"/>
    </xf>
    <xf numFmtId="0" fontId="80" fillId="0" borderId="0">
      <alignment horizontal="right"/>
    </xf>
    <xf numFmtId="173" fontId="80" fillId="0" borderId="0">
      <alignment horizontal="right"/>
    </xf>
    <xf numFmtId="167" fontId="81" fillId="0" borderId="0">
      <alignment horizontal="right"/>
    </xf>
    <xf numFmtId="0" fontId="82" fillId="0" borderId="0"/>
    <xf numFmtId="0" fontId="18" fillId="21" borderId="2" applyNumberFormat="0" applyAlignment="0" applyProtection="0"/>
    <xf numFmtId="0" fontId="18" fillId="21" borderId="2" applyNumberFormat="0" applyAlignment="0" applyProtection="0"/>
    <xf numFmtId="0" fontId="18" fillId="21" borderId="2" applyNumberFormat="0" applyAlignment="0" applyProtection="0"/>
    <xf numFmtId="0" fontId="18" fillId="21" borderId="2" applyNumberFormat="0" applyAlignment="0" applyProtection="0"/>
    <xf numFmtId="0" fontId="18" fillId="21" borderId="2" applyNumberFormat="0" applyAlignment="0" applyProtection="0"/>
    <xf numFmtId="0" fontId="18" fillId="21" borderId="2" applyNumberFormat="0" applyAlignment="0" applyProtection="0"/>
    <xf numFmtId="0" fontId="42" fillId="29" borderId="15" applyNumberFormat="0" applyAlignment="0" applyProtection="0"/>
    <xf numFmtId="0" fontId="19" fillId="22" borderId="4" applyNumberFormat="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34" fillId="0" borderId="0" applyFont="0" applyFill="0" applyBorder="0" applyAlignment="0" applyProtection="0"/>
    <xf numFmtId="164" fontId="12" fillId="0" borderId="0" applyFont="0" applyFill="0" applyBorder="0" applyAlignment="0" applyProtection="0"/>
    <xf numFmtId="164" fontId="6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6" fontId="8"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8" fillId="0" borderId="0" applyFont="0" applyFill="0" applyBorder="0" applyAlignment="0" applyProtection="0"/>
    <xf numFmtId="164" fontId="62" fillId="0" borderId="0" applyFont="0" applyFill="0" applyBorder="0" applyAlignment="0" applyProtection="0"/>
    <xf numFmtId="164" fontId="8" fillId="0" borderId="0" applyFont="0" applyFill="0" applyBorder="0" applyAlignment="0" applyProtection="0"/>
    <xf numFmtId="164" fontId="6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6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12" fillId="0" borderId="0" applyFont="0" applyFill="0" applyBorder="0" applyAlignment="0" applyProtection="0"/>
    <xf numFmtId="166" fontId="8" fillId="0" borderId="0" applyFont="0" applyFill="0" applyBorder="0" applyAlignment="0" applyProtection="0"/>
    <xf numFmtId="164" fontId="12" fillId="0" borderId="0" applyFont="0" applyFill="0" applyBorder="0" applyAlignment="0" applyProtection="0"/>
    <xf numFmtId="166" fontId="8" fillId="0" borderId="0" applyFont="0" applyFill="0" applyBorder="0" applyAlignment="0" applyProtection="0"/>
    <xf numFmtId="164" fontId="1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6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62" fillId="0" borderId="0" applyFont="0" applyFill="0" applyBorder="0" applyAlignment="0" applyProtection="0"/>
    <xf numFmtId="164" fontId="8" fillId="0" borderId="0" applyFont="0" applyFill="0" applyBorder="0" applyAlignment="0" applyProtection="0"/>
    <xf numFmtId="164" fontId="12" fillId="0" borderId="0" applyFont="0" applyFill="0" applyBorder="0" applyAlignment="0" applyProtection="0"/>
    <xf numFmtId="164" fontId="6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0" fontId="37" fillId="0" borderId="5">
      <alignment horizontal="left" vertical="center" wrapText="1" indent="2"/>
    </xf>
    <xf numFmtId="0" fontId="37" fillId="0" borderId="5">
      <alignment horizontal="left" vertical="center" wrapText="1" indent="2"/>
    </xf>
    <xf numFmtId="0" fontId="37" fillId="0" borderId="5">
      <alignment horizontal="left" vertical="center" wrapText="1" indent="2"/>
    </xf>
    <xf numFmtId="0" fontId="37" fillId="0" borderId="5">
      <alignment horizontal="left" vertical="center" wrapText="1" indent="2"/>
    </xf>
    <xf numFmtId="0" fontId="20" fillId="0" borderId="0" applyNumberFormat="0" applyFill="0" applyBorder="0" applyAlignment="0" applyProtection="0"/>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174" fontId="64"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49" fillId="35" borderId="15" applyNumberFormat="0" applyAlignment="0" applyProtection="0"/>
    <xf numFmtId="0" fontId="25" fillId="7" borderId="2" applyNumberFormat="0" applyAlignment="0" applyProtection="0"/>
    <xf numFmtId="164" fontId="8" fillId="0" borderId="0" applyFont="0" applyFill="0" applyBorder="0" applyAlignment="0" applyProtection="0"/>
    <xf numFmtId="164" fontId="8"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6" fontId="8"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6" fontId="8"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4"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4" fillId="0" borderId="0" applyNumberFormat="0" applyFill="0" applyBorder="0" applyAlignment="0" applyProtection="0">
      <alignment vertical="top"/>
      <protection locked="0"/>
    </xf>
    <xf numFmtId="0" fontId="84" fillId="0" borderId="0" applyNumberFormat="0" applyFill="0" applyBorder="0" applyAlignment="0" applyProtection="0"/>
    <xf numFmtId="0" fontId="84" fillId="0" borderId="0" applyNumberFormat="0" applyFill="0" applyBorder="0" applyAlignment="0" applyProtection="0"/>
    <xf numFmtId="0" fontId="66" fillId="0" borderId="0" applyNumberFormat="0" applyFill="0" applyBorder="0" applyAlignment="0" applyProtection="0"/>
    <xf numFmtId="0" fontId="84" fillId="0" borderId="0" applyNumberFormat="0" applyFill="0" applyBorder="0" applyAlignment="0" applyProtection="0">
      <alignment vertical="top"/>
      <protection locked="0"/>
    </xf>
    <xf numFmtId="0" fontId="26" fillId="0" borderId="3" applyNumberFormat="0" applyFill="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4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175"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12" fillId="0" borderId="0"/>
    <xf numFmtId="0" fontId="61" fillId="0" borderId="0" applyFill="0" applyBorder="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12" fillId="0" borderId="0"/>
    <xf numFmtId="0" fontId="1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8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1" fillId="0" borderId="0" applyFill="0" applyBorder="0"/>
    <xf numFmtId="0" fontId="12" fillId="0" borderId="0"/>
    <xf numFmtId="0" fontId="2" fillId="0" borderId="0"/>
    <xf numFmtId="0" fontId="2" fillId="0" borderId="0"/>
    <xf numFmtId="0" fontId="2" fillId="0" borderId="0"/>
    <xf numFmtId="0" fontId="61" fillId="0" borderId="0" applyFill="0" applyBorder="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53" fillId="67" borderId="0" applyNumberFormat="0" applyBorder="0" applyAlignment="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4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53" fillId="67" borderId="0" applyNumberFormat="0" applyBorder="0" applyAlignment="0"/>
    <xf numFmtId="4" fontId="37" fillId="0" borderId="1" applyFill="0" applyBorder="0" applyProtection="0">
      <alignment horizontal="right" vertical="center"/>
    </xf>
    <xf numFmtId="4" fontId="37" fillId="0" borderId="1" applyFill="0" applyBorder="0" applyProtection="0">
      <alignment horizontal="right" vertical="center"/>
    </xf>
    <xf numFmtId="4" fontId="37" fillId="0" borderId="1" applyFill="0" applyBorder="0" applyProtection="0">
      <alignment horizontal="right" vertical="center"/>
    </xf>
    <xf numFmtId="4" fontId="37" fillId="0" borderId="1" applyFill="0" applyBorder="0" applyProtection="0">
      <alignment horizontal="right" vertical="center"/>
    </xf>
    <xf numFmtId="4" fontId="37" fillId="0" borderId="1" applyFill="0" applyBorder="0" applyProtection="0">
      <alignment horizontal="right" vertical="center"/>
    </xf>
    <xf numFmtId="4" fontId="37" fillId="0" borderId="1" applyFill="0" applyBorder="0" applyProtection="0">
      <alignment horizontal="right" vertical="center"/>
    </xf>
    <xf numFmtId="4" fontId="37" fillId="0" borderId="1" applyFill="0" applyBorder="0" applyProtection="0">
      <alignment horizontal="right" vertical="center"/>
    </xf>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34" fillId="25" borderId="9" applyNumberFormat="0" applyFont="0" applyAlignment="0" applyProtection="0"/>
    <xf numFmtId="0" fontId="34"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34" fillId="25" borderId="9" applyNumberFormat="0" applyFont="0" applyAlignment="0" applyProtection="0"/>
    <xf numFmtId="0" fontId="34" fillId="25" borderId="9" applyNumberFormat="0" applyFont="0" applyAlignment="0" applyProtection="0"/>
    <xf numFmtId="0" fontId="34" fillId="25" borderId="9" applyNumberFormat="0" applyFont="0" applyAlignment="0" applyProtection="0"/>
    <xf numFmtId="0" fontId="34"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8" fillId="37" borderId="18" applyNumberFormat="0" applyFont="0" applyAlignment="0" applyProtection="0"/>
    <xf numFmtId="0" fontId="2" fillId="37" borderId="18" applyNumberFormat="0" applyFont="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34" fillId="0" borderId="0" applyFont="0" applyFill="0" applyBorder="0" applyAlignment="0" applyProtection="0"/>
    <xf numFmtId="0" fontId="28" fillId="21" borderId="10" applyNumberFormat="0" applyAlignment="0" applyProtection="0"/>
    <xf numFmtId="0" fontId="2" fillId="0" borderId="0"/>
    <xf numFmtId="0" fontId="28" fillId="21" borderId="10" applyNumberFormat="0" applyAlignment="0" applyProtection="0"/>
    <xf numFmtId="0" fontId="2" fillId="0" borderId="0"/>
    <xf numFmtId="0" fontId="28" fillId="21" borderId="10" applyNumberFormat="0" applyAlignment="0" applyProtection="0"/>
    <xf numFmtId="0" fontId="2" fillId="0" borderId="0"/>
    <xf numFmtId="0" fontId="28" fillId="21" borderId="10" applyNumberFormat="0" applyAlignment="0" applyProtection="0"/>
    <xf numFmtId="0" fontId="2" fillId="0" borderId="0"/>
    <xf numFmtId="0" fontId="28" fillId="21" borderId="10" applyNumberFormat="0" applyAlignment="0" applyProtection="0"/>
    <xf numFmtId="0" fontId="28" fillId="21" borderId="10" applyNumberFormat="0" applyAlignment="0" applyProtection="0"/>
    <xf numFmtId="0" fontId="28" fillId="21" borderId="10" applyNumberFormat="0" applyAlignment="0" applyProtection="0"/>
    <xf numFmtId="0" fontId="28" fillId="21" borderId="10" applyNumberFormat="0" applyAlignment="0" applyProtection="0"/>
    <xf numFmtId="0" fontId="2" fillId="0" borderId="0"/>
    <xf numFmtId="0" fontId="28" fillId="21" borderId="10" applyNumberFormat="0" applyAlignment="0" applyProtection="0"/>
    <xf numFmtId="0" fontId="2" fillId="0" borderId="0"/>
    <xf numFmtId="0" fontId="28" fillId="21" borderId="10" applyNumberFormat="0" applyAlignment="0" applyProtection="0"/>
    <xf numFmtId="0" fontId="2" fillId="0" borderId="0"/>
    <xf numFmtId="0" fontId="28" fillId="21" borderId="10" applyNumberFormat="0" applyAlignment="0" applyProtection="0"/>
    <xf numFmtId="0" fontId="2" fillId="0" borderId="0"/>
    <xf numFmtId="0" fontId="28" fillId="21" borderId="10" applyNumberFormat="0" applyAlignment="0" applyProtection="0"/>
    <xf numFmtId="0" fontId="50" fillId="29" borderId="16" applyNumberFormat="0" applyAlignment="0" applyProtection="0"/>
    <xf numFmtId="0" fontId="2" fillId="0" borderId="0"/>
    <xf numFmtId="0" fontId="2" fillId="0" borderId="0"/>
    <xf numFmtId="0" fontId="2" fillId="0" borderId="0"/>
    <xf numFmtId="0" fontId="2" fillId="0" borderId="0"/>
    <xf numFmtId="0" fontId="9"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12" fillId="0" borderId="0" applyFont="0" applyFill="0" applyBorder="0" applyAlignment="0" applyProtection="0"/>
    <xf numFmtId="0" fontId="2" fillId="0" borderId="0"/>
    <xf numFmtId="9" fontId="34" fillId="0" borderId="0" applyFont="0" applyFill="0" applyBorder="0" applyAlignment="0" applyProtection="0"/>
    <xf numFmtId="9" fontId="1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1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applyNumberFormat="0" applyFill="0" applyBorder="0" applyAlignment="0" applyProtection="0"/>
    <xf numFmtId="0" fontId="2" fillId="0" borderId="0"/>
    <xf numFmtId="0" fontId="20" fillId="0" borderId="0" applyNumberFormat="0" applyFill="0" applyBorder="0" applyAlignment="0" applyProtection="0"/>
    <xf numFmtId="0" fontId="2" fillId="0" borderId="0"/>
    <xf numFmtId="0" fontId="2" fillId="0" borderId="0"/>
    <xf numFmtId="0" fontId="86" fillId="0" borderId="0" applyNumberFormat="0" applyFill="0" applyBorder="0" applyAlignment="0" applyProtection="0"/>
    <xf numFmtId="0" fontId="2" fillId="0" borderId="0"/>
    <xf numFmtId="0" fontId="2" fillId="0" borderId="0"/>
    <xf numFmtId="0" fontId="29" fillId="0" borderId="0" applyNumberFormat="0" applyFill="0" applyBorder="0" applyAlignment="0" applyProtection="0"/>
    <xf numFmtId="0" fontId="22" fillId="0" borderId="6" applyNumberFormat="0" applyFill="0" applyAlignment="0" applyProtection="0"/>
    <xf numFmtId="0" fontId="23" fillId="0" borderId="7" applyNumberFormat="0" applyFill="0" applyAlignment="0" applyProtection="0"/>
    <xf numFmtId="0" fontId="2" fillId="0" borderId="0"/>
    <xf numFmtId="0" fontId="24" fillId="0" borderId="8" applyNumberFormat="0" applyFill="0" applyAlignment="0" applyProtection="0"/>
    <xf numFmtId="0" fontId="2" fillId="0" borderId="0"/>
    <xf numFmtId="0" fontId="24" fillId="0" borderId="8" applyNumberFormat="0" applyFill="0" applyAlignment="0" applyProtection="0"/>
    <xf numFmtId="0" fontId="2" fillId="0" borderId="0"/>
    <xf numFmtId="0" fontId="24" fillId="0" borderId="0" applyNumberFormat="0" applyFill="0" applyBorder="0" applyAlignment="0" applyProtection="0"/>
    <xf numFmtId="0" fontId="2" fillId="0" borderId="0"/>
    <xf numFmtId="0" fontId="29" fillId="0" borderId="0" applyNumberFormat="0" applyFill="0" applyBorder="0" applyAlignment="0" applyProtection="0"/>
    <xf numFmtId="0" fontId="2" fillId="0" borderId="0"/>
    <xf numFmtId="0" fontId="30" fillId="0" borderId="11" applyNumberFormat="0" applyFill="0" applyAlignment="0" applyProtection="0"/>
    <xf numFmtId="0" fontId="2" fillId="0" borderId="0"/>
    <xf numFmtId="0" fontId="72" fillId="0" borderId="19"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2" fillId="0" borderId="0"/>
    <xf numFmtId="0" fontId="30" fillId="0" borderId="11" applyNumberFormat="0" applyFill="0" applyAlignment="0" applyProtection="0"/>
    <xf numFmtId="0" fontId="2" fillId="0" borderId="0"/>
    <xf numFmtId="0" fontId="2" fillId="0" borderId="0"/>
    <xf numFmtId="0" fontId="30" fillId="0" borderId="11" applyNumberFormat="0" applyFill="0" applyAlignment="0" applyProtection="0"/>
    <xf numFmtId="0" fontId="2" fillId="0" borderId="0"/>
    <xf numFmtId="0" fontId="2" fillId="0" borderId="0"/>
    <xf numFmtId="0" fontId="30" fillId="0" borderId="11" applyNumberFormat="0" applyFill="0" applyAlignment="0" applyProtection="0"/>
    <xf numFmtId="0" fontId="2" fillId="0" borderId="0"/>
    <xf numFmtId="0" fontId="30" fillId="0" borderId="11" applyNumberFormat="0" applyFill="0" applyAlignment="0" applyProtection="0"/>
    <xf numFmtId="0" fontId="2" fillId="0" borderId="0"/>
    <xf numFmtId="0" fontId="17" fillId="3" borderId="0" applyNumberFormat="0" applyBorder="0" applyAlignment="0" applyProtection="0"/>
    <xf numFmtId="0" fontId="2" fillId="0" borderId="0"/>
    <xf numFmtId="0" fontId="21" fillId="4" borderId="0" applyNumberFormat="0" applyBorder="0" applyAlignment="0" applyProtection="0"/>
    <xf numFmtId="0" fontId="2" fillId="0" borderId="0"/>
    <xf numFmtId="0" fontId="2" fillId="0" borderId="0"/>
    <xf numFmtId="0" fontId="13" fillId="0" borderId="0" applyNumberFormat="0" applyFill="0" applyBorder="0" applyAlignment="0" applyProtection="0"/>
    <xf numFmtId="0" fontId="2" fillId="0" borderId="0"/>
    <xf numFmtId="0" fontId="71" fillId="0" borderId="0" applyNumberFormat="0" applyFill="0" applyBorder="0" applyAlignment="0" applyProtection="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cellStyleXfs>
  <cellXfs count="83">
    <xf numFmtId="0" fontId="0" fillId="0" borderId="0" xfId="0"/>
    <xf numFmtId="0" fontId="40" fillId="0" borderId="0" xfId="902"/>
    <xf numFmtId="0" fontId="15" fillId="0" borderId="0" xfId="902" applyFont="1"/>
    <xf numFmtId="0" fontId="14" fillId="26" borderId="13" xfId="902" applyFont="1" applyFill="1" applyBorder="1"/>
    <xf numFmtId="0" fontId="14" fillId="27" borderId="13" xfId="902" applyFont="1" applyFill="1" applyBorder="1"/>
    <xf numFmtId="0" fontId="14" fillId="30" borderId="13" xfId="902" applyFont="1" applyFill="1" applyBorder="1"/>
    <xf numFmtId="1" fontId="0" fillId="0" borderId="0" xfId="0" applyNumberFormat="1"/>
    <xf numFmtId="0" fontId="0" fillId="0" borderId="12" xfId="0" applyBorder="1"/>
    <xf numFmtId="1" fontId="0" fillId="0" borderId="12" xfId="0" applyNumberFormat="1" applyBorder="1"/>
    <xf numFmtId="0" fontId="0" fillId="0" borderId="0" xfId="0" applyBorder="1"/>
    <xf numFmtId="0" fontId="0" fillId="0" borderId="0" xfId="0" applyFill="1" applyBorder="1"/>
    <xf numFmtId="0" fontId="45" fillId="0" borderId="0" xfId="0" applyFont="1"/>
    <xf numFmtId="0" fontId="0" fillId="0" borderId="14" xfId="0" applyBorder="1"/>
    <xf numFmtId="0" fontId="31" fillId="0" borderId="0" xfId="0" applyFont="1"/>
    <xf numFmtId="167" fontId="0" fillId="0" borderId="0" xfId="0" applyNumberFormat="1"/>
    <xf numFmtId="0" fontId="14" fillId="0" borderId="0" xfId="0" applyFont="1"/>
    <xf numFmtId="171" fontId="14" fillId="0" borderId="0" xfId="0" applyNumberFormat="1" applyFont="1" applyFill="1" applyBorder="1"/>
    <xf numFmtId="14" fontId="0" fillId="0" borderId="0" xfId="0" applyNumberFormat="1"/>
    <xf numFmtId="0" fontId="14" fillId="31" borderId="13" xfId="902" applyFont="1" applyFill="1" applyBorder="1"/>
    <xf numFmtId="167" fontId="0" fillId="0" borderId="0" xfId="0" applyNumberFormat="1" applyBorder="1"/>
    <xf numFmtId="1" fontId="0" fillId="0" borderId="0" xfId="0" applyNumberFormat="1" applyBorder="1"/>
    <xf numFmtId="167" fontId="0" fillId="0" borderId="12" xfId="0" applyNumberFormat="1" applyBorder="1"/>
    <xf numFmtId="171" fontId="12" fillId="0" borderId="0" xfId="0" applyNumberFormat="1" applyFont="1" applyFill="1" applyBorder="1" applyAlignment="1">
      <alignment horizontal="left"/>
    </xf>
    <xf numFmtId="0" fontId="0" fillId="0" borderId="0" xfId="0" applyFont="1" applyAlignment="1">
      <alignment horizontal="left"/>
    </xf>
    <xf numFmtId="14" fontId="12" fillId="0" borderId="0" xfId="0" applyNumberFormat="1" applyFont="1" applyAlignment="1">
      <alignment horizontal="left"/>
    </xf>
    <xf numFmtId="0" fontId="6" fillId="0" borderId="0" xfId="1949"/>
    <xf numFmtId="0" fontId="12" fillId="0" borderId="0" xfId="1963" applyFont="1" applyFill="1" applyBorder="1" applyAlignment="1"/>
    <xf numFmtId="0" fontId="46" fillId="0" borderId="0" xfId="0" applyFont="1"/>
    <xf numFmtId="9" fontId="31" fillId="32" borderId="0" xfId="0" applyNumberFormat="1" applyFont="1" applyFill="1"/>
    <xf numFmtId="9" fontId="31" fillId="32" borderId="0" xfId="0" applyNumberFormat="1" applyFont="1" applyFill="1" applyAlignment="1">
      <alignment horizontal="left"/>
    </xf>
    <xf numFmtId="171" fontId="43" fillId="0" borderId="0" xfId="910" applyNumberFormat="1" applyFont="1" applyFill="1" applyBorder="1"/>
    <xf numFmtId="167" fontId="6" fillId="0" borderId="0" xfId="1949" applyNumberFormat="1" applyAlignment="1">
      <alignment horizontal="center"/>
    </xf>
    <xf numFmtId="14" fontId="47" fillId="0" borderId="0" xfId="1965" applyNumberFormat="1" applyFont="1" applyAlignment="1">
      <alignment horizontal="left"/>
    </xf>
    <xf numFmtId="0" fontId="14" fillId="64" borderId="13" xfId="902" applyFont="1" applyFill="1" applyBorder="1"/>
    <xf numFmtId="0" fontId="0" fillId="0" borderId="0" xfId="0" applyFont="1"/>
    <xf numFmtId="0" fontId="0" fillId="0" borderId="0" xfId="0" applyFill="1"/>
    <xf numFmtId="0" fontId="43" fillId="0" borderId="12" xfId="1954" applyFont="1" applyFill="1" applyBorder="1"/>
    <xf numFmtId="0" fontId="43" fillId="0" borderId="0" xfId="1954" applyFont="1" applyFill="1"/>
    <xf numFmtId="0" fontId="43" fillId="0" borderId="0" xfId="1954" applyFont="1" applyFill="1" applyBorder="1"/>
    <xf numFmtId="14" fontId="0" fillId="0" borderId="0" xfId="0" applyNumberFormat="1" applyAlignment="1"/>
    <xf numFmtId="0" fontId="43" fillId="0" borderId="0" xfId="5019"/>
    <xf numFmtId="0" fontId="73" fillId="0" borderId="0" xfId="5019" applyFont="1"/>
    <xf numFmtId="0" fontId="72" fillId="0" borderId="0" xfId="5019" applyFont="1"/>
    <xf numFmtId="0" fontId="43" fillId="0" borderId="0" xfId="2466"/>
    <xf numFmtId="0" fontId="72" fillId="0" borderId="12" xfId="5019" applyFont="1" applyBorder="1"/>
    <xf numFmtId="0" fontId="31" fillId="72" borderId="0" xfId="0" applyFont="1" applyFill="1"/>
    <xf numFmtId="0" fontId="87" fillId="73" borderId="0" xfId="0" applyFont="1" applyFill="1"/>
    <xf numFmtId="167" fontId="0" fillId="64" borderId="0" xfId="0" applyNumberFormat="1" applyFill="1" applyAlignment="1">
      <alignment horizontal="center"/>
    </xf>
    <xf numFmtId="167" fontId="2" fillId="0" borderId="0" xfId="6458" applyNumberFormat="1" applyAlignment="1">
      <alignment horizontal="center"/>
    </xf>
    <xf numFmtId="167" fontId="2" fillId="64" borderId="0" xfId="6458" applyNumberFormat="1" applyFill="1" applyBorder="1" applyAlignment="1">
      <alignment horizontal="center"/>
    </xf>
    <xf numFmtId="0" fontId="2" fillId="64" borderId="0" xfId="6458" applyFill="1" applyBorder="1" applyAlignment="1">
      <alignment horizontal="center"/>
    </xf>
    <xf numFmtId="0" fontId="2" fillId="64" borderId="0" xfId="6458" applyFill="1" applyAlignment="1">
      <alignment horizontal="center"/>
    </xf>
    <xf numFmtId="167" fontId="2" fillId="64" borderId="0" xfId="6458" applyNumberFormat="1" applyFill="1" applyAlignment="1">
      <alignment horizontal="center"/>
    </xf>
    <xf numFmtId="14" fontId="0" fillId="0" borderId="0" xfId="0" applyNumberFormat="1" applyFont="1" applyAlignment="1">
      <alignment horizontal="left"/>
    </xf>
    <xf numFmtId="0" fontId="2" fillId="0" borderId="0" xfId="1949" applyFont="1"/>
    <xf numFmtId="9" fontId="31" fillId="32" borderId="0" xfId="0" applyNumberFormat="1" applyFont="1" applyFill="1" applyAlignment="1">
      <alignment horizontal="left" wrapText="1"/>
    </xf>
    <xf numFmtId="0" fontId="14" fillId="27" borderId="0" xfId="902" applyFont="1" applyFill="1" applyBorder="1"/>
    <xf numFmtId="167" fontId="0" fillId="0" borderId="0" xfId="0" applyNumberFormat="1" applyFill="1" applyBorder="1"/>
    <xf numFmtId="9" fontId="31" fillId="32" borderId="0" xfId="0" applyNumberFormat="1" applyFont="1" applyFill="1" applyAlignment="1">
      <alignment horizontal="left" wrapText="1"/>
    </xf>
    <xf numFmtId="0" fontId="2" fillId="0" borderId="0" xfId="6458"/>
    <xf numFmtId="9" fontId="31" fillId="32" borderId="0" xfId="0" applyNumberFormat="1" applyFont="1" applyFill="1" applyAlignment="1">
      <alignment horizontal="left" wrapText="1"/>
    </xf>
    <xf numFmtId="0" fontId="89" fillId="0" borderId="0" xfId="0" applyFont="1"/>
    <xf numFmtId="0" fontId="0" fillId="32" borderId="0" xfId="0" applyFill="1"/>
    <xf numFmtId="173" fontId="31" fillId="32" borderId="0" xfId="0" applyNumberFormat="1" applyFont="1" applyFill="1"/>
    <xf numFmtId="0" fontId="15" fillId="0" borderId="0" xfId="6549" applyFont="1"/>
    <xf numFmtId="0" fontId="2" fillId="0" borderId="0" xfId="6549"/>
    <xf numFmtId="0" fontId="14" fillId="26" borderId="13" xfId="6549" applyFont="1" applyFill="1" applyBorder="1"/>
    <xf numFmtId="0" fontId="14" fillId="30" borderId="13" xfId="6549" applyFont="1" applyFill="1" applyBorder="1"/>
    <xf numFmtId="0" fontId="14" fillId="31" borderId="13" xfId="6549" applyFont="1" applyFill="1" applyBorder="1"/>
    <xf numFmtId="0" fontId="14" fillId="27" borderId="13" xfId="6549" applyFont="1" applyFill="1" applyBorder="1"/>
    <xf numFmtId="0" fontId="14" fillId="27" borderId="0" xfId="6549" applyFont="1" applyFill="1" applyBorder="1"/>
    <xf numFmtId="2" fontId="0" fillId="0" borderId="0" xfId="0" applyNumberFormat="1"/>
    <xf numFmtId="0" fontId="12" fillId="0" borderId="12" xfId="1963" applyFont="1" applyFill="1" applyBorder="1" applyAlignment="1"/>
    <xf numFmtId="9" fontId="31" fillId="32" borderId="0" xfId="0" applyNumberFormat="1" applyFont="1" applyFill="1" applyAlignment="1">
      <alignment horizontal="left" wrapText="1"/>
    </xf>
    <xf numFmtId="0" fontId="0" fillId="0" borderId="21" xfId="0" applyBorder="1"/>
    <xf numFmtId="0" fontId="43" fillId="0" borderId="21" xfId="1954" applyFont="1" applyFill="1" applyBorder="1"/>
    <xf numFmtId="0" fontId="12" fillId="0" borderId="21" xfId="1963" applyFont="1" applyFill="1" applyBorder="1" applyAlignment="1"/>
    <xf numFmtId="2" fontId="0" fillId="0" borderId="21" xfId="0" applyNumberFormat="1" applyBorder="1"/>
    <xf numFmtId="2" fontId="0" fillId="0" borderId="0" xfId="0" applyNumberFormat="1" applyBorder="1"/>
    <xf numFmtId="0" fontId="31" fillId="32" borderId="0" xfId="0" applyNumberFormat="1" applyFont="1" applyFill="1" applyAlignment="1">
      <alignment horizontal="left"/>
    </xf>
    <xf numFmtId="9" fontId="31" fillId="32" borderId="0" xfId="0" applyNumberFormat="1" applyFont="1" applyFill="1" applyAlignment="1">
      <alignment horizontal="left" wrapText="1"/>
    </xf>
    <xf numFmtId="0" fontId="71" fillId="74" borderId="0" xfId="1949" applyFont="1" applyFill="1"/>
    <xf numFmtId="0" fontId="1" fillId="0" borderId="0" xfId="1949" applyFont="1"/>
  </cellXfs>
  <cellStyles count="8187">
    <cellStyle name="_x000a_shell=progma 2" xfId="3297" xr:uid="{00000000-0005-0000-0000-000000000000}"/>
    <cellStyle name="_x000a_shell=progma 2 2" xfId="3933" xr:uid="{00000000-0005-0000-0000-000001000000}"/>
    <cellStyle name="1.000" xfId="3298" xr:uid="{00000000-0005-0000-0000-000002000000}"/>
    <cellStyle name="1.000 2" xfId="3934" xr:uid="{00000000-0005-0000-0000-000003000000}"/>
    <cellStyle name="20 % - Markeringsfarve1" xfId="1966" xr:uid="{00000000-0005-0000-0000-000004000000}"/>
    <cellStyle name="20 % - Markeringsfarve1 2" xfId="1967" xr:uid="{00000000-0005-0000-0000-000005000000}"/>
    <cellStyle name="20 % - Markeringsfarve1 2 2" xfId="5020" xr:uid="{00000000-0005-0000-0000-000006000000}"/>
    <cellStyle name="20 % - Markeringsfarve1 2 2 2" xfId="5021" xr:uid="{00000000-0005-0000-0000-000007000000}"/>
    <cellStyle name="20 % - Markeringsfarve1 2 3" xfId="5022" xr:uid="{00000000-0005-0000-0000-000008000000}"/>
    <cellStyle name="20 % - Markeringsfarve1 2 3 2" xfId="5023" xr:uid="{00000000-0005-0000-0000-000009000000}"/>
    <cellStyle name="20 % - Markeringsfarve1 2 4" xfId="5024" xr:uid="{00000000-0005-0000-0000-00000A000000}"/>
    <cellStyle name="20 % - Markeringsfarve1 3" xfId="5025" xr:uid="{00000000-0005-0000-0000-00000B000000}"/>
    <cellStyle name="20 % - Markeringsfarve1 3 2" xfId="5026" xr:uid="{00000000-0005-0000-0000-00000C000000}"/>
    <cellStyle name="20 % - Markeringsfarve1 3 2 2" xfId="5027" xr:uid="{00000000-0005-0000-0000-00000D000000}"/>
    <cellStyle name="20 % - Markeringsfarve1 3 3" xfId="5028" xr:uid="{00000000-0005-0000-0000-00000E000000}"/>
    <cellStyle name="20 % - Markeringsfarve1 4" xfId="5029" xr:uid="{00000000-0005-0000-0000-00000F000000}"/>
    <cellStyle name="20 % - Markeringsfarve1 4 2" xfId="5030" xr:uid="{00000000-0005-0000-0000-000010000000}"/>
    <cellStyle name="20 % - Markeringsfarve1 5" xfId="5031" xr:uid="{00000000-0005-0000-0000-000011000000}"/>
    <cellStyle name="20 % - Markeringsfarve1 5 2" xfId="5032" xr:uid="{00000000-0005-0000-0000-000012000000}"/>
    <cellStyle name="20 % - Markeringsfarve1 6" xfId="5033" xr:uid="{00000000-0005-0000-0000-000013000000}"/>
    <cellStyle name="20 % - Markeringsfarve1 6 2" xfId="5034" xr:uid="{00000000-0005-0000-0000-000014000000}"/>
    <cellStyle name="20 % - Markeringsfarve1 7" xfId="5035" xr:uid="{00000000-0005-0000-0000-000015000000}"/>
    <cellStyle name="20 % - Markeringsfarve2" xfId="1968" xr:uid="{00000000-0005-0000-0000-000016000000}"/>
    <cellStyle name="20 % - Markeringsfarve2 2" xfId="1969" xr:uid="{00000000-0005-0000-0000-000017000000}"/>
    <cellStyle name="20 % - Markeringsfarve2 2 2" xfId="5036" xr:uid="{00000000-0005-0000-0000-000018000000}"/>
    <cellStyle name="20 % - Markeringsfarve2 2 2 2" xfId="5037" xr:uid="{00000000-0005-0000-0000-000019000000}"/>
    <cellStyle name="20 % - Markeringsfarve2 2 3" xfId="5038" xr:uid="{00000000-0005-0000-0000-00001A000000}"/>
    <cellStyle name="20 % - Markeringsfarve2 2 3 2" xfId="5039" xr:uid="{00000000-0005-0000-0000-00001B000000}"/>
    <cellStyle name="20 % - Markeringsfarve2 2 4" xfId="5040" xr:uid="{00000000-0005-0000-0000-00001C000000}"/>
    <cellStyle name="20 % - Markeringsfarve2 3" xfId="5041" xr:uid="{00000000-0005-0000-0000-00001D000000}"/>
    <cellStyle name="20 % - Markeringsfarve2 3 2" xfId="5042" xr:uid="{00000000-0005-0000-0000-00001E000000}"/>
    <cellStyle name="20 % - Markeringsfarve2 4" xfId="5043" xr:uid="{00000000-0005-0000-0000-00001F000000}"/>
    <cellStyle name="20 % - Markeringsfarve2 4 2" xfId="5044" xr:uid="{00000000-0005-0000-0000-000020000000}"/>
    <cellStyle name="20 % - Markeringsfarve2 5" xfId="5045" xr:uid="{00000000-0005-0000-0000-000021000000}"/>
    <cellStyle name="20 % - Markeringsfarve2 5 2" xfId="5046" xr:uid="{00000000-0005-0000-0000-000022000000}"/>
    <cellStyle name="20 % - Markeringsfarve2 6" xfId="5047" xr:uid="{00000000-0005-0000-0000-000023000000}"/>
    <cellStyle name="20 % - Markeringsfarve2 6 2" xfId="5048" xr:uid="{00000000-0005-0000-0000-000024000000}"/>
    <cellStyle name="20 % - Markeringsfarve2 7" xfId="5049" xr:uid="{00000000-0005-0000-0000-000025000000}"/>
    <cellStyle name="20 % - Markeringsfarve3" xfId="1970" xr:uid="{00000000-0005-0000-0000-000026000000}"/>
    <cellStyle name="20 % - Markeringsfarve3 2" xfId="1971" xr:uid="{00000000-0005-0000-0000-000027000000}"/>
    <cellStyle name="20 % - Markeringsfarve3 2 2" xfId="5050" xr:uid="{00000000-0005-0000-0000-000028000000}"/>
    <cellStyle name="20 % - Markeringsfarve3 2 2 2" xfId="5051" xr:uid="{00000000-0005-0000-0000-000029000000}"/>
    <cellStyle name="20 % - Markeringsfarve3 2 3" xfId="5052" xr:uid="{00000000-0005-0000-0000-00002A000000}"/>
    <cellStyle name="20 % - Markeringsfarve3 2 3 2" xfId="5053" xr:uid="{00000000-0005-0000-0000-00002B000000}"/>
    <cellStyle name="20 % - Markeringsfarve3 2 4" xfId="5054" xr:uid="{00000000-0005-0000-0000-00002C000000}"/>
    <cellStyle name="20 % - Markeringsfarve3 2 4 2" xfId="5055" xr:uid="{00000000-0005-0000-0000-00002D000000}"/>
    <cellStyle name="20 % - Markeringsfarve3 2 5" xfId="5056" xr:uid="{00000000-0005-0000-0000-00002E000000}"/>
    <cellStyle name="20 % - Markeringsfarve3 3" xfId="5057" xr:uid="{00000000-0005-0000-0000-00002F000000}"/>
    <cellStyle name="20 % - Markeringsfarve3 3 2" xfId="5058" xr:uid="{00000000-0005-0000-0000-000030000000}"/>
    <cellStyle name="20 % - Markeringsfarve3 4" xfId="5059" xr:uid="{00000000-0005-0000-0000-000031000000}"/>
    <cellStyle name="20 % - Markeringsfarve3 4 2" xfId="5060" xr:uid="{00000000-0005-0000-0000-000032000000}"/>
    <cellStyle name="20 % - Markeringsfarve3 5" xfId="5061" xr:uid="{00000000-0005-0000-0000-000033000000}"/>
    <cellStyle name="20 % - Markeringsfarve3 5 2" xfId="5062" xr:uid="{00000000-0005-0000-0000-000034000000}"/>
    <cellStyle name="20 % - Markeringsfarve3 6" xfId="5063" xr:uid="{00000000-0005-0000-0000-000035000000}"/>
    <cellStyle name="20 % - Markeringsfarve3 6 2" xfId="5064" xr:uid="{00000000-0005-0000-0000-000036000000}"/>
    <cellStyle name="20 % - Markeringsfarve3 7" xfId="5065" xr:uid="{00000000-0005-0000-0000-000037000000}"/>
    <cellStyle name="20 % - Markeringsfarve4" xfId="1972" xr:uid="{00000000-0005-0000-0000-000038000000}"/>
    <cellStyle name="20 % - Markeringsfarve4 2" xfId="1973" xr:uid="{00000000-0005-0000-0000-000039000000}"/>
    <cellStyle name="20 % - Markeringsfarve4 2 2" xfId="5066" xr:uid="{00000000-0005-0000-0000-00003A000000}"/>
    <cellStyle name="20 % - Markeringsfarve4 2 2 2" xfId="5067" xr:uid="{00000000-0005-0000-0000-00003B000000}"/>
    <cellStyle name="20 % - Markeringsfarve4 2 3" xfId="5068" xr:uid="{00000000-0005-0000-0000-00003C000000}"/>
    <cellStyle name="20 % - Markeringsfarve4 2 3 2" xfId="5069" xr:uid="{00000000-0005-0000-0000-00003D000000}"/>
    <cellStyle name="20 % - Markeringsfarve4 2 4" xfId="5070" xr:uid="{00000000-0005-0000-0000-00003E000000}"/>
    <cellStyle name="20 % - Markeringsfarve4 3" xfId="5071" xr:uid="{00000000-0005-0000-0000-00003F000000}"/>
    <cellStyle name="20 % - Markeringsfarve4 3 2" xfId="5072" xr:uid="{00000000-0005-0000-0000-000040000000}"/>
    <cellStyle name="20 % - Markeringsfarve4 4" xfId="5073" xr:uid="{00000000-0005-0000-0000-000041000000}"/>
    <cellStyle name="20 % - Markeringsfarve4 4 2" xfId="5074" xr:uid="{00000000-0005-0000-0000-000042000000}"/>
    <cellStyle name="20 % - Markeringsfarve4 5" xfId="5075" xr:uid="{00000000-0005-0000-0000-000043000000}"/>
    <cellStyle name="20 % - Markeringsfarve4 5 2" xfId="5076" xr:uid="{00000000-0005-0000-0000-000044000000}"/>
    <cellStyle name="20 % - Markeringsfarve4 6" xfId="5077" xr:uid="{00000000-0005-0000-0000-000045000000}"/>
    <cellStyle name="20 % - Markeringsfarve4 6 2" xfId="5078" xr:uid="{00000000-0005-0000-0000-000046000000}"/>
    <cellStyle name="20 % - Markeringsfarve4 7" xfId="5079" xr:uid="{00000000-0005-0000-0000-000047000000}"/>
    <cellStyle name="20 % - Markeringsfarve5" xfId="1974" xr:uid="{00000000-0005-0000-0000-000048000000}"/>
    <cellStyle name="20 % - Markeringsfarve5 2" xfId="1975" xr:uid="{00000000-0005-0000-0000-000049000000}"/>
    <cellStyle name="20 % - Markeringsfarve5 2 2" xfId="5080" xr:uid="{00000000-0005-0000-0000-00004A000000}"/>
    <cellStyle name="20 % - Markeringsfarve5 2 2 2" xfId="5081" xr:uid="{00000000-0005-0000-0000-00004B000000}"/>
    <cellStyle name="20 % - Markeringsfarve5 2 3" xfId="5082" xr:uid="{00000000-0005-0000-0000-00004C000000}"/>
    <cellStyle name="20 % - Markeringsfarve5 2 3 2" xfId="5083" xr:uid="{00000000-0005-0000-0000-00004D000000}"/>
    <cellStyle name="20 % - Markeringsfarve5 2 4" xfId="5084" xr:uid="{00000000-0005-0000-0000-00004E000000}"/>
    <cellStyle name="20 % - Markeringsfarve5 3" xfId="5085" xr:uid="{00000000-0005-0000-0000-00004F000000}"/>
    <cellStyle name="20 % - Markeringsfarve5 3 2" xfId="5086" xr:uid="{00000000-0005-0000-0000-000050000000}"/>
    <cellStyle name="20 % - Markeringsfarve5 4" xfId="5087" xr:uid="{00000000-0005-0000-0000-000051000000}"/>
    <cellStyle name="20 % - Markeringsfarve5 4 2" xfId="5088" xr:uid="{00000000-0005-0000-0000-000052000000}"/>
    <cellStyle name="20 % - Markeringsfarve5 5" xfId="5089" xr:uid="{00000000-0005-0000-0000-000053000000}"/>
    <cellStyle name="20 % - Markeringsfarve5 5 2" xfId="5090" xr:uid="{00000000-0005-0000-0000-000054000000}"/>
    <cellStyle name="20 % - Markeringsfarve5 6" xfId="5091" xr:uid="{00000000-0005-0000-0000-000055000000}"/>
    <cellStyle name="20 % - Markeringsfarve5 6 2" xfId="5092" xr:uid="{00000000-0005-0000-0000-000056000000}"/>
    <cellStyle name="20 % - Markeringsfarve5 7" xfId="5093" xr:uid="{00000000-0005-0000-0000-000057000000}"/>
    <cellStyle name="20 % - Markeringsfarve6" xfId="1976" xr:uid="{00000000-0005-0000-0000-000058000000}"/>
    <cellStyle name="20 % - Markeringsfarve6 2" xfId="1977" xr:uid="{00000000-0005-0000-0000-000059000000}"/>
    <cellStyle name="20 % - Markeringsfarve6 2 2" xfId="5094" xr:uid="{00000000-0005-0000-0000-00005A000000}"/>
    <cellStyle name="20 % - Markeringsfarve6 2 2 2" xfId="5095" xr:uid="{00000000-0005-0000-0000-00005B000000}"/>
    <cellStyle name="20 % - Markeringsfarve6 2 3" xfId="5096" xr:uid="{00000000-0005-0000-0000-00005C000000}"/>
    <cellStyle name="20 % - Markeringsfarve6 2 3 2" xfId="5097" xr:uid="{00000000-0005-0000-0000-00005D000000}"/>
    <cellStyle name="20 % - Markeringsfarve6 2 4" xfId="5098" xr:uid="{00000000-0005-0000-0000-00005E000000}"/>
    <cellStyle name="20 % - Markeringsfarve6 3" xfId="5099" xr:uid="{00000000-0005-0000-0000-00005F000000}"/>
    <cellStyle name="20 % - Markeringsfarve6 3 2" xfId="5100" xr:uid="{00000000-0005-0000-0000-000060000000}"/>
    <cellStyle name="20 % - Markeringsfarve6 4" xfId="5101" xr:uid="{00000000-0005-0000-0000-000061000000}"/>
    <cellStyle name="20 % - Markeringsfarve6 4 2" xfId="5102" xr:uid="{00000000-0005-0000-0000-000062000000}"/>
    <cellStyle name="20 % - Markeringsfarve6 5" xfId="5103" xr:uid="{00000000-0005-0000-0000-000063000000}"/>
    <cellStyle name="20 % - Markeringsfarve6 5 2" xfId="5104" xr:uid="{00000000-0005-0000-0000-000064000000}"/>
    <cellStyle name="20 % - Markeringsfarve6 6" xfId="5105" xr:uid="{00000000-0005-0000-0000-000065000000}"/>
    <cellStyle name="20 % - Markeringsfarve6 6 2" xfId="5106" xr:uid="{00000000-0005-0000-0000-000066000000}"/>
    <cellStyle name="20 % - Markeringsfarve6 7" xfId="5107" xr:uid="{00000000-0005-0000-0000-000067000000}"/>
    <cellStyle name="20% - Accent1 2" xfId="5108" xr:uid="{00000000-0005-0000-0000-000068000000}"/>
    <cellStyle name="20% - Accent2 2" xfId="5109" xr:uid="{00000000-0005-0000-0000-000069000000}"/>
    <cellStyle name="20% - Accent3 2" xfId="5110" xr:uid="{00000000-0005-0000-0000-00006A000000}"/>
    <cellStyle name="20% - Accent4 2" xfId="5111" xr:uid="{00000000-0005-0000-0000-00006B000000}"/>
    <cellStyle name="20% - Accent5 2" xfId="5112" xr:uid="{00000000-0005-0000-0000-00006C000000}"/>
    <cellStyle name="20% - Accent6 2" xfId="5113" xr:uid="{00000000-0005-0000-0000-00006D000000}"/>
    <cellStyle name="20% - Colore 1" xfId="1" xr:uid="{00000000-0005-0000-0000-00006E000000}"/>
    <cellStyle name="20% - Colore 1 2" xfId="1978" xr:uid="{00000000-0005-0000-0000-00006F000000}"/>
    <cellStyle name="20% - Colore 2" xfId="2" xr:uid="{00000000-0005-0000-0000-000070000000}"/>
    <cellStyle name="20% - Colore 2 2" xfId="1979" xr:uid="{00000000-0005-0000-0000-000071000000}"/>
    <cellStyle name="20% - Colore 3" xfId="3" xr:uid="{00000000-0005-0000-0000-000072000000}"/>
    <cellStyle name="20% - Colore 3 2" xfId="1980" xr:uid="{00000000-0005-0000-0000-000073000000}"/>
    <cellStyle name="20% - Colore 4" xfId="4" xr:uid="{00000000-0005-0000-0000-000074000000}"/>
    <cellStyle name="20% - Colore 4 2" xfId="1981" xr:uid="{00000000-0005-0000-0000-000075000000}"/>
    <cellStyle name="20% - Colore 5" xfId="5" xr:uid="{00000000-0005-0000-0000-000076000000}"/>
    <cellStyle name="20% - Colore 5 2" xfId="1982" xr:uid="{00000000-0005-0000-0000-000077000000}"/>
    <cellStyle name="20% - Colore 6" xfId="6" xr:uid="{00000000-0005-0000-0000-000078000000}"/>
    <cellStyle name="20% - Colore 6 2" xfId="1983" xr:uid="{00000000-0005-0000-0000-000079000000}"/>
    <cellStyle name="40 % - Markeringsfarve1" xfId="1984" xr:uid="{00000000-0005-0000-0000-00007A000000}"/>
    <cellStyle name="40 % - Markeringsfarve1 2" xfId="1985" xr:uid="{00000000-0005-0000-0000-00007B000000}"/>
    <cellStyle name="40 % - Markeringsfarve1 2 2" xfId="5114" xr:uid="{00000000-0005-0000-0000-00007C000000}"/>
    <cellStyle name="40 % - Markeringsfarve1 2 2 2" xfId="5115" xr:uid="{00000000-0005-0000-0000-00007D000000}"/>
    <cellStyle name="40 % - Markeringsfarve1 2 3" xfId="5116" xr:uid="{00000000-0005-0000-0000-00007E000000}"/>
    <cellStyle name="40 % - Markeringsfarve1 2 3 2" xfId="5117" xr:uid="{00000000-0005-0000-0000-00007F000000}"/>
    <cellStyle name="40 % - Markeringsfarve1 2 4" xfId="5118" xr:uid="{00000000-0005-0000-0000-000080000000}"/>
    <cellStyle name="40 % - Markeringsfarve1 3" xfId="5119" xr:uid="{00000000-0005-0000-0000-000081000000}"/>
    <cellStyle name="40 % - Markeringsfarve1 3 2" xfId="5120" xr:uid="{00000000-0005-0000-0000-000082000000}"/>
    <cellStyle name="40 % - Markeringsfarve1 4" xfId="5121" xr:uid="{00000000-0005-0000-0000-000083000000}"/>
    <cellStyle name="40 % - Markeringsfarve1 4 2" xfId="5122" xr:uid="{00000000-0005-0000-0000-000084000000}"/>
    <cellStyle name="40 % - Markeringsfarve1 5" xfId="5123" xr:uid="{00000000-0005-0000-0000-000085000000}"/>
    <cellStyle name="40 % - Markeringsfarve1 5 2" xfId="5124" xr:uid="{00000000-0005-0000-0000-000086000000}"/>
    <cellStyle name="40 % - Markeringsfarve1 6" xfId="5125" xr:uid="{00000000-0005-0000-0000-000087000000}"/>
    <cellStyle name="40 % - Markeringsfarve1 6 2" xfId="5126" xr:uid="{00000000-0005-0000-0000-000088000000}"/>
    <cellStyle name="40 % - Markeringsfarve1 7" xfId="5127" xr:uid="{00000000-0005-0000-0000-000089000000}"/>
    <cellStyle name="40 % - Markeringsfarve2" xfId="1986" xr:uid="{00000000-0005-0000-0000-00008A000000}"/>
    <cellStyle name="40 % - Markeringsfarve2 2" xfId="1987" xr:uid="{00000000-0005-0000-0000-00008B000000}"/>
    <cellStyle name="40 % - Markeringsfarve2 2 2" xfId="5128" xr:uid="{00000000-0005-0000-0000-00008C000000}"/>
    <cellStyle name="40 % - Markeringsfarve2 2 2 2" xfId="5129" xr:uid="{00000000-0005-0000-0000-00008D000000}"/>
    <cellStyle name="40 % - Markeringsfarve2 2 3" xfId="5130" xr:uid="{00000000-0005-0000-0000-00008E000000}"/>
    <cellStyle name="40 % - Markeringsfarve2 2 3 2" xfId="5131" xr:uid="{00000000-0005-0000-0000-00008F000000}"/>
    <cellStyle name="40 % - Markeringsfarve2 2 4" xfId="5132" xr:uid="{00000000-0005-0000-0000-000090000000}"/>
    <cellStyle name="40 % - Markeringsfarve2 3" xfId="5133" xr:uid="{00000000-0005-0000-0000-000091000000}"/>
    <cellStyle name="40 % - Markeringsfarve2 3 2" xfId="5134" xr:uid="{00000000-0005-0000-0000-000092000000}"/>
    <cellStyle name="40 % - Markeringsfarve2 4" xfId="5135" xr:uid="{00000000-0005-0000-0000-000093000000}"/>
    <cellStyle name="40 % - Markeringsfarve2 4 2" xfId="5136" xr:uid="{00000000-0005-0000-0000-000094000000}"/>
    <cellStyle name="40 % - Markeringsfarve2 5" xfId="5137" xr:uid="{00000000-0005-0000-0000-000095000000}"/>
    <cellStyle name="40 % - Markeringsfarve2 5 2" xfId="5138" xr:uid="{00000000-0005-0000-0000-000096000000}"/>
    <cellStyle name="40 % - Markeringsfarve2 6" xfId="5139" xr:uid="{00000000-0005-0000-0000-000097000000}"/>
    <cellStyle name="40 % - Markeringsfarve2 6 2" xfId="5140" xr:uid="{00000000-0005-0000-0000-000098000000}"/>
    <cellStyle name="40 % - Markeringsfarve2 7" xfId="5141" xr:uid="{00000000-0005-0000-0000-000099000000}"/>
    <cellStyle name="40 % - Markeringsfarve3" xfId="1988" xr:uid="{00000000-0005-0000-0000-00009A000000}"/>
    <cellStyle name="40 % - Markeringsfarve3 2" xfId="1989" xr:uid="{00000000-0005-0000-0000-00009B000000}"/>
    <cellStyle name="40 % - Markeringsfarve3 2 2" xfId="5142" xr:uid="{00000000-0005-0000-0000-00009C000000}"/>
    <cellStyle name="40 % - Markeringsfarve3 2 2 2" xfId="5143" xr:uid="{00000000-0005-0000-0000-00009D000000}"/>
    <cellStyle name="40 % - Markeringsfarve3 2 3" xfId="5144" xr:uid="{00000000-0005-0000-0000-00009E000000}"/>
    <cellStyle name="40 % - Markeringsfarve3 2 3 2" xfId="5145" xr:uid="{00000000-0005-0000-0000-00009F000000}"/>
    <cellStyle name="40 % - Markeringsfarve3 2 4" xfId="5146" xr:uid="{00000000-0005-0000-0000-0000A0000000}"/>
    <cellStyle name="40 % - Markeringsfarve3 3" xfId="5147" xr:uid="{00000000-0005-0000-0000-0000A1000000}"/>
    <cellStyle name="40 % - Markeringsfarve3 3 2" xfId="5148" xr:uid="{00000000-0005-0000-0000-0000A2000000}"/>
    <cellStyle name="40 % - Markeringsfarve3 4" xfId="5149" xr:uid="{00000000-0005-0000-0000-0000A3000000}"/>
    <cellStyle name="40 % - Markeringsfarve3 4 2" xfId="5150" xr:uid="{00000000-0005-0000-0000-0000A4000000}"/>
    <cellStyle name="40 % - Markeringsfarve3 5" xfId="5151" xr:uid="{00000000-0005-0000-0000-0000A5000000}"/>
    <cellStyle name="40 % - Markeringsfarve3 5 2" xfId="5152" xr:uid="{00000000-0005-0000-0000-0000A6000000}"/>
    <cellStyle name="40 % - Markeringsfarve3 6" xfId="5153" xr:uid="{00000000-0005-0000-0000-0000A7000000}"/>
    <cellStyle name="40 % - Markeringsfarve3 6 2" xfId="5154" xr:uid="{00000000-0005-0000-0000-0000A8000000}"/>
    <cellStyle name="40 % - Markeringsfarve3 7" xfId="5155" xr:uid="{00000000-0005-0000-0000-0000A9000000}"/>
    <cellStyle name="40 % - Markeringsfarve4" xfId="1990" xr:uid="{00000000-0005-0000-0000-0000AA000000}"/>
    <cellStyle name="40 % - Markeringsfarve4 2" xfId="1991" xr:uid="{00000000-0005-0000-0000-0000AB000000}"/>
    <cellStyle name="40 % - Markeringsfarve4 2 2" xfId="5156" xr:uid="{00000000-0005-0000-0000-0000AC000000}"/>
    <cellStyle name="40 % - Markeringsfarve4 2 2 2" xfId="5157" xr:uid="{00000000-0005-0000-0000-0000AD000000}"/>
    <cellStyle name="40 % - Markeringsfarve4 2 3" xfId="5158" xr:uid="{00000000-0005-0000-0000-0000AE000000}"/>
    <cellStyle name="40 % - Markeringsfarve4 2 3 2" xfId="5159" xr:uid="{00000000-0005-0000-0000-0000AF000000}"/>
    <cellStyle name="40 % - Markeringsfarve4 2 4" xfId="5160" xr:uid="{00000000-0005-0000-0000-0000B0000000}"/>
    <cellStyle name="40 % - Markeringsfarve4 3" xfId="5161" xr:uid="{00000000-0005-0000-0000-0000B1000000}"/>
    <cellStyle name="40 % - Markeringsfarve4 3 2" xfId="5162" xr:uid="{00000000-0005-0000-0000-0000B2000000}"/>
    <cellStyle name="40 % - Markeringsfarve4 4" xfId="5163" xr:uid="{00000000-0005-0000-0000-0000B3000000}"/>
    <cellStyle name="40 % - Markeringsfarve4 4 2" xfId="5164" xr:uid="{00000000-0005-0000-0000-0000B4000000}"/>
    <cellStyle name="40 % - Markeringsfarve4 5" xfId="5165" xr:uid="{00000000-0005-0000-0000-0000B5000000}"/>
    <cellStyle name="40 % - Markeringsfarve4 5 2" xfId="5166" xr:uid="{00000000-0005-0000-0000-0000B6000000}"/>
    <cellStyle name="40 % - Markeringsfarve4 6" xfId="5167" xr:uid="{00000000-0005-0000-0000-0000B7000000}"/>
    <cellStyle name="40 % - Markeringsfarve4 6 2" xfId="5168" xr:uid="{00000000-0005-0000-0000-0000B8000000}"/>
    <cellStyle name="40 % - Markeringsfarve4 7" xfId="5169" xr:uid="{00000000-0005-0000-0000-0000B9000000}"/>
    <cellStyle name="40 % - Markeringsfarve5" xfId="1992" xr:uid="{00000000-0005-0000-0000-0000BA000000}"/>
    <cellStyle name="40 % - Markeringsfarve5 2" xfId="1993" xr:uid="{00000000-0005-0000-0000-0000BB000000}"/>
    <cellStyle name="40 % - Markeringsfarve5 2 2" xfId="5170" xr:uid="{00000000-0005-0000-0000-0000BC000000}"/>
    <cellStyle name="40 % - Markeringsfarve5 2 2 2" xfId="5171" xr:uid="{00000000-0005-0000-0000-0000BD000000}"/>
    <cellStyle name="40 % - Markeringsfarve5 2 3" xfId="5172" xr:uid="{00000000-0005-0000-0000-0000BE000000}"/>
    <cellStyle name="40 % - Markeringsfarve5 2 3 2" xfId="5173" xr:uid="{00000000-0005-0000-0000-0000BF000000}"/>
    <cellStyle name="40 % - Markeringsfarve5 2 4" xfId="5174" xr:uid="{00000000-0005-0000-0000-0000C0000000}"/>
    <cellStyle name="40 % - Markeringsfarve5 3" xfId="5175" xr:uid="{00000000-0005-0000-0000-0000C1000000}"/>
    <cellStyle name="40 % - Markeringsfarve5 3 2" xfId="5176" xr:uid="{00000000-0005-0000-0000-0000C2000000}"/>
    <cellStyle name="40 % - Markeringsfarve5 4" xfId="5177" xr:uid="{00000000-0005-0000-0000-0000C3000000}"/>
    <cellStyle name="40 % - Markeringsfarve5 4 2" xfId="5178" xr:uid="{00000000-0005-0000-0000-0000C4000000}"/>
    <cellStyle name="40 % - Markeringsfarve5 5" xfId="5179" xr:uid="{00000000-0005-0000-0000-0000C5000000}"/>
    <cellStyle name="40 % - Markeringsfarve5 5 2" xfId="5180" xr:uid="{00000000-0005-0000-0000-0000C6000000}"/>
    <cellStyle name="40 % - Markeringsfarve5 6" xfId="5181" xr:uid="{00000000-0005-0000-0000-0000C7000000}"/>
    <cellStyle name="40 % - Markeringsfarve5 6 2" xfId="5182" xr:uid="{00000000-0005-0000-0000-0000C8000000}"/>
    <cellStyle name="40 % - Markeringsfarve5 7" xfId="5183" xr:uid="{00000000-0005-0000-0000-0000C9000000}"/>
    <cellStyle name="40 % - Markeringsfarve6" xfId="1994" xr:uid="{00000000-0005-0000-0000-0000CA000000}"/>
    <cellStyle name="40 % - Markeringsfarve6 2" xfId="1995" xr:uid="{00000000-0005-0000-0000-0000CB000000}"/>
    <cellStyle name="40 % - Markeringsfarve6 2 2" xfId="5184" xr:uid="{00000000-0005-0000-0000-0000CC000000}"/>
    <cellStyle name="40 % - Markeringsfarve6 2 2 2" xfId="5185" xr:uid="{00000000-0005-0000-0000-0000CD000000}"/>
    <cellStyle name="40 % - Markeringsfarve6 2 3" xfId="5186" xr:uid="{00000000-0005-0000-0000-0000CE000000}"/>
    <cellStyle name="40 % - Markeringsfarve6 2 3 2" xfId="5187" xr:uid="{00000000-0005-0000-0000-0000CF000000}"/>
    <cellStyle name="40 % - Markeringsfarve6 2 4" xfId="5188" xr:uid="{00000000-0005-0000-0000-0000D0000000}"/>
    <cellStyle name="40 % - Markeringsfarve6 3" xfId="5189" xr:uid="{00000000-0005-0000-0000-0000D1000000}"/>
    <cellStyle name="40 % - Markeringsfarve6 3 2" xfId="5190" xr:uid="{00000000-0005-0000-0000-0000D2000000}"/>
    <cellStyle name="40 % - Markeringsfarve6 4" xfId="5191" xr:uid="{00000000-0005-0000-0000-0000D3000000}"/>
    <cellStyle name="40 % - Markeringsfarve6 4 2" xfId="5192" xr:uid="{00000000-0005-0000-0000-0000D4000000}"/>
    <cellStyle name="40 % - Markeringsfarve6 5" xfId="5193" xr:uid="{00000000-0005-0000-0000-0000D5000000}"/>
    <cellStyle name="40 % - Markeringsfarve6 5 2" xfId="5194" xr:uid="{00000000-0005-0000-0000-0000D6000000}"/>
    <cellStyle name="40 % - Markeringsfarve6 6" xfId="5195" xr:uid="{00000000-0005-0000-0000-0000D7000000}"/>
    <cellStyle name="40 % - Markeringsfarve6 6 2" xfId="5196" xr:uid="{00000000-0005-0000-0000-0000D8000000}"/>
    <cellStyle name="40 % - Markeringsfarve6 7" xfId="5197" xr:uid="{00000000-0005-0000-0000-0000D9000000}"/>
    <cellStyle name="40% - Accent1 2" xfId="5198" xr:uid="{00000000-0005-0000-0000-0000DA000000}"/>
    <cellStyle name="40% - Accent2 2" xfId="5199" xr:uid="{00000000-0005-0000-0000-0000DB000000}"/>
    <cellStyle name="40% - Accent3 2" xfId="5200" xr:uid="{00000000-0005-0000-0000-0000DC000000}"/>
    <cellStyle name="40% - Accent4 2" xfId="5201" xr:uid="{00000000-0005-0000-0000-0000DD000000}"/>
    <cellStyle name="40% - Accent5 2" xfId="5202" xr:uid="{00000000-0005-0000-0000-0000DE000000}"/>
    <cellStyle name="40% - Accent6 2" xfId="5203" xr:uid="{00000000-0005-0000-0000-0000DF000000}"/>
    <cellStyle name="40% - Colore 1" xfId="7" xr:uid="{00000000-0005-0000-0000-0000E0000000}"/>
    <cellStyle name="40% - Colore 1 2" xfId="1996" xr:uid="{00000000-0005-0000-0000-0000E1000000}"/>
    <cellStyle name="40% - Colore 2" xfId="8" xr:uid="{00000000-0005-0000-0000-0000E2000000}"/>
    <cellStyle name="40% - Colore 2 2" xfId="1997" xr:uid="{00000000-0005-0000-0000-0000E3000000}"/>
    <cellStyle name="40% - Colore 3" xfId="9" xr:uid="{00000000-0005-0000-0000-0000E4000000}"/>
    <cellStyle name="40% - Colore 3 2" xfId="1998" xr:uid="{00000000-0005-0000-0000-0000E5000000}"/>
    <cellStyle name="40% - Colore 4" xfId="10" xr:uid="{00000000-0005-0000-0000-0000E6000000}"/>
    <cellStyle name="40% - Colore 4 2" xfId="1999" xr:uid="{00000000-0005-0000-0000-0000E7000000}"/>
    <cellStyle name="40% - Colore 5" xfId="11" xr:uid="{00000000-0005-0000-0000-0000E8000000}"/>
    <cellStyle name="40% - Colore 5 2" xfId="2000" xr:uid="{00000000-0005-0000-0000-0000E9000000}"/>
    <cellStyle name="40% - Colore 6" xfId="12" xr:uid="{00000000-0005-0000-0000-0000EA000000}"/>
    <cellStyle name="40% - Colore 6 2" xfId="2001" xr:uid="{00000000-0005-0000-0000-0000EB000000}"/>
    <cellStyle name="5x indented GHG Textfiels" xfId="13" xr:uid="{00000000-0005-0000-0000-0000EC000000}"/>
    <cellStyle name="5x indented GHG Textfiels 2" xfId="3935" xr:uid="{00000000-0005-0000-0000-0000ED000000}"/>
    <cellStyle name="60 % - Markeringsfarve1" xfId="2002" xr:uid="{00000000-0005-0000-0000-0000EE000000}"/>
    <cellStyle name="60 % - Markeringsfarve2" xfId="2003" xr:uid="{00000000-0005-0000-0000-0000EF000000}"/>
    <cellStyle name="60 % - Markeringsfarve3" xfId="2004" xr:uid="{00000000-0005-0000-0000-0000F0000000}"/>
    <cellStyle name="60 % - Markeringsfarve4" xfId="2005" xr:uid="{00000000-0005-0000-0000-0000F1000000}"/>
    <cellStyle name="60 % - Markeringsfarve5" xfId="2006" xr:uid="{00000000-0005-0000-0000-0000F2000000}"/>
    <cellStyle name="60 % - Markeringsfarve6" xfId="2007" xr:uid="{00000000-0005-0000-0000-0000F3000000}"/>
    <cellStyle name="60% - Accent1 2" xfId="5204" xr:uid="{00000000-0005-0000-0000-0000F4000000}"/>
    <cellStyle name="60% - Accent2 2" xfId="5205" xr:uid="{00000000-0005-0000-0000-0000F5000000}"/>
    <cellStyle name="60% - Accent3 2" xfId="5206" xr:uid="{00000000-0005-0000-0000-0000F6000000}"/>
    <cellStyle name="60% - Accent4 2" xfId="5207" xr:uid="{00000000-0005-0000-0000-0000F7000000}"/>
    <cellStyle name="60% - Accent5 2" xfId="5208" xr:uid="{00000000-0005-0000-0000-0000F8000000}"/>
    <cellStyle name="60% - Accent6 2" xfId="5209" xr:uid="{00000000-0005-0000-0000-0000F9000000}"/>
    <cellStyle name="60% - Colore 1" xfId="14" xr:uid="{00000000-0005-0000-0000-0000FA000000}"/>
    <cellStyle name="60% - Colore 2" xfId="15" xr:uid="{00000000-0005-0000-0000-0000FB000000}"/>
    <cellStyle name="60% - Colore 3" xfId="16" xr:uid="{00000000-0005-0000-0000-0000FC000000}"/>
    <cellStyle name="60% - Colore 4" xfId="17" xr:uid="{00000000-0005-0000-0000-0000FD000000}"/>
    <cellStyle name="60% - Colore 5" xfId="18" xr:uid="{00000000-0005-0000-0000-0000FE000000}"/>
    <cellStyle name="60% - Colore 6" xfId="19" xr:uid="{00000000-0005-0000-0000-0000FF000000}"/>
    <cellStyle name="Accent1 2" xfId="5210" xr:uid="{00000000-0005-0000-0000-000000010000}"/>
    <cellStyle name="Accent2 2" xfId="5211" xr:uid="{00000000-0005-0000-0000-000001010000}"/>
    <cellStyle name="Accent3 2" xfId="5212" xr:uid="{00000000-0005-0000-0000-000002010000}"/>
    <cellStyle name="Accent4 2" xfId="5213" xr:uid="{00000000-0005-0000-0000-000003010000}"/>
    <cellStyle name="Accent5 2" xfId="5214" xr:uid="{00000000-0005-0000-0000-000004010000}"/>
    <cellStyle name="Accent6 2" xfId="5215" xr:uid="{00000000-0005-0000-0000-000005010000}"/>
    <cellStyle name="AggOrange_CRFReport-template" xfId="20" xr:uid="{00000000-0005-0000-0000-000006010000}"/>
    <cellStyle name="AggOrange9_CRFReport-template" xfId="21" xr:uid="{00000000-0005-0000-0000-000007010000}"/>
    <cellStyle name="Bad 2" xfId="22" xr:uid="{00000000-0005-0000-0000-000008010000}"/>
    <cellStyle name="Bad 2 2" xfId="5216" xr:uid="{00000000-0005-0000-0000-000009010000}"/>
    <cellStyle name="Bad 3" xfId="23" xr:uid="{00000000-0005-0000-0000-00000A010000}"/>
    <cellStyle name="Bad 4" xfId="3109" xr:uid="{00000000-0005-0000-0000-00000B010000}"/>
    <cellStyle name="Bemærk! 2" xfId="5217" xr:uid="{00000000-0005-0000-0000-00000C010000}"/>
    <cellStyle name="Bemærk! 2 2" xfId="5218" xr:uid="{00000000-0005-0000-0000-00000D010000}"/>
    <cellStyle name="Bemærk! 2 2 2" xfId="5219" xr:uid="{00000000-0005-0000-0000-00000E010000}"/>
    <cellStyle name="Bemærk! 2 2 2 2" xfId="5220" xr:uid="{00000000-0005-0000-0000-00000F010000}"/>
    <cellStyle name="Bemærk! 2 2 3" xfId="5221" xr:uid="{00000000-0005-0000-0000-000010010000}"/>
    <cellStyle name="Bemærk! 2 2 3 2" xfId="5222" xr:uid="{00000000-0005-0000-0000-000011010000}"/>
    <cellStyle name="Bemærk! 2 2 4" xfId="5223" xr:uid="{00000000-0005-0000-0000-000012010000}"/>
    <cellStyle name="Bemærk! 2 3" xfId="5224" xr:uid="{00000000-0005-0000-0000-000013010000}"/>
    <cellStyle name="Bemærk! 2 3 2" xfId="5225" xr:uid="{00000000-0005-0000-0000-000014010000}"/>
    <cellStyle name="Bemærk! 2 4" xfId="5226" xr:uid="{00000000-0005-0000-0000-000015010000}"/>
    <cellStyle name="Bemærk! 2 4 2" xfId="5227" xr:uid="{00000000-0005-0000-0000-000016010000}"/>
    <cellStyle name="Bemærk! 2 5" xfId="5228" xr:uid="{00000000-0005-0000-0000-000017010000}"/>
    <cellStyle name="Bemærk! 2 5 2" xfId="5229" xr:uid="{00000000-0005-0000-0000-000018010000}"/>
    <cellStyle name="Bemærk! 2 6" xfId="5230" xr:uid="{00000000-0005-0000-0000-000019010000}"/>
    <cellStyle name="Bemærk! 2 7" xfId="5231" xr:uid="{00000000-0005-0000-0000-00001A010000}"/>
    <cellStyle name="Bemærk! 2 7 2" xfId="5232" xr:uid="{00000000-0005-0000-0000-00001B010000}"/>
    <cellStyle name="Bemærk! 2 8" xfId="5233" xr:uid="{00000000-0005-0000-0000-00001C010000}"/>
    <cellStyle name="Bemærk! 3" xfId="5234" xr:uid="{00000000-0005-0000-0000-00001D010000}"/>
    <cellStyle name="Bemærk! 4" xfId="5235" xr:uid="{00000000-0005-0000-0000-00001E010000}"/>
    <cellStyle name="Bemærk! 4 2" xfId="5236" xr:uid="{00000000-0005-0000-0000-00001F010000}"/>
    <cellStyle name="Bemærk! 4 2 2" xfId="5237" xr:uid="{00000000-0005-0000-0000-000020010000}"/>
    <cellStyle name="Bemærk! 5" xfId="5238" xr:uid="{00000000-0005-0000-0000-000021010000}"/>
    <cellStyle name="Bemærk! 6" xfId="5239" xr:uid="{00000000-0005-0000-0000-000022010000}"/>
    <cellStyle name="Bemærk! 6 2" xfId="5240" xr:uid="{00000000-0005-0000-0000-000023010000}"/>
    <cellStyle name="Bruger data" xfId="3299" xr:uid="{00000000-0005-0000-0000-000024010000}"/>
    <cellStyle name="C01_Main head" xfId="5241" xr:uid="{00000000-0005-0000-0000-000025010000}"/>
    <cellStyle name="C02_Column heads" xfId="5242" xr:uid="{00000000-0005-0000-0000-000026010000}"/>
    <cellStyle name="C03_Sub head bold" xfId="5243" xr:uid="{00000000-0005-0000-0000-000027010000}"/>
    <cellStyle name="C03a_Sub head" xfId="5244" xr:uid="{00000000-0005-0000-0000-000028010000}"/>
    <cellStyle name="C04_Total text white bold" xfId="5245" xr:uid="{00000000-0005-0000-0000-000029010000}"/>
    <cellStyle name="C04a_Total text black with rule" xfId="5246" xr:uid="{00000000-0005-0000-0000-00002A010000}"/>
    <cellStyle name="C05_Main text" xfId="5247" xr:uid="{00000000-0005-0000-0000-00002B010000}"/>
    <cellStyle name="C06_Figs" xfId="5248" xr:uid="{00000000-0005-0000-0000-00002C010000}"/>
    <cellStyle name="C07_Figs 1 dec percent" xfId="5249" xr:uid="{00000000-0005-0000-0000-00002D010000}"/>
    <cellStyle name="C08_Figs 1 decimal" xfId="5250" xr:uid="{00000000-0005-0000-0000-00002E010000}"/>
    <cellStyle name="C09_Notes" xfId="5251" xr:uid="{00000000-0005-0000-0000-00002F010000}"/>
    <cellStyle name="Calcolo" xfId="24" xr:uid="{00000000-0005-0000-0000-000030010000}"/>
    <cellStyle name="Calcolo 2" xfId="2008" xr:uid="{00000000-0005-0000-0000-000031010000}"/>
    <cellStyle name="Calcolo 2 2" xfId="2009" xr:uid="{00000000-0005-0000-0000-000032010000}"/>
    <cellStyle name="Calcolo 3" xfId="2010" xr:uid="{00000000-0005-0000-0000-000033010000}"/>
    <cellStyle name="Calcolo 4" xfId="5252" xr:uid="{00000000-0005-0000-0000-000034010000}"/>
    <cellStyle name="Calcolo 5" xfId="5253" xr:uid="{00000000-0005-0000-0000-000035010000}"/>
    <cellStyle name="Calcolo 6" xfId="5254" xr:uid="{00000000-0005-0000-0000-000036010000}"/>
    <cellStyle name="Calcolo 7" xfId="5255" xr:uid="{00000000-0005-0000-0000-000037010000}"/>
    <cellStyle name="Calculation 2" xfId="25" xr:uid="{00000000-0005-0000-0000-000038010000}"/>
    <cellStyle name="Calculation 2 2" xfId="5256" xr:uid="{00000000-0005-0000-0000-000039010000}"/>
    <cellStyle name="Calculation 2 3" xfId="5257" xr:uid="{00000000-0005-0000-0000-00003A010000}"/>
    <cellStyle name="Calculation 2 4" xfId="5258" xr:uid="{00000000-0005-0000-0000-00003B010000}"/>
    <cellStyle name="Calculations" xfId="3300" xr:uid="{00000000-0005-0000-0000-00003C010000}"/>
    <cellStyle name="Cella collegata" xfId="26" xr:uid="{00000000-0005-0000-0000-00003D010000}"/>
    <cellStyle name="Cella da controllare" xfId="27" xr:uid="{00000000-0005-0000-0000-00003E010000}"/>
    <cellStyle name="Check Cell 2" xfId="5259" xr:uid="{00000000-0005-0000-0000-00003F010000}"/>
    <cellStyle name="Colore 1" xfId="28" xr:uid="{00000000-0005-0000-0000-000040010000}"/>
    <cellStyle name="Colore 2" xfId="29" xr:uid="{00000000-0005-0000-0000-000041010000}"/>
    <cellStyle name="Colore 3" xfId="30" xr:uid="{00000000-0005-0000-0000-000042010000}"/>
    <cellStyle name="Colore 4" xfId="31" xr:uid="{00000000-0005-0000-0000-000043010000}"/>
    <cellStyle name="Colore 5" xfId="32" xr:uid="{00000000-0005-0000-0000-000044010000}"/>
    <cellStyle name="Colore 6" xfId="33" xr:uid="{00000000-0005-0000-0000-000045010000}"/>
    <cellStyle name="Comma 10" xfId="5260" xr:uid="{00000000-0005-0000-0000-000046010000}"/>
    <cellStyle name="Comma 11" xfId="5261" xr:uid="{00000000-0005-0000-0000-000047010000}"/>
    <cellStyle name="Comma 12" xfId="5262" xr:uid="{00000000-0005-0000-0000-000048010000}"/>
    <cellStyle name="Comma 13" xfId="5263" xr:uid="{00000000-0005-0000-0000-000049010000}"/>
    <cellStyle name="Comma 2" xfId="34" xr:uid="{00000000-0005-0000-0000-00004A010000}"/>
    <cellStyle name="Comma 2 10" xfId="5264" xr:uid="{00000000-0005-0000-0000-00004B010000}"/>
    <cellStyle name="Comma 2 2" xfId="35" xr:uid="{00000000-0005-0000-0000-00004C010000}"/>
    <cellStyle name="Comma 2 2 2" xfId="3303" xr:uid="{00000000-0005-0000-0000-00004D010000}"/>
    <cellStyle name="Comma 2 2 2 2" xfId="3936" xr:uid="{00000000-0005-0000-0000-00004E010000}"/>
    <cellStyle name="Comma 2 2 2 2 2" xfId="5265" xr:uid="{00000000-0005-0000-0000-00004F010000}"/>
    <cellStyle name="Comma 2 2 2 3" xfId="5266" xr:uid="{00000000-0005-0000-0000-000050010000}"/>
    <cellStyle name="Comma 2 2 2 4" xfId="5267" xr:uid="{00000000-0005-0000-0000-000051010000}"/>
    <cellStyle name="Comma 2 2 3" xfId="3302" xr:uid="{00000000-0005-0000-0000-000052010000}"/>
    <cellStyle name="Comma 2 2 3 2" xfId="5268" xr:uid="{00000000-0005-0000-0000-000053010000}"/>
    <cellStyle name="Comma 2 2 4" xfId="5269" xr:uid="{00000000-0005-0000-0000-000054010000}"/>
    <cellStyle name="Comma 2 2 5" xfId="5270" xr:uid="{00000000-0005-0000-0000-000055010000}"/>
    <cellStyle name="Comma 2 3" xfId="36" xr:uid="{00000000-0005-0000-0000-000056010000}"/>
    <cellStyle name="Comma 2 3 2" xfId="37" xr:uid="{00000000-0005-0000-0000-000057010000}"/>
    <cellStyle name="Comma 2 3 2 2" xfId="2012" xr:uid="{00000000-0005-0000-0000-000058010000}"/>
    <cellStyle name="Comma 2 3 2 3" xfId="3305" xr:uid="{00000000-0005-0000-0000-000059010000}"/>
    <cellStyle name="Comma 2 3 2 4" xfId="2011" xr:uid="{00000000-0005-0000-0000-00005A010000}"/>
    <cellStyle name="Comma 2 3 3" xfId="3306" xr:uid="{00000000-0005-0000-0000-00005B010000}"/>
    <cellStyle name="Comma 2 3 3 2" xfId="3938" xr:uid="{00000000-0005-0000-0000-00005C010000}"/>
    <cellStyle name="Comma 2 3 3 2 2" xfId="5271" xr:uid="{00000000-0005-0000-0000-00005D010000}"/>
    <cellStyle name="Comma 2 3 3 3" xfId="5272" xr:uid="{00000000-0005-0000-0000-00005E010000}"/>
    <cellStyle name="Comma 2 3 4" xfId="3937" xr:uid="{00000000-0005-0000-0000-00005F010000}"/>
    <cellStyle name="Comma 2 3 4 2" xfId="5273" xr:uid="{00000000-0005-0000-0000-000060010000}"/>
    <cellStyle name="Comma 2 3 5" xfId="3304" xr:uid="{00000000-0005-0000-0000-000061010000}"/>
    <cellStyle name="Comma 2 4" xfId="38" xr:uid="{00000000-0005-0000-0000-000062010000}"/>
    <cellStyle name="Comma 2 4 2" xfId="3307" xr:uid="{00000000-0005-0000-0000-000063010000}"/>
    <cellStyle name="Comma 2 5" xfId="1951" xr:uid="{00000000-0005-0000-0000-000064010000}"/>
    <cellStyle name="Comma 2 5 2" xfId="3308" xr:uid="{00000000-0005-0000-0000-000065010000}"/>
    <cellStyle name="Comma 2 5 2 2" xfId="5274" xr:uid="{00000000-0005-0000-0000-000066010000}"/>
    <cellStyle name="Comma 2 5 3" xfId="5275" xr:uid="{00000000-0005-0000-0000-000067010000}"/>
    <cellStyle name="Comma 2 5 4" xfId="5276" xr:uid="{00000000-0005-0000-0000-000068010000}"/>
    <cellStyle name="Comma 2 5 5" xfId="5277" xr:uid="{00000000-0005-0000-0000-000069010000}"/>
    <cellStyle name="Comma 2 5 6" xfId="5278" xr:uid="{00000000-0005-0000-0000-00006A010000}"/>
    <cellStyle name="Comma 2 6" xfId="3309" xr:uid="{00000000-0005-0000-0000-00006B010000}"/>
    <cellStyle name="Comma 2 6 2" xfId="3310" xr:uid="{00000000-0005-0000-0000-00006C010000}"/>
    <cellStyle name="Comma 2 6 3" xfId="5279" xr:uid="{00000000-0005-0000-0000-00006D010000}"/>
    <cellStyle name="Comma 2 7" xfId="3301" xr:uid="{00000000-0005-0000-0000-00006E010000}"/>
    <cellStyle name="Comma 2 8" xfId="3231" xr:uid="{00000000-0005-0000-0000-00006F010000}"/>
    <cellStyle name="Comma 2 9" xfId="5280" xr:uid="{00000000-0005-0000-0000-000070010000}"/>
    <cellStyle name="Comma 3" xfId="39" xr:uid="{00000000-0005-0000-0000-000071010000}"/>
    <cellStyle name="Comma 3 2" xfId="1953" xr:uid="{00000000-0005-0000-0000-000072010000}"/>
    <cellStyle name="Comma 3 2 2" xfId="3313" xr:uid="{00000000-0005-0000-0000-000073010000}"/>
    <cellStyle name="Comma 3 2 2 2" xfId="5281" xr:uid="{00000000-0005-0000-0000-000074010000}"/>
    <cellStyle name="Comma 3 2 3" xfId="3312" xr:uid="{00000000-0005-0000-0000-000075010000}"/>
    <cellStyle name="Comma 3 2 4" xfId="5282" xr:uid="{00000000-0005-0000-0000-000076010000}"/>
    <cellStyle name="Comma 3 2 5" xfId="5283" xr:uid="{00000000-0005-0000-0000-000077010000}"/>
    <cellStyle name="Comma 3 3" xfId="3314" xr:uid="{00000000-0005-0000-0000-000078010000}"/>
    <cellStyle name="Comma 3 3 2" xfId="3940" xr:uid="{00000000-0005-0000-0000-000079010000}"/>
    <cellStyle name="Comma 3 3 2 2" xfId="5284" xr:uid="{00000000-0005-0000-0000-00007A010000}"/>
    <cellStyle name="Comma 3 3 3" xfId="5285" xr:uid="{00000000-0005-0000-0000-00007B010000}"/>
    <cellStyle name="Comma 3 3 4" xfId="5286" xr:uid="{00000000-0005-0000-0000-00007C010000}"/>
    <cellStyle name="Comma 3 3 5" xfId="5287" xr:uid="{00000000-0005-0000-0000-00007D010000}"/>
    <cellStyle name="Comma 3 4" xfId="3939" xr:uid="{00000000-0005-0000-0000-00007E010000}"/>
    <cellStyle name="Comma 3 4 2" xfId="5288" xr:uid="{00000000-0005-0000-0000-00007F010000}"/>
    <cellStyle name="Comma 3 5" xfId="3311" xr:uid="{00000000-0005-0000-0000-000080010000}"/>
    <cellStyle name="Comma 3 6" xfId="3232" xr:uid="{00000000-0005-0000-0000-000081010000}"/>
    <cellStyle name="Comma 3 7" xfId="5289" xr:uid="{00000000-0005-0000-0000-000082010000}"/>
    <cellStyle name="Comma 3 8" xfId="5290" xr:uid="{00000000-0005-0000-0000-000083010000}"/>
    <cellStyle name="Comma 4" xfId="40" xr:uid="{00000000-0005-0000-0000-000084010000}"/>
    <cellStyle name="Comma 4 2" xfId="2013" xr:uid="{00000000-0005-0000-0000-000085010000}"/>
    <cellStyle name="Comma 4 2 2" xfId="3317" xr:uid="{00000000-0005-0000-0000-000086010000}"/>
    <cellStyle name="Comma 4 2 2 2" xfId="5291" xr:uid="{00000000-0005-0000-0000-000087010000}"/>
    <cellStyle name="Comma 4 2 3" xfId="3316" xr:uid="{00000000-0005-0000-0000-000088010000}"/>
    <cellStyle name="Comma 4 2 4" xfId="5292" xr:uid="{00000000-0005-0000-0000-000089010000}"/>
    <cellStyle name="Comma 4 2 5" xfId="5293" xr:uid="{00000000-0005-0000-0000-00008A010000}"/>
    <cellStyle name="Comma 4 3" xfId="3318" xr:uid="{00000000-0005-0000-0000-00008B010000}"/>
    <cellStyle name="Comma 4 3 2" xfId="3942" xr:uid="{00000000-0005-0000-0000-00008C010000}"/>
    <cellStyle name="Comma 4 3 2 2" xfId="5294" xr:uid="{00000000-0005-0000-0000-00008D010000}"/>
    <cellStyle name="Comma 4 3 3" xfId="5295" xr:uid="{00000000-0005-0000-0000-00008E010000}"/>
    <cellStyle name="Comma 4 4" xfId="3319" xr:uid="{00000000-0005-0000-0000-00008F010000}"/>
    <cellStyle name="Comma 4 4 2" xfId="3943" xr:uid="{00000000-0005-0000-0000-000090010000}"/>
    <cellStyle name="Comma 4 4 2 2" xfId="5296" xr:uid="{00000000-0005-0000-0000-000091010000}"/>
    <cellStyle name="Comma 4 4 3" xfId="5297" xr:uid="{00000000-0005-0000-0000-000092010000}"/>
    <cellStyle name="Comma 4 5" xfId="3941" xr:uid="{00000000-0005-0000-0000-000093010000}"/>
    <cellStyle name="Comma 4 5 2" xfId="5298" xr:uid="{00000000-0005-0000-0000-000094010000}"/>
    <cellStyle name="Comma 4 6" xfId="3315" xr:uid="{00000000-0005-0000-0000-000095010000}"/>
    <cellStyle name="Comma 4 7" xfId="5299" xr:uid="{00000000-0005-0000-0000-000096010000}"/>
    <cellStyle name="Comma 4 8" xfId="5300" xr:uid="{00000000-0005-0000-0000-000097010000}"/>
    <cellStyle name="Comma 5" xfId="41" xr:uid="{00000000-0005-0000-0000-000098010000}"/>
    <cellStyle name="Comma 5 2" xfId="3944" xr:uid="{00000000-0005-0000-0000-000099010000}"/>
    <cellStyle name="Comma 5 2 2" xfId="5301" xr:uid="{00000000-0005-0000-0000-00009A010000}"/>
    <cellStyle name="Comma 5 2 2 2" xfId="5302" xr:uid="{00000000-0005-0000-0000-00009B010000}"/>
    <cellStyle name="Comma 5 2 3" xfId="5303" xr:uid="{00000000-0005-0000-0000-00009C010000}"/>
    <cellStyle name="Comma 5 2 4" xfId="5304" xr:uid="{00000000-0005-0000-0000-00009D010000}"/>
    <cellStyle name="Comma 5 2 5" xfId="5305" xr:uid="{00000000-0005-0000-0000-00009E010000}"/>
    <cellStyle name="Comma 5 2 6" xfId="5306" xr:uid="{00000000-0005-0000-0000-00009F010000}"/>
    <cellStyle name="Comma 5 2 7" xfId="5307" xr:uid="{00000000-0005-0000-0000-0000A0010000}"/>
    <cellStyle name="Comma 5 3" xfId="3320" xr:uid="{00000000-0005-0000-0000-0000A1010000}"/>
    <cellStyle name="Comma 5 4" xfId="2014" xr:uid="{00000000-0005-0000-0000-0000A2010000}"/>
    <cellStyle name="Comma 5 5" xfId="5308" xr:uid="{00000000-0005-0000-0000-0000A3010000}"/>
    <cellStyle name="Comma 6" xfId="42" xr:uid="{00000000-0005-0000-0000-0000A4010000}"/>
    <cellStyle name="Comma 6 2" xfId="3945" xr:uid="{00000000-0005-0000-0000-0000A5010000}"/>
    <cellStyle name="Comma 6 2 2" xfId="5309" xr:uid="{00000000-0005-0000-0000-0000A6010000}"/>
    <cellStyle name="Comma 6 2 3" xfId="5310" xr:uid="{00000000-0005-0000-0000-0000A7010000}"/>
    <cellStyle name="Comma 6 2 4" xfId="5311" xr:uid="{00000000-0005-0000-0000-0000A8010000}"/>
    <cellStyle name="Comma 6 3" xfId="3321" xr:uid="{00000000-0005-0000-0000-0000A9010000}"/>
    <cellStyle name="Comma 6 4" xfId="5312" xr:uid="{00000000-0005-0000-0000-0000AA010000}"/>
    <cellStyle name="Comma 7" xfId="3871" xr:uid="{00000000-0005-0000-0000-0000AB010000}"/>
    <cellStyle name="Comma 7 2" xfId="5018" xr:uid="{00000000-0005-0000-0000-0000AC010000}"/>
    <cellStyle name="Comma 7 2 2" xfId="5313" xr:uid="{00000000-0005-0000-0000-0000AD010000}"/>
    <cellStyle name="Comma 7 2 3" xfId="5314" xr:uid="{00000000-0005-0000-0000-0000AE010000}"/>
    <cellStyle name="Comma 7 3" xfId="5315" xr:uid="{00000000-0005-0000-0000-0000AF010000}"/>
    <cellStyle name="Comma 7 4" xfId="5316" xr:uid="{00000000-0005-0000-0000-0000B0010000}"/>
    <cellStyle name="Comma 7 5" xfId="5317" xr:uid="{00000000-0005-0000-0000-0000B1010000}"/>
    <cellStyle name="Comma 8" xfId="5318" xr:uid="{00000000-0005-0000-0000-0000B2010000}"/>
    <cellStyle name="Comma 8 2" xfId="5319" xr:uid="{00000000-0005-0000-0000-0000B3010000}"/>
    <cellStyle name="Comma 9" xfId="5320" xr:uid="{00000000-0005-0000-0000-0000B4010000}"/>
    <cellStyle name="Comma 9 2" xfId="5321" xr:uid="{00000000-0005-0000-0000-0000B5010000}"/>
    <cellStyle name="Comma 9 2 2" xfId="5322" xr:uid="{00000000-0005-0000-0000-0000B6010000}"/>
    <cellStyle name="Comma 9 2 2 2" xfId="5323" xr:uid="{00000000-0005-0000-0000-0000B7010000}"/>
    <cellStyle name="Comma 9 2 3" xfId="5324" xr:uid="{00000000-0005-0000-0000-0000B8010000}"/>
    <cellStyle name="Comma 9 2 3 2" xfId="5325" xr:uid="{00000000-0005-0000-0000-0000B9010000}"/>
    <cellStyle name="Comma 9 2 4" xfId="5326" xr:uid="{00000000-0005-0000-0000-0000BA010000}"/>
    <cellStyle name="Comma 9 3" xfId="5327" xr:uid="{00000000-0005-0000-0000-0000BB010000}"/>
    <cellStyle name="Comma 9 3 2" xfId="5328" xr:uid="{00000000-0005-0000-0000-0000BC010000}"/>
    <cellStyle name="Comma 9 4" xfId="5329" xr:uid="{00000000-0005-0000-0000-0000BD010000}"/>
    <cellStyle name="Comma 9 4 2" xfId="5330" xr:uid="{00000000-0005-0000-0000-0000BE010000}"/>
    <cellStyle name="Comma 9 5" xfId="5331" xr:uid="{00000000-0005-0000-0000-0000BF010000}"/>
    <cellStyle name="Comma 9 5 2" xfId="5332" xr:uid="{00000000-0005-0000-0000-0000C0010000}"/>
    <cellStyle name="Comma 9 6" xfId="5333" xr:uid="{00000000-0005-0000-0000-0000C1010000}"/>
    <cellStyle name="Comma 9 7" xfId="5334" xr:uid="{00000000-0005-0000-0000-0000C2010000}"/>
    <cellStyle name="Comma 9 8" xfId="5335" xr:uid="{00000000-0005-0000-0000-0000C3010000}"/>
    <cellStyle name="Comma0 - Type3" xfId="43" xr:uid="{00000000-0005-0000-0000-0000C4010000}"/>
    <cellStyle name="CustomizationCells" xfId="44" xr:uid="{00000000-0005-0000-0000-0000C6010000}"/>
    <cellStyle name="CustomizationCells 2" xfId="2015" xr:uid="{00000000-0005-0000-0000-0000C7010000}"/>
    <cellStyle name="CustomizationCells 3" xfId="5336" xr:uid="{00000000-0005-0000-0000-0000C8010000}"/>
    <cellStyle name="CustomizationCells 4" xfId="5337" xr:uid="{00000000-0005-0000-0000-0000C9010000}"/>
    <cellStyle name="CustomizationCells 5" xfId="5338" xr:uid="{00000000-0005-0000-0000-0000CA010000}"/>
    <cellStyle name="CustomizationCells 6" xfId="5339" xr:uid="{00000000-0005-0000-0000-0000CB010000}"/>
    <cellStyle name="Euro" xfId="45" xr:uid="{00000000-0005-0000-0000-0000CC010000}"/>
    <cellStyle name="Euro 10" xfId="46" xr:uid="{00000000-0005-0000-0000-0000CD010000}"/>
    <cellStyle name="Euro 10 2" xfId="47" xr:uid="{00000000-0005-0000-0000-0000CE010000}"/>
    <cellStyle name="Euro 10 2 2" xfId="3946" xr:uid="{00000000-0005-0000-0000-0000CF010000}"/>
    <cellStyle name="Euro 10 3" xfId="48" xr:uid="{00000000-0005-0000-0000-0000D0010000}"/>
    <cellStyle name="Euro 10 3 2" xfId="49" xr:uid="{00000000-0005-0000-0000-0000D1010000}"/>
    <cellStyle name="Euro 10 3 2 2" xfId="2017" xr:uid="{00000000-0005-0000-0000-0000D2010000}"/>
    <cellStyle name="Euro 10 3 2 3" xfId="2016" xr:uid="{00000000-0005-0000-0000-0000D3010000}"/>
    <cellStyle name="Euro 10 3 3" xfId="3322" xr:uid="{00000000-0005-0000-0000-0000D4010000}"/>
    <cellStyle name="Euro 10 3 3 2" xfId="3948" xr:uid="{00000000-0005-0000-0000-0000D5010000}"/>
    <cellStyle name="Euro 10 3 4" xfId="3947" xr:uid="{00000000-0005-0000-0000-0000D6010000}"/>
    <cellStyle name="Euro 10 4" xfId="50" xr:uid="{00000000-0005-0000-0000-0000D7010000}"/>
    <cellStyle name="Euro 10 4 2" xfId="2018" xr:uid="{00000000-0005-0000-0000-0000D8010000}"/>
    <cellStyle name="Euro 10 4 2 2" xfId="3950" xr:uid="{00000000-0005-0000-0000-0000D9010000}"/>
    <cellStyle name="Euro 10 4 3" xfId="3949" xr:uid="{00000000-0005-0000-0000-0000DA010000}"/>
    <cellStyle name="Euro 10 5" xfId="51" xr:uid="{00000000-0005-0000-0000-0000DB010000}"/>
    <cellStyle name="Euro 10 6" xfId="52" xr:uid="{00000000-0005-0000-0000-0000DC010000}"/>
    <cellStyle name="Euro 11" xfId="53" xr:uid="{00000000-0005-0000-0000-0000DD010000}"/>
    <cellStyle name="Euro 11 2" xfId="54" xr:uid="{00000000-0005-0000-0000-0000DE010000}"/>
    <cellStyle name="Euro 11 2 2" xfId="3951" xr:uid="{00000000-0005-0000-0000-0000DF010000}"/>
    <cellStyle name="Euro 11 3" xfId="55" xr:uid="{00000000-0005-0000-0000-0000E0010000}"/>
    <cellStyle name="Euro 11 3 2" xfId="56" xr:uid="{00000000-0005-0000-0000-0000E1010000}"/>
    <cellStyle name="Euro 11 3 2 2" xfId="2020" xr:uid="{00000000-0005-0000-0000-0000E2010000}"/>
    <cellStyle name="Euro 11 3 2 3" xfId="2019" xr:uid="{00000000-0005-0000-0000-0000E3010000}"/>
    <cellStyle name="Euro 11 3 3" xfId="3323" xr:uid="{00000000-0005-0000-0000-0000E4010000}"/>
    <cellStyle name="Euro 11 3 3 2" xfId="3953" xr:uid="{00000000-0005-0000-0000-0000E5010000}"/>
    <cellStyle name="Euro 11 3 4" xfId="3952" xr:uid="{00000000-0005-0000-0000-0000E6010000}"/>
    <cellStyle name="Euro 11 4" xfId="57" xr:uid="{00000000-0005-0000-0000-0000E7010000}"/>
    <cellStyle name="Euro 11 4 2" xfId="2021" xr:uid="{00000000-0005-0000-0000-0000E8010000}"/>
    <cellStyle name="Euro 11 4 2 2" xfId="3955" xr:uid="{00000000-0005-0000-0000-0000E9010000}"/>
    <cellStyle name="Euro 11 4 3" xfId="3954" xr:uid="{00000000-0005-0000-0000-0000EA010000}"/>
    <cellStyle name="Euro 11 5" xfId="58" xr:uid="{00000000-0005-0000-0000-0000EB010000}"/>
    <cellStyle name="Euro 11 6" xfId="59" xr:uid="{00000000-0005-0000-0000-0000EC010000}"/>
    <cellStyle name="Euro 12" xfId="60" xr:uid="{00000000-0005-0000-0000-0000ED010000}"/>
    <cellStyle name="Euro 12 2" xfId="61" xr:uid="{00000000-0005-0000-0000-0000EE010000}"/>
    <cellStyle name="Euro 12 2 2" xfId="3956" xr:uid="{00000000-0005-0000-0000-0000EF010000}"/>
    <cellStyle name="Euro 12 3" xfId="62" xr:uid="{00000000-0005-0000-0000-0000F0010000}"/>
    <cellStyle name="Euro 12 3 2" xfId="63" xr:uid="{00000000-0005-0000-0000-0000F1010000}"/>
    <cellStyle name="Euro 12 3 2 2" xfId="2023" xr:uid="{00000000-0005-0000-0000-0000F2010000}"/>
    <cellStyle name="Euro 12 3 2 3" xfId="2022" xr:uid="{00000000-0005-0000-0000-0000F3010000}"/>
    <cellStyle name="Euro 12 3 3" xfId="3324" xr:uid="{00000000-0005-0000-0000-0000F4010000}"/>
    <cellStyle name="Euro 12 3 3 2" xfId="3958" xr:uid="{00000000-0005-0000-0000-0000F5010000}"/>
    <cellStyle name="Euro 12 3 4" xfId="3957" xr:uid="{00000000-0005-0000-0000-0000F6010000}"/>
    <cellStyle name="Euro 12 4" xfId="64" xr:uid="{00000000-0005-0000-0000-0000F7010000}"/>
    <cellStyle name="Euro 12 4 2" xfId="2024" xr:uid="{00000000-0005-0000-0000-0000F8010000}"/>
    <cellStyle name="Euro 12 4 2 2" xfId="3960" xr:uid="{00000000-0005-0000-0000-0000F9010000}"/>
    <cellStyle name="Euro 12 4 3" xfId="3959" xr:uid="{00000000-0005-0000-0000-0000FA010000}"/>
    <cellStyle name="Euro 12 5" xfId="65" xr:uid="{00000000-0005-0000-0000-0000FB010000}"/>
    <cellStyle name="Euro 12 6" xfId="66" xr:uid="{00000000-0005-0000-0000-0000FC010000}"/>
    <cellStyle name="Euro 13" xfId="67" xr:uid="{00000000-0005-0000-0000-0000FD010000}"/>
    <cellStyle name="Euro 13 2" xfId="68" xr:uid="{00000000-0005-0000-0000-0000FE010000}"/>
    <cellStyle name="Euro 13 2 2" xfId="3961" xr:uid="{00000000-0005-0000-0000-0000FF010000}"/>
    <cellStyle name="Euro 13 3" xfId="69" xr:uid="{00000000-0005-0000-0000-000000020000}"/>
    <cellStyle name="Euro 13 3 2" xfId="70" xr:uid="{00000000-0005-0000-0000-000001020000}"/>
    <cellStyle name="Euro 13 3 2 2" xfId="2026" xr:uid="{00000000-0005-0000-0000-000002020000}"/>
    <cellStyle name="Euro 13 3 2 3" xfId="2025" xr:uid="{00000000-0005-0000-0000-000003020000}"/>
    <cellStyle name="Euro 13 3 3" xfId="3325" xr:uid="{00000000-0005-0000-0000-000004020000}"/>
    <cellStyle name="Euro 13 3 3 2" xfId="3963" xr:uid="{00000000-0005-0000-0000-000005020000}"/>
    <cellStyle name="Euro 13 3 4" xfId="3962" xr:uid="{00000000-0005-0000-0000-000006020000}"/>
    <cellStyle name="Euro 13 4" xfId="71" xr:uid="{00000000-0005-0000-0000-000007020000}"/>
    <cellStyle name="Euro 13 4 2" xfId="2027" xr:uid="{00000000-0005-0000-0000-000008020000}"/>
    <cellStyle name="Euro 13 4 2 2" xfId="3965" xr:uid="{00000000-0005-0000-0000-000009020000}"/>
    <cellStyle name="Euro 13 4 3" xfId="3964" xr:uid="{00000000-0005-0000-0000-00000A020000}"/>
    <cellStyle name="Euro 13 5" xfId="72" xr:uid="{00000000-0005-0000-0000-00000B020000}"/>
    <cellStyle name="Euro 13 6" xfId="73" xr:uid="{00000000-0005-0000-0000-00000C020000}"/>
    <cellStyle name="Euro 14" xfId="74" xr:uid="{00000000-0005-0000-0000-00000D020000}"/>
    <cellStyle name="Euro 14 2" xfId="75" xr:uid="{00000000-0005-0000-0000-00000E020000}"/>
    <cellStyle name="Euro 14 2 2" xfId="3966" xr:uid="{00000000-0005-0000-0000-00000F020000}"/>
    <cellStyle name="Euro 14 3" xfId="76" xr:uid="{00000000-0005-0000-0000-000010020000}"/>
    <cellStyle name="Euro 14 3 2" xfId="77" xr:uid="{00000000-0005-0000-0000-000011020000}"/>
    <cellStyle name="Euro 14 3 2 2" xfId="2029" xr:uid="{00000000-0005-0000-0000-000012020000}"/>
    <cellStyle name="Euro 14 3 2 3" xfId="2028" xr:uid="{00000000-0005-0000-0000-000013020000}"/>
    <cellStyle name="Euro 14 3 3" xfId="3326" xr:uid="{00000000-0005-0000-0000-000014020000}"/>
    <cellStyle name="Euro 14 3 3 2" xfId="3968" xr:uid="{00000000-0005-0000-0000-000015020000}"/>
    <cellStyle name="Euro 14 3 4" xfId="3967" xr:uid="{00000000-0005-0000-0000-000016020000}"/>
    <cellStyle name="Euro 14 4" xfId="78" xr:uid="{00000000-0005-0000-0000-000017020000}"/>
    <cellStyle name="Euro 14 4 2" xfId="2030" xr:uid="{00000000-0005-0000-0000-000018020000}"/>
    <cellStyle name="Euro 14 4 2 2" xfId="3970" xr:uid="{00000000-0005-0000-0000-000019020000}"/>
    <cellStyle name="Euro 14 4 3" xfId="3969" xr:uid="{00000000-0005-0000-0000-00001A020000}"/>
    <cellStyle name="Euro 14 5" xfId="79" xr:uid="{00000000-0005-0000-0000-00001B020000}"/>
    <cellStyle name="Euro 14 6" xfId="80" xr:uid="{00000000-0005-0000-0000-00001C020000}"/>
    <cellStyle name="Euro 15" xfId="81" xr:uid="{00000000-0005-0000-0000-00001D020000}"/>
    <cellStyle name="Euro 15 2" xfId="82" xr:uid="{00000000-0005-0000-0000-00001E020000}"/>
    <cellStyle name="Euro 15 2 2" xfId="3971" xr:uid="{00000000-0005-0000-0000-00001F020000}"/>
    <cellStyle name="Euro 15 3" xfId="83" xr:uid="{00000000-0005-0000-0000-000020020000}"/>
    <cellStyle name="Euro 15 3 2" xfId="84" xr:uid="{00000000-0005-0000-0000-000021020000}"/>
    <cellStyle name="Euro 15 3 2 2" xfId="2032" xr:uid="{00000000-0005-0000-0000-000022020000}"/>
    <cellStyle name="Euro 15 3 2 3" xfId="2031" xr:uid="{00000000-0005-0000-0000-000023020000}"/>
    <cellStyle name="Euro 15 3 3" xfId="3327" xr:uid="{00000000-0005-0000-0000-000024020000}"/>
    <cellStyle name="Euro 15 3 3 2" xfId="3973" xr:uid="{00000000-0005-0000-0000-000025020000}"/>
    <cellStyle name="Euro 15 3 4" xfId="3972" xr:uid="{00000000-0005-0000-0000-000026020000}"/>
    <cellStyle name="Euro 15 4" xfId="85" xr:uid="{00000000-0005-0000-0000-000027020000}"/>
    <cellStyle name="Euro 15 4 2" xfId="2033" xr:uid="{00000000-0005-0000-0000-000028020000}"/>
    <cellStyle name="Euro 15 4 2 2" xfId="3975" xr:uid="{00000000-0005-0000-0000-000029020000}"/>
    <cellStyle name="Euro 15 4 3" xfId="3974" xr:uid="{00000000-0005-0000-0000-00002A020000}"/>
    <cellStyle name="Euro 15 5" xfId="86" xr:uid="{00000000-0005-0000-0000-00002B020000}"/>
    <cellStyle name="Euro 15 6" xfId="87" xr:uid="{00000000-0005-0000-0000-00002C020000}"/>
    <cellStyle name="Euro 16" xfId="88" xr:uid="{00000000-0005-0000-0000-00002D020000}"/>
    <cellStyle name="Euro 16 2" xfId="89" xr:uid="{00000000-0005-0000-0000-00002E020000}"/>
    <cellStyle name="Euro 16 2 2" xfId="3976" xr:uid="{00000000-0005-0000-0000-00002F020000}"/>
    <cellStyle name="Euro 16 3" xfId="90" xr:uid="{00000000-0005-0000-0000-000030020000}"/>
    <cellStyle name="Euro 16 3 2" xfId="91" xr:uid="{00000000-0005-0000-0000-000031020000}"/>
    <cellStyle name="Euro 16 3 2 2" xfId="2035" xr:uid="{00000000-0005-0000-0000-000032020000}"/>
    <cellStyle name="Euro 16 3 2 3" xfId="2034" xr:uid="{00000000-0005-0000-0000-000033020000}"/>
    <cellStyle name="Euro 16 3 3" xfId="3328" xr:uid="{00000000-0005-0000-0000-000034020000}"/>
    <cellStyle name="Euro 16 3 3 2" xfId="3978" xr:uid="{00000000-0005-0000-0000-000035020000}"/>
    <cellStyle name="Euro 16 3 4" xfId="3977" xr:uid="{00000000-0005-0000-0000-000036020000}"/>
    <cellStyle name="Euro 16 4" xfId="92" xr:uid="{00000000-0005-0000-0000-000037020000}"/>
    <cellStyle name="Euro 16 4 2" xfId="2036" xr:uid="{00000000-0005-0000-0000-000038020000}"/>
    <cellStyle name="Euro 16 4 2 2" xfId="3980" xr:uid="{00000000-0005-0000-0000-000039020000}"/>
    <cellStyle name="Euro 16 4 3" xfId="3979" xr:uid="{00000000-0005-0000-0000-00003A020000}"/>
    <cellStyle name="Euro 16 5" xfId="93" xr:uid="{00000000-0005-0000-0000-00003B020000}"/>
    <cellStyle name="Euro 16 6" xfId="94" xr:uid="{00000000-0005-0000-0000-00003C020000}"/>
    <cellStyle name="Euro 17" xfId="95" xr:uid="{00000000-0005-0000-0000-00003D020000}"/>
    <cellStyle name="Euro 17 2" xfId="96" xr:uid="{00000000-0005-0000-0000-00003E020000}"/>
    <cellStyle name="Euro 17 2 2" xfId="3981" xr:uid="{00000000-0005-0000-0000-00003F020000}"/>
    <cellStyle name="Euro 17 3" xfId="97" xr:uid="{00000000-0005-0000-0000-000040020000}"/>
    <cellStyle name="Euro 17 3 2" xfId="98" xr:uid="{00000000-0005-0000-0000-000041020000}"/>
    <cellStyle name="Euro 17 3 2 2" xfId="2038" xr:uid="{00000000-0005-0000-0000-000042020000}"/>
    <cellStyle name="Euro 17 3 2 3" xfId="2037" xr:uid="{00000000-0005-0000-0000-000043020000}"/>
    <cellStyle name="Euro 17 3 3" xfId="3329" xr:uid="{00000000-0005-0000-0000-000044020000}"/>
    <cellStyle name="Euro 17 3 3 2" xfId="3983" xr:uid="{00000000-0005-0000-0000-000045020000}"/>
    <cellStyle name="Euro 17 3 4" xfId="3982" xr:uid="{00000000-0005-0000-0000-000046020000}"/>
    <cellStyle name="Euro 17 4" xfId="99" xr:uid="{00000000-0005-0000-0000-000047020000}"/>
    <cellStyle name="Euro 17 4 2" xfId="2039" xr:uid="{00000000-0005-0000-0000-000048020000}"/>
    <cellStyle name="Euro 17 4 2 2" xfId="3985" xr:uid="{00000000-0005-0000-0000-000049020000}"/>
    <cellStyle name="Euro 17 4 3" xfId="3984" xr:uid="{00000000-0005-0000-0000-00004A020000}"/>
    <cellStyle name="Euro 17 5" xfId="100" xr:uid="{00000000-0005-0000-0000-00004B020000}"/>
    <cellStyle name="Euro 17 6" xfId="101" xr:uid="{00000000-0005-0000-0000-00004C020000}"/>
    <cellStyle name="Euro 18" xfId="102" xr:uid="{00000000-0005-0000-0000-00004D020000}"/>
    <cellStyle name="Euro 18 2" xfId="103" xr:uid="{00000000-0005-0000-0000-00004E020000}"/>
    <cellStyle name="Euro 18 2 2" xfId="3986" xr:uid="{00000000-0005-0000-0000-00004F020000}"/>
    <cellStyle name="Euro 18 3" xfId="104" xr:uid="{00000000-0005-0000-0000-000050020000}"/>
    <cellStyle name="Euro 18 3 2" xfId="105" xr:uid="{00000000-0005-0000-0000-000051020000}"/>
    <cellStyle name="Euro 18 3 2 2" xfId="2041" xr:uid="{00000000-0005-0000-0000-000052020000}"/>
    <cellStyle name="Euro 18 3 2 3" xfId="2040" xr:uid="{00000000-0005-0000-0000-000053020000}"/>
    <cellStyle name="Euro 18 3 3" xfId="3330" xr:uid="{00000000-0005-0000-0000-000054020000}"/>
    <cellStyle name="Euro 18 3 3 2" xfId="3988" xr:uid="{00000000-0005-0000-0000-000055020000}"/>
    <cellStyle name="Euro 18 3 4" xfId="3987" xr:uid="{00000000-0005-0000-0000-000056020000}"/>
    <cellStyle name="Euro 18 4" xfId="106" xr:uid="{00000000-0005-0000-0000-000057020000}"/>
    <cellStyle name="Euro 18 4 2" xfId="2042" xr:uid="{00000000-0005-0000-0000-000058020000}"/>
    <cellStyle name="Euro 18 4 2 2" xfId="3990" xr:uid="{00000000-0005-0000-0000-000059020000}"/>
    <cellStyle name="Euro 18 4 3" xfId="3989" xr:uid="{00000000-0005-0000-0000-00005A020000}"/>
    <cellStyle name="Euro 18 5" xfId="107" xr:uid="{00000000-0005-0000-0000-00005B020000}"/>
    <cellStyle name="Euro 18 6" xfId="108" xr:uid="{00000000-0005-0000-0000-00005C020000}"/>
    <cellStyle name="Euro 19" xfId="109" xr:uid="{00000000-0005-0000-0000-00005D020000}"/>
    <cellStyle name="Euro 19 2" xfId="110" xr:uid="{00000000-0005-0000-0000-00005E020000}"/>
    <cellStyle name="Euro 19 2 2" xfId="3991" xr:uid="{00000000-0005-0000-0000-00005F020000}"/>
    <cellStyle name="Euro 19 3" xfId="111" xr:uid="{00000000-0005-0000-0000-000060020000}"/>
    <cellStyle name="Euro 19 3 2" xfId="112" xr:uid="{00000000-0005-0000-0000-000061020000}"/>
    <cellStyle name="Euro 19 3 2 2" xfId="2044" xr:uid="{00000000-0005-0000-0000-000062020000}"/>
    <cellStyle name="Euro 19 3 2 3" xfId="2043" xr:uid="{00000000-0005-0000-0000-000063020000}"/>
    <cellStyle name="Euro 19 3 3" xfId="3331" xr:uid="{00000000-0005-0000-0000-000064020000}"/>
    <cellStyle name="Euro 19 3 3 2" xfId="3993" xr:uid="{00000000-0005-0000-0000-000065020000}"/>
    <cellStyle name="Euro 19 3 4" xfId="3992" xr:uid="{00000000-0005-0000-0000-000066020000}"/>
    <cellStyle name="Euro 19 4" xfId="113" xr:uid="{00000000-0005-0000-0000-000067020000}"/>
    <cellStyle name="Euro 19 4 2" xfId="2045" xr:uid="{00000000-0005-0000-0000-000068020000}"/>
    <cellStyle name="Euro 19 4 2 2" xfId="3995" xr:uid="{00000000-0005-0000-0000-000069020000}"/>
    <cellStyle name="Euro 19 4 3" xfId="3994" xr:uid="{00000000-0005-0000-0000-00006A020000}"/>
    <cellStyle name="Euro 19 5" xfId="114" xr:uid="{00000000-0005-0000-0000-00006B020000}"/>
    <cellStyle name="Euro 19 6" xfId="115" xr:uid="{00000000-0005-0000-0000-00006C020000}"/>
    <cellStyle name="Euro 2" xfId="116" xr:uid="{00000000-0005-0000-0000-00006D020000}"/>
    <cellStyle name="Euro 2 2" xfId="117" xr:uid="{00000000-0005-0000-0000-00006E020000}"/>
    <cellStyle name="Euro 2 2 2" xfId="3996" xr:uid="{00000000-0005-0000-0000-00006F020000}"/>
    <cellStyle name="Euro 2 3" xfId="118" xr:uid="{00000000-0005-0000-0000-000070020000}"/>
    <cellStyle name="Euro 2 3 2" xfId="119" xr:uid="{00000000-0005-0000-0000-000071020000}"/>
    <cellStyle name="Euro 2 3 2 2" xfId="2047" xr:uid="{00000000-0005-0000-0000-000072020000}"/>
    <cellStyle name="Euro 2 3 2 3" xfId="2046" xr:uid="{00000000-0005-0000-0000-000073020000}"/>
    <cellStyle name="Euro 2 3 3" xfId="3332" xr:uid="{00000000-0005-0000-0000-000074020000}"/>
    <cellStyle name="Euro 2 3 3 2" xfId="3998" xr:uid="{00000000-0005-0000-0000-000075020000}"/>
    <cellStyle name="Euro 2 3 4" xfId="3997" xr:uid="{00000000-0005-0000-0000-000076020000}"/>
    <cellStyle name="Euro 2 4" xfId="120" xr:uid="{00000000-0005-0000-0000-000077020000}"/>
    <cellStyle name="Euro 2 4 2" xfId="2048" xr:uid="{00000000-0005-0000-0000-000078020000}"/>
    <cellStyle name="Euro 2 4 2 2" xfId="4000" xr:uid="{00000000-0005-0000-0000-000079020000}"/>
    <cellStyle name="Euro 2 4 3" xfId="3999" xr:uid="{00000000-0005-0000-0000-00007A020000}"/>
    <cellStyle name="Euro 2 5" xfId="121" xr:uid="{00000000-0005-0000-0000-00007B020000}"/>
    <cellStyle name="Euro 2 6" xfId="122" xr:uid="{00000000-0005-0000-0000-00007C020000}"/>
    <cellStyle name="Euro 20" xfId="123" xr:uid="{00000000-0005-0000-0000-00007D020000}"/>
    <cellStyle name="Euro 20 2" xfId="124" xr:uid="{00000000-0005-0000-0000-00007E020000}"/>
    <cellStyle name="Euro 20 2 2" xfId="4001" xr:uid="{00000000-0005-0000-0000-00007F020000}"/>
    <cellStyle name="Euro 20 3" xfId="125" xr:uid="{00000000-0005-0000-0000-000080020000}"/>
    <cellStyle name="Euro 20 3 2" xfId="126" xr:uid="{00000000-0005-0000-0000-000081020000}"/>
    <cellStyle name="Euro 20 3 2 2" xfId="2050" xr:uid="{00000000-0005-0000-0000-000082020000}"/>
    <cellStyle name="Euro 20 3 2 3" xfId="2049" xr:uid="{00000000-0005-0000-0000-000083020000}"/>
    <cellStyle name="Euro 20 3 3" xfId="3333" xr:uid="{00000000-0005-0000-0000-000084020000}"/>
    <cellStyle name="Euro 20 3 3 2" xfId="4003" xr:uid="{00000000-0005-0000-0000-000085020000}"/>
    <cellStyle name="Euro 20 3 4" xfId="4002" xr:uid="{00000000-0005-0000-0000-000086020000}"/>
    <cellStyle name="Euro 20 4" xfId="127" xr:uid="{00000000-0005-0000-0000-000087020000}"/>
    <cellStyle name="Euro 20 4 2" xfId="2051" xr:uid="{00000000-0005-0000-0000-000088020000}"/>
    <cellStyle name="Euro 20 4 2 2" xfId="4005" xr:uid="{00000000-0005-0000-0000-000089020000}"/>
    <cellStyle name="Euro 20 4 3" xfId="4004" xr:uid="{00000000-0005-0000-0000-00008A020000}"/>
    <cellStyle name="Euro 20 5" xfId="128" xr:uid="{00000000-0005-0000-0000-00008B020000}"/>
    <cellStyle name="Euro 20 6" xfId="129" xr:uid="{00000000-0005-0000-0000-00008C020000}"/>
    <cellStyle name="Euro 21" xfId="130" xr:uid="{00000000-0005-0000-0000-00008D020000}"/>
    <cellStyle name="Euro 21 2" xfId="131" xr:uid="{00000000-0005-0000-0000-00008E020000}"/>
    <cellStyle name="Euro 21 2 2" xfId="4006" xr:uid="{00000000-0005-0000-0000-00008F020000}"/>
    <cellStyle name="Euro 21 3" xfId="132" xr:uid="{00000000-0005-0000-0000-000090020000}"/>
    <cellStyle name="Euro 21 3 2" xfId="133" xr:uid="{00000000-0005-0000-0000-000091020000}"/>
    <cellStyle name="Euro 21 3 2 2" xfId="2053" xr:uid="{00000000-0005-0000-0000-000092020000}"/>
    <cellStyle name="Euro 21 3 2 3" xfId="2052" xr:uid="{00000000-0005-0000-0000-000093020000}"/>
    <cellStyle name="Euro 21 3 3" xfId="3334" xr:uid="{00000000-0005-0000-0000-000094020000}"/>
    <cellStyle name="Euro 21 3 3 2" xfId="4008" xr:uid="{00000000-0005-0000-0000-000095020000}"/>
    <cellStyle name="Euro 21 3 4" xfId="4007" xr:uid="{00000000-0005-0000-0000-000096020000}"/>
    <cellStyle name="Euro 21 4" xfId="134" xr:uid="{00000000-0005-0000-0000-000097020000}"/>
    <cellStyle name="Euro 21 4 2" xfId="2054" xr:uid="{00000000-0005-0000-0000-000098020000}"/>
    <cellStyle name="Euro 21 4 2 2" xfId="4010" xr:uid="{00000000-0005-0000-0000-000099020000}"/>
    <cellStyle name="Euro 21 4 3" xfId="4009" xr:uid="{00000000-0005-0000-0000-00009A020000}"/>
    <cellStyle name="Euro 21 5" xfId="135" xr:uid="{00000000-0005-0000-0000-00009B020000}"/>
    <cellStyle name="Euro 21 6" xfId="136" xr:uid="{00000000-0005-0000-0000-00009C020000}"/>
    <cellStyle name="Euro 22" xfId="137" xr:uid="{00000000-0005-0000-0000-00009D020000}"/>
    <cellStyle name="Euro 22 2" xfId="138" xr:uid="{00000000-0005-0000-0000-00009E020000}"/>
    <cellStyle name="Euro 22 2 2" xfId="4011" xr:uid="{00000000-0005-0000-0000-00009F020000}"/>
    <cellStyle name="Euro 22 3" xfId="139" xr:uid="{00000000-0005-0000-0000-0000A0020000}"/>
    <cellStyle name="Euro 22 3 2" xfId="140" xr:uid="{00000000-0005-0000-0000-0000A1020000}"/>
    <cellStyle name="Euro 22 3 2 2" xfId="2056" xr:uid="{00000000-0005-0000-0000-0000A2020000}"/>
    <cellStyle name="Euro 22 3 2 3" xfId="2055" xr:uid="{00000000-0005-0000-0000-0000A3020000}"/>
    <cellStyle name="Euro 22 3 3" xfId="3335" xr:uid="{00000000-0005-0000-0000-0000A4020000}"/>
    <cellStyle name="Euro 22 3 3 2" xfId="4013" xr:uid="{00000000-0005-0000-0000-0000A5020000}"/>
    <cellStyle name="Euro 22 3 4" xfId="4012" xr:uid="{00000000-0005-0000-0000-0000A6020000}"/>
    <cellStyle name="Euro 22 4" xfId="141" xr:uid="{00000000-0005-0000-0000-0000A7020000}"/>
    <cellStyle name="Euro 22 4 2" xfId="2057" xr:uid="{00000000-0005-0000-0000-0000A8020000}"/>
    <cellStyle name="Euro 22 4 2 2" xfId="4015" xr:uid="{00000000-0005-0000-0000-0000A9020000}"/>
    <cellStyle name="Euro 22 4 3" xfId="4014" xr:uid="{00000000-0005-0000-0000-0000AA020000}"/>
    <cellStyle name="Euro 22 5" xfId="142" xr:uid="{00000000-0005-0000-0000-0000AB020000}"/>
    <cellStyle name="Euro 22 6" xfId="143" xr:uid="{00000000-0005-0000-0000-0000AC020000}"/>
    <cellStyle name="Euro 23" xfId="144" xr:uid="{00000000-0005-0000-0000-0000AD020000}"/>
    <cellStyle name="Euro 23 2" xfId="145" xr:uid="{00000000-0005-0000-0000-0000AE020000}"/>
    <cellStyle name="Euro 23 2 2" xfId="4016" xr:uid="{00000000-0005-0000-0000-0000AF020000}"/>
    <cellStyle name="Euro 23 3" xfId="146" xr:uid="{00000000-0005-0000-0000-0000B0020000}"/>
    <cellStyle name="Euro 23 3 2" xfId="147" xr:uid="{00000000-0005-0000-0000-0000B1020000}"/>
    <cellStyle name="Euro 23 3 2 2" xfId="2059" xr:uid="{00000000-0005-0000-0000-0000B2020000}"/>
    <cellStyle name="Euro 23 3 2 3" xfId="2058" xr:uid="{00000000-0005-0000-0000-0000B3020000}"/>
    <cellStyle name="Euro 23 3 3" xfId="3336" xr:uid="{00000000-0005-0000-0000-0000B4020000}"/>
    <cellStyle name="Euro 23 3 3 2" xfId="4018" xr:uid="{00000000-0005-0000-0000-0000B5020000}"/>
    <cellStyle name="Euro 23 3 4" xfId="4017" xr:uid="{00000000-0005-0000-0000-0000B6020000}"/>
    <cellStyle name="Euro 23 4" xfId="148" xr:uid="{00000000-0005-0000-0000-0000B7020000}"/>
    <cellStyle name="Euro 23 4 2" xfId="2060" xr:uid="{00000000-0005-0000-0000-0000B8020000}"/>
    <cellStyle name="Euro 23 4 2 2" xfId="4020" xr:uid="{00000000-0005-0000-0000-0000B9020000}"/>
    <cellStyle name="Euro 23 4 3" xfId="4019" xr:uid="{00000000-0005-0000-0000-0000BA020000}"/>
    <cellStyle name="Euro 23 5" xfId="149" xr:uid="{00000000-0005-0000-0000-0000BB020000}"/>
    <cellStyle name="Euro 23 6" xfId="150" xr:uid="{00000000-0005-0000-0000-0000BC020000}"/>
    <cellStyle name="Euro 24" xfId="151" xr:uid="{00000000-0005-0000-0000-0000BD020000}"/>
    <cellStyle name="Euro 24 2" xfId="152" xr:uid="{00000000-0005-0000-0000-0000BE020000}"/>
    <cellStyle name="Euro 24 2 2" xfId="4021" xr:uid="{00000000-0005-0000-0000-0000BF020000}"/>
    <cellStyle name="Euro 24 3" xfId="153" xr:uid="{00000000-0005-0000-0000-0000C0020000}"/>
    <cellStyle name="Euro 24 3 2" xfId="154" xr:uid="{00000000-0005-0000-0000-0000C1020000}"/>
    <cellStyle name="Euro 24 3 2 2" xfId="2062" xr:uid="{00000000-0005-0000-0000-0000C2020000}"/>
    <cellStyle name="Euro 24 3 2 3" xfId="2061" xr:uid="{00000000-0005-0000-0000-0000C3020000}"/>
    <cellStyle name="Euro 24 3 3" xfId="3337" xr:uid="{00000000-0005-0000-0000-0000C4020000}"/>
    <cellStyle name="Euro 24 3 3 2" xfId="4023" xr:uid="{00000000-0005-0000-0000-0000C5020000}"/>
    <cellStyle name="Euro 24 3 4" xfId="4022" xr:uid="{00000000-0005-0000-0000-0000C6020000}"/>
    <cellStyle name="Euro 24 4" xfId="155" xr:uid="{00000000-0005-0000-0000-0000C7020000}"/>
    <cellStyle name="Euro 24 4 2" xfId="2063" xr:uid="{00000000-0005-0000-0000-0000C8020000}"/>
    <cellStyle name="Euro 24 4 2 2" xfId="4025" xr:uid="{00000000-0005-0000-0000-0000C9020000}"/>
    <cellStyle name="Euro 24 4 3" xfId="4024" xr:uid="{00000000-0005-0000-0000-0000CA020000}"/>
    <cellStyle name="Euro 24 5" xfId="156" xr:uid="{00000000-0005-0000-0000-0000CB020000}"/>
    <cellStyle name="Euro 24 6" xfId="157" xr:uid="{00000000-0005-0000-0000-0000CC020000}"/>
    <cellStyle name="Euro 25" xfId="158" xr:uid="{00000000-0005-0000-0000-0000CD020000}"/>
    <cellStyle name="Euro 25 2" xfId="159" xr:uid="{00000000-0005-0000-0000-0000CE020000}"/>
    <cellStyle name="Euro 25 2 2" xfId="4026" xr:uid="{00000000-0005-0000-0000-0000CF020000}"/>
    <cellStyle name="Euro 25 3" xfId="160" xr:uid="{00000000-0005-0000-0000-0000D0020000}"/>
    <cellStyle name="Euro 25 3 2" xfId="161" xr:uid="{00000000-0005-0000-0000-0000D1020000}"/>
    <cellStyle name="Euro 25 3 2 2" xfId="2065" xr:uid="{00000000-0005-0000-0000-0000D2020000}"/>
    <cellStyle name="Euro 25 3 2 3" xfId="2064" xr:uid="{00000000-0005-0000-0000-0000D3020000}"/>
    <cellStyle name="Euro 25 3 3" xfId="3338" xr:uid="{00000000-0005-0000-0000-0000D4020000}"/>
    <cellStyle name="Euro 25 3 3 2" xfId="4028" xr:uid="{00000000-0005-0000-0000-0000D5020000}"/>
    <cellStyle name="Euro 25 3 4" xfId="4027" xr:uid="{00000000-0005-0000-0000-0000D6020000}"/>
    <cellStyle name="Euro 25 4" xfId="162" xr:uid="{00000000-0005-0000-0000-0000D7020000}"/>
    <cellStyle name="Euro 25 4 2" xfId="2066" xr:uid="{00000000-0005-0000-0000-0000D8020000}"/>
    <cellStyle name="Euro 25 4 2 2" xfId="4030" xr:uid="{00000000-0005-0000-0000-0000D9020000}"/>
    <cellStyle name="Euro 25 4 3" xfId="4029" xr:uid="{00000000-0005-0000-0000-0000DA020000}"/>
    <cellStyle name="Euro 25 5" xfId="163" xr:uid="{00000000-0005-0000-0000-0000DB020000}"/>
    <cellStyle name="Euro 25 6" xfId="164" xr:uid="{00000000-0005-0000-0000-0000DC020000}"/>
    <cellStyle name="Euro 26" xfId="165" xr:uid="{00000000-0005-0000-0000-0000DD020000}"/>
    <cellStyle name="Euro 26 2" xfId="166" xr:uid="{00000000-0005-0000-0000-0000DE020000}"/>
    <cellStyle name="Euro 26 2 2" xfId="4031" xr:uid="{00000000-0005-0000-0000-0000DF020000}"/>
    <cellStyle name="Euro 26 3" xfId="167" xr:uid="{00000000-0005-0000-0000-0000E0020000}"/>
    <cellStyle name="Euro 26 3 2" xfId="168" xr:uid="{00000000-0005-0000-0000-0000E1020000}"/>
    <cellStyle name="Euro 26 3 2 2" xfId="2068" xr:uid="{00000000-0005-0000-0000-0000E2020000}"/>
    <cellStyle name="Euro 26 3 2 3" xfId="2067" xr:uid="{00000000-0005-0000-0000-0000E3020000}"/>
    <cellStyle name="Euro 26 3 3" xfId="3339" xr:uid="{00000000-0005-0000-0000-0000E4020000}"/>
    <cellStyle name="Euro 26 3 3 2" xfId="4033" xr:uid="{00000000-0005-0000-0000-0000E5020000}"/>
    <cellStyle name="Euro 26 3 4" xfId="4032" xr:uid="{00000000-0005-0000-0000-0000E6020000}"/>
    <cellStyle name="Euro 26 4" xfId="169" xr:uid="{00000000-0005-0000-0000-0000E7020000}"/>
    <cellStyle name="Euro 26 4 2" xfId="2069" xr:uid="{00000000-0005-0000-0000-0000E8020000}"/>
    <cellStyle name="Euro 26 4 2 2" xfId="4035" xr:uid="{00000000-0005-0000-0000-0000E9020000}"/>
    <cellStyle name="Euro 26 4 3" xfId="4034" xr:uid="{00000000-0005-0000-0000-0000EA020000}"/>
    <cellStyle name="Euro 26 5" xfId="170" xr:uid="{00000000-0005-0000-0000-0000EB020000}"/>
    <cellStyle name="Euro 26 6" xfId="171" xr:uid="{00000000-0005-0000-0000-0000EC020000}"/>
    <cellStyle name="Euro 27" xfId="172" xr:uid="{00000000-0005-0000-0000-0000ED020000}"/>
    <cellStyle name="Euro 27 2" xfId="173" xr:uid="{00000000-0005-0000-0000-0000EE020000}"/>
    <cellStyle name="Euro 27 2 2" xfId="4036" xr:uid="{00000000-0005-0000-0000-0000EF020000}"/>
    <cellStyle name="Euro 27 3" xfId="174" xr:uid="{00000000-0005-0000-0000-0000F0020000}"/>
    <cellStyle name="Euro 27 3 2" xfId="175" xr:uid="{00000000-0005-0000-0000-0000F1020000}"/>
    <cellStyle name="Euro 27 3 2 2" xfId="2071" xr:uid="{00000000-0005-0000-0000-0000F2020000}"/>
    <cellStyle name="Euro 27 3 2 3" xfId="2070" xr:uid="{00000000-0005-0000-0000-0000F3020000}"/>
    <cellStyle name="Euro 27 3 3" xfId="3340" xr:uid="{00000000-0005-0000-0000-0000F4020000}"/>
    <cellStyle name="Euro 27 3 3 2" xfId="4038" xr:uid="{00000000-0005-0000-0000-0000F5020000}"/>
    <cellStyle name="Euro 27 3 4" xfId="4037" xr:uid="{00000000-0005-0000-0000-0000F6020000}"/>
    <cellStyle name="Euro 27 4" xfId="176" xr:uid="{00000000-0005-0000-0000-0000F7020000}"/>
    <cellStyle name="Euro 27 4 2" xfId="2072" xr:uid="{00000000-0005-0000-0000-0000F8020000}"/>
    <cellStyle name="Euro 27 4 2 2" xfId="4040" xr:uid="{00000000-0005-0000-0000-0000F9020000}"/>
    <cellStyle name="Euro 27 4 3" xfId="4039" xr:uid="{00000000-0005-0000-0000-0000FA020000}"/>
    <cellStyle name="Euro 27 5" xfId="177" xr:uid="{00000000-0005-0000-0000-0000FB020000}"/>
    <cellStyle name="Euro 27 6" xfId="178" xr:uid="{00000000-0005-0000-0000-0000FC020000}"/>
    <cellStyle name="Euro 28" xfId="179" xr:uid="{00000000-0005-0000-0000-0000FD020000}"/>
    <cellStyle name="Euro 28 2" xfId="180" xr:uid="{00000000-0005-0000-0000-0000FE020000}"/>
    <cellStyle name="Euro 28 2 2" xfId="4041" xr:uid="{00000000-0005-0000-0000-0000FF020000}"/>
    <cellStyle name="Euro 28 3" xfId="181" xr:uid="{00000000-0005-0000-0000-000000030000}"/>
    <cellStyle name="Euro 28 3 2" xfId="182" xr:uid="{00000000-0005-0000-0000-000001030000}"/>
    <cellStyle name="Euro 28 3 2 2" xfId="2074" xr:uid="{00000000-0005-0000-0000-000002030000}"/>
    <cellStyle name="Euro 28 3 2 3" xfId="2073" xr:uid="{00000000-0005-0000-0000-000003030000}"/>
    <cellStyle name="Euro 28 3 3" xfId="3341" xr:uid="{00000000-0005-0000-0000-000004030000}"/>
    <cellStyle name="Euro 28 3 3 2" xfId="4043" xr:uid="{00000000-0005-0000-0000-000005030000}"/>
    <cellStyle name="Euro 28 3 4" xfId="4042" xr:uid="{00000000-0005-0000-0000-000006030000}"/>
    <cellStyle name="Euro 28 4" xfId="183" xr:uid="{00000000-0005-0000-0000-000007030000}"/>
    <cellStyle name="Euro 28 4 2" xfId="2075" xr:uid="{00000000-0005-0000-0000-000008030000}"/>
    <cellStyle name="Euro 28 4 2 2" xfId="4045" xr:uid="{00000000-0005-0000-0000-000009030000}"/>
    <cellStyle name="Euro 28 4 3" xfId="4044" xr:uid="{00000000-0005-0000-0000-00000A030000}"/>
    <cellStyle name="Euro 28 5" xfId="184" xr:uid="{00000000-0005-0000-0000-00000B030000}"/>
    <cellStyle name="Euro 28 6" xfId="185" xr:uid="{00000000-0005-0000-0000-00000C030000}"/>
    <cellStyle name="Euro 29" xfId="186" xr:uid="{00000000-0005-0000-0000-00000D030000}"/>
    <cellStyle name="Euro 29 2" xfId="187" xr:uid="{00000000-0005-0000-0000-00000E030000}"/>
    <cellStyle name="Euro 29 2 2" xfId="4046" xr:uid="{00000000-0005-0000-0000-00000F030000}"/>
    <cellStyle name="Euro 29 3" xfId="188" xr:uid="{00000000-0005-0000-0000-000010030000}"/>
    <cellStyle name="Euro 29 3 2" xfId="189" xr:uid="{00000000-0005-0000-0000-000011030000}"/>
    <cellStyle name="Euro 29 3 2 2" xfId="2077" xr:uid="{00000000-0005-0000-0000-000012030000}"/>
    <cellStyle name="Euro 29 3 2 3" xfId="2076" xr:uid="{00000000-0005-0000-0000-000013030000}"/>
    <cellStyle name="Euro 29 3 3" xfId="3342" xr:uid="{00000000-0005-0000-0000-000014030000}"/>
    <cellStyle name="Euro 29 3 3 2" xfId="4048" xr:uid="{00000000-0005-0000-0000-000015030000}"/>
    <cellStyle name="Euro 29 3 4" xfId="4047" xr:uid="{00000000-0005-0000-0000-000016030000}"/>
    <cellStyle name="Euro 29 4" xfId="190" xr:uid="{00000000-0005-0000-0000-000017030000}"/>
    <cellStyle name="Euro 29 4 2" xfId="2078" xr:uid="{00000000-0005-0000-0000-000018030000}"/>
    <cellStyle name="Euro 29 4 2 2" xfId="4050" xr:uid="{00000000-0005-0000-0000-000019030000}"/>
    <cellStyle name="Euro 29 4 3" xfId="4049" xr:uid="{00000000-0005-0000-0000-00001A030000}"/>
    <cellStyle name="Euro 29 5" xfId="191" xr:uid="{00000000-0005-0000-0000-00001B030000}"/>
    <cellStyle name="Euro 29 6" xfId="192" xr:uid="{00000000-0005-0000-0000-00001C030000}"/>
    <cellStyle name="Euro 3" xfId="193" xr:uid="{00000000-0005-0000-0000-00001D030000}"/>
    <cellStyle name="Euro 3 2" xfId="194" xr:uid="{00000000-0005-0000-0000-00001E030000}"/>
    <cellStyle name="Euro 3 2 2" xfId="4051" xr:uid="{00000000-0005-0000-0000-00001F030000}"/>
    <cellStyle name="Euro 3 3" xfId="195" xr:uid="{00000000-0005-0000-0000-000020030000}"/>
    <cellStyle name="Euro 3 3 2" xfId="196" xr:uid="{00000000-0005-0000-0000-000021030000}"/>
    <cellStyle name="Euro 3 3 2 2" xfId="2080" xr:uid="{00000000-0005-0000-0000-000022030000}"/>
    <cellStyle name="Euro 3 3 2 3" xfId="2079" xr:uid="{00000000-0005-0000-0000-000023030000}"/>
    <cellStyle name="Euro 3 3 3" xfId="3343" xr:uid="{00000000-0005-0000-0000-000024030000}"/>
    <cellStyle name="Euro 3 3 3 2" xfId="4053" xr:uid="{00000000-0005-0000-0000-000025030000}"/>
    <cellStyle name="Euro 3 3 4" xfId="4052" xr:uid="{00000000-0005-0000-0000-000026030000}"/>
    <cellStyle name="Euro 3 4" xfId="197" xr:uid="{00000000-0005-0000-0000-000027030000}"/>
    <cellStyle name="Euro 3 4 2" xfId="2081" xr:uid="{00000000-0005-0000-0000-000028030000}"/>
    <cellStyle name="Euro 3 4 2 2" xfId="4055" xr:uid="{00000000-0005-0000-0000-000029030000}"/>
    <cellStyle name="Euro 3 4 3" xfId="4054" xr:uid="{00000000-0005-0000-0000-00002A030000}"/>
    <cellStyle name="Euro 3 5" xfId="198" xr:uid="{00000000-0005-0000-0000-00002B030000}"/>
    <cellStyle name="Euro 3 6" xfId="199" xr:uid="{00000000-0005-0000-0000-00002C030000}"/>
    <cellStyle name="Euro 30" xfId="200" xr:uid="{00000000-0005-0000-0000-00002D030000}"/>
    <cellStyle name="Euro 30 2" xfId="201" xr:uid="{00000000-0005-0000-0000-00002E030000}"/>
    <cellStyle name="Euro 30 2 2" xfId="4056" xr:uid="{00000000-0005-0000-0000-00002F030000}"/>
    <cellStyle name="Euro 30 3" xfId="202" xr:uid="{00000000-0005-0000-0000-000030030000}"/>
    <cellStyle name="Euro 30 3 2" xfId="203" xr:uid="{00000000-0005-0000-0000-000031030000}"/>
    <cellStyle name="Euro 30 3 2 2" xfId="2083" xr:uid="{00000000-0005-0000-0000-000032030000}"/>
    <cellStyle name="Euro 30 3 2 3" xfId="2082" xr:uid="{00000000-0005-0000-0000-000033030000}"/>
    <cellStyle name="Euro 30 3 3" xfId="3344" xr:uid="{00000000-0005-0000-0000-000034030000}"/>
    <cellStyle name="Euro 30 3 3 2" xfId="4058" xr:uid="{00000000-0005-0000-0000-000035030000}"/>
    <cellStyle name="Euro 30 3 4" xfId="4057" xr:uid="{00000000-0005-0000-0000-000036030000}"/>
    <cellStyle name="Euro 30 4" xfId="204" xr:uid="{00000000-0005-0000-0000-000037030000}"/>
    <cellStyle name="Euro 30 4 2" xfId="2084" xr:uid="{00000000-0005-0000-0000-000038030000}"/>
    <cellStyle name="Euro 30 4 2 2" xfId="4060" xr:uid="{00000000-0005-0000-0000-000039030000}"/>
    <cellStyle name="Euro 30 4 3" xfId="4059" xr:uid="{00000000-0005-0000-0000-00003A030000}"/>
    <cellStyle name="Euro 30 5" xfId="205" xr:uid="{00000000-0005-0000-0000-00003B030000}"/>
    <cellStyle name="Euro 30 6" xfId="206" xr:uid="{00000000-0005-0000-0000-00003C030000}"/>
    <cellStyle name="Euro 31" xfId="207" xr:uid="{00000000-0005-0000-0000-00003D030000}"/>
    <cellStyle name="Euro 31 2" xfId="208" xr:uid="{00000000-0005-0000-0000-00003E030000}"/>
    <cellStyle name="Euro 31 2 2" xfId="4061" xr:uid="{00000000-0005-0000-0000-00003F030000}"/>
    <cellStyle name="Euro 31 3" xfId="209" xr:uid="{00000000-0005-0000-0000-000040030000}"/>
    <cellStyle name="Euro 31 3 2" xfId="210" xr:uid="{00000000-0005-0000-0000-000041030000}"/>
    <cellStyle name="Euro 31 3 2 2" xfId="2086" xr:uid="{00000000-0005-0000-0000-000042030000}"/>
    <cellStyle name="Euro 31 3 2 3" xfId="2085" xr:uid="{00000000-0005-0000-0000-000043030000}"/>
    <cellStyle name="Euro 31 3 3" xfId="3345" xr:uid="{00000000-0005-0000-0000-000044030000}"/>
    <cellStyle name="Euro 31 3 3 2" xfId="4063" xr:uid="{00000000-0005-0000-0000-000045030000}"/>
    <cellStyle name="Euro 31 3 4" xfId="4062" xr:uid="{00000000-0005-0000-0000-000046030000}"/>
    <cellStyle name="Euro 31 4" xfId="211" xr:uid="{00000000-0005-0000-0000-000047030000}"/>
    <cellStyle name="Euro 31 4 2" xfId="2087" xr:uid="{00000000-0005-0000-0000-000048030000}"/>
    <cellStyle name="Euro 31 4 2 2" xfId="4065" xr:uid="{00000000-0005-0000-0000-000049030000}"/>
    <cellStyle name="Euro 31 4 3" xfId="4064" xr:uid="{00000000-0005-0000-0000-00004A030000}"/>
    <cellStyle name="Euro 31 5" xfId="212" xr:uid="{00000000-0005-0000-0000-00004B030000}"/>
    <cellStyle name="Euro 31 6" xfId="213" xr:uid="{00000000-0005-0000-0000-00004C030000}"/>
    <cellStyle name="Euro 32" xfId="214" xr:uid="{00000000-0005-0000-0000-00004D030000}"/>
    <cellStyle name="Euro 32 2" xfId="215" xr:uid="{00000000-0005-0000-0000-00004E030000}"/>
    <cellStyle name="Euro 32 2 2" xfId="4066" xr:uid="{00000000-0005-0000-0000-00004F030000}"/>
    <cellStyle name="Euro 32 3" xfId="216" xr:uid="{00000000-0005-0000-0000-000050030000}"/>
    <cellStyle name="Euro 32 3 2" xfId="217" xr:uid="{00000000-0005-0000-0000-000051030000}"/>
    <cellStyle name="Euro 32 3 2 2" xfId="2089" xr:uid="{00000000-0005-0000-0000-000052030000}"/>
    <cellStyle name="Euro 32 3 2 3" xfId="2088" xr:uid="{00000000-0005-0000-0000-000053030000}"/>
    <cellStyle name="Euro 32 3 3" xfId="3346" xr:uid="{00000000-0005-0000-0000-000054030000}"/>
    <cellStyle name="Euro 32 3 3 2" xfId="4068" xr:uid="{00000000-0005-0000-0000-000055030000}"/>
    <cellStyle name="Euro 32 3 4" xfId="4067" xr:uid="{00000000-0005-0000-0000-000056030000}"/>
    <cellStyle name="Euro 32 4" xfId="218" xr:uid="{00000000-0005-0000-0000-000057030000}"/>
    <cellStyle name="Euro 32 4 2" xfId="2090" xr:uid="{00000000-0005-0000-0000-000058030000}"/>
    <cellStyle name="Euro 32 4 2 2" xfId="4070" xr:uid="{00000000-0005-0000-0000-000059030000}"/>
    <cellStyle name="Euro 32 4 3" xfId="4069" xr:uid="{00000000-0005-0000-0000-00005A030000}"/>
    <cellStyle name="Euro 32 5" xfId="219" xr:uid="{00000000-0005-0000-0000-00005B030000}"/>
    <cellStyle name="Euro 32 6" xfId="220" xr:uid="{00000000-0005-0000-0000-00005C030000}"/>
    <cellStyle name="Euro 33" xfId="221" xr:uid="{00000000-0005-0000-0000-00005D030000}"/>
    <cellStyle name="Euro 33 2" xfId="222" xr:uid="{00000000-0005-0000-0000-00005E030000}"/>
    <cellStyle name="Euro 33 2 2" xfId="4071" xr:uid="{00000000-0005-0000-0000-00005F030000}"/>
    <cellStyle name="Euro 33 3" xfId="223" xr:uid="{00000000-0005-0000-0000-000060030000}"/>
    <cellStyle name="Euro 33 3 2" xfId="224" xr:uid="{00000000-0005-0000-0000-000061030000}"/>
    <cellStyle name="Euro 33 3 2 2" xfId="2092" xr:uid="{00000000-0005-0000-0000-000062030000}"/>
    <cellStyle name="Euro 33 3 2 3" xfId="2091" xr:uid="{00000000-0005-0000-0000-000063030000}"/>
    <cellStyle name="Euro 33 3 3" xfId="3347" xr:uid="{00000000-0005-0000-0000-000064030000}"/>
    <cellStyle name="Euro 33 3 3 2" xfId="4073" xr:uid="{00000000-0005-0000-0000-000065030000}"/>
    <cellStyle name="Euro 33 3 4" xfId="4072" xr:uid="{00000000-0005-0000-0000-000066030000}"/>
    <cellStyle name="Euro 33 4" xfId="225" xr:uid="{00000000-0005-0000-0000-000067030000}"/>
    <cellStyle name="Euro 33 4 2" xfId="2093" xr:uid="{00000000-0005-0000-0000-000068030000}"/>
    <cellStyle name="Euro 33 4 2 2" xfId="4075" xr:uid="{00000000-0005-0000-0000-000069030000}"/>
    <cellStyle name="Euro 33 4 3" xfId="4074" xr:uid="{00000000-0005-0000-0000-00006A030000}"/>
    <cellStyle name="Euro 33 5" xfId="226" xr:uid="{00000000-0005-0000-0000-00006B030000}"/>
    <cellStyle name="Euro 33 6" xfId="227" xr:uid="{00000000-0005-0000-0000-00006C030000}"/>
    <cellStyle name="Euro 34" xfId="228" xr:uid="{00000000-0005-0000-0000-00006D030000}"/>
    <cellStyle name="Euro 34 2" xfId="229" xr:uid="{00000000-0005-0000-0000-00006E030000}"/>
    <cellStyle name="Euro 34 2 2" xfId="4076" xr:uid="{00000000-0005-0000-0000-00006F030000}"/>
    <cellStyle name="Euro 34 3" xfId="230" xr:uid="{00000000-0005-0000-0000-000070030000}"/>
    <cellStyle name="Euro 34 3 2" xfId="231" xr:uid="{00000000-0005-0000-0000-000071030000}"/>
    <cellStyle name="Euro 34 3 2 2" xfId="2095" xr:uid="{00000000-0005-0000-0000-000072030000}"/>
    <cellStyle name="Euro 34 3 2 3" xfId="2094" xr:uid="{00000000-0005-0000-0000-000073030000}"/>
    <cellStyle name="Euro 34 3 3" xfId="3348" xr:uid="{00000000-0005-0000-0000-000074030000}"/>
    <cellStyle name="Euro 34 3 3 2" xfId="4078" xr:uid="{00000000-0005-0000-0000-000075030000}"/>
    <cellStyle name="Euro 34 3 4" xfId="4077" xr:uid="{00000000-0005-0000-0000-000076030000}"/>
    <cellStyle name="Euro 34 4" xfId="232" xr:uid="{00000000-0005-0000-0000-000077030000}"/>
    <cellStyle name="Euro 34 4 2" xfId="2096" xr:uid="{00000000-0005-0000-0000-000078030000}"/>
    <cellStyle name="Euro 34 4 2 2" xfId="4080" xr:uid="{00000000-0005-0000-0000-000079030000}"/>
    <cellStyle name="Euro 34 4 3" xfId="4079" xr:uid="{00000000-0005-0000-0000-00007A030000}"/>
    <cellStyle name="Euro 34 5" xfId="233" xr:uid="{00000000-0005-0000-0000-00007B030000}"/>
    <cellStyle name="Euro 34 6" xfId="234" xr:uid="{00000000-0005-0000-0000-00007C030000}"/>
    <cellStyle name="Euro 35" xfId="235" xr:uid="{00000000-0005-0000-0000-00007D030000}"/>
    <cellStyle name="Euro 35 2" xfId="236" xr:uid="{00000000-0005-0000-0000-00007E030000}"/>
    <cellStyle name="Euro 35 2 2" xfId="4081" xr:uid="{00000000-0005-0000-0000-00007F030000}"/>
    <cellStyle name="Euro 35 3" xfId="237" xr:uid="{00000000-0005-0000-0000-000080030000}"/>
    <cellStyle name="Euro 35 3 2" xfId="238" xr:uid="{00000000-0005-0000-0000-000081030000}"/>
    <cellStyle name="Euro 35 3 2 2" xfId="2098" xr:uid="{00000000-0005-0000-0000-000082030000}"/>
    <cellStyle name="Euro 35 3 2 3" xfId="2097" xr:uid="{00000000-0005-0000-0000-000083030000}"/>
    <cellStyle name="Euro 35 3 3" xfId="3349" xr:uid="{00000000-0005-0000-0000-000084030000}"/>
    <cellStyle name="Euro 35 3 3 2" xfId="4083" xr:uid="{00000000-0005-0000-0000-000085030000}"/>
    <cellStyle name="Euro 35 3 4" xfId="4082" xr:uid="{00000000-0005-0000-0000-000086030000}"/>
    <cellStyle name="Euro 35 4" xfId="239" xr:uid="{00000000-0005-0000-0000-000087030000}"/>
    <cellStyle name="Euro 35 4 2" xfId="2099" xr:uid="{00000000-0005-0000-0000-000088030000}"/>
    <cellStyle name="Euro 35 4 2 2" xfId="4085" xr:uid="{00000000-0005-0000-0000-000089030000}"/>
    <cellStyle name="Euro 35 4 3" xfId="4084" xr:uid="{00000000-0005-0000-0000-00008A030000}"/>
    <cellStyle name="Euro 35 5" xfId="240" xr:uid="{00000000-0005-0000-0000-00008B030000}"/>
    <cellStyle name="Euro 35 6" xfId="241" xr:uid="{00000000-0005-0000-0000-00008C030000}"/>
    <cellStyle name="Euro 36" xfId="242" xr:uid="{00000000-0005-0000-0000-00008D030000}"/>
    <cellStyle name="Euro 36 2" xfId="243" xr:uid="{00000000-0005-0000-0000-00008E030000}"/>
    <cellStyle name="Euro 36 2 2" xfId="4086" xr:uid="{00000000-0005-0000-0000-00008F030000}"/>
    <cellStyle name="Euro 36 3" xfId="244" xr:uid="{00000000-0005-0000-0000-000090030000}"/>
    <cellStyle name="Euro 36 3 2" xfId="245" xr:uid="{00000000-0005-0000-0000-000091030000}"/>
    <cellStyle name="Euro 36 3 2 2" xfId="2101" xr:uid="{00000000-0005-0000-0000-000092030000}"/>
    <cellStyle name="Euro 36 3 2 3" xfId="2100" xr:uid="{00000000-0005-0000-0000-000093030000}"/>
    <cellStyle name="Euro 36 3 3" xfId="3350" xr:uid="{00000000-0005-0000-0000-000094030000}"/>
    <cellStyle name="Euro 36 3 3 2" xfId="4088" xr:uid="{00000000-0005-0000-0000-000095030000}"/>
    <cellStyle name="Euro 36 3 4" xfId="4087" xr:uid="{00000000-0005-0000-0000-000096030000}"/>
    <cellStyle name="Euro 36 4" xfId="246" xr:uid="{00000000-0005-0000-0000-000097030000}"/>
    <cellStyle name="Euro 36 4 2" xfId="2102" xr:uid="{00000000-0005-0000-0000-000098030000}"/>
    <cellStyle name="Euro 36 4 2 2" xfId="4090" xr:uid="{00000000-0005-0000-0000-000099030000}"/>
    <cellStyle name="Euro 36 4 3" xfId="4089" xr:uid="{00000000-0005-0000-0000-00009A030000}"/>
    <cellStyle name="Euro 36 5" xfId="247" xr:uid="{00000000-0005-0000-0000-00009B030000}"/>
    <cellStyle name="Euro 36 6" xfId="248" xr:uid="{00000000-0005-0000-0000-00009C030000}"/>
    <cellStyle name="Euro 37" xfId="249" xr:uid="{00000000-0005-0000-0000-00009D030000}"/>
    <cellStyle name="Euro 37 2" xfId="250" xr:uid="{00000000-0005-0000-0000-00009E030000}"/>
    <cellStyle name="Euro 37 2 2" xfId="4091" xr:uid="{00000000-0005-0000-0000-00009F030000}"/>
    <cellStyle name="Euro 37 3" xfId="251" xr:uid="{00000000-0005-0000-0000-0000A0030000}"/>
    <cellStyle name="Euro 37 3 2" xfId="252" xr:uid="{00000000-0005-0000-0000-0000A1030000}"/>
    <cellStyle name="Euro 37 3 2 2" xfId="2104" xr:uid="{00000000-0005-0000-0000-0000A2030000}"/>
    <cellStyle name="Euro 37 3 2 3" xfId="2103" xr:uid="{00000000-0005-0000-0000-0000A3030000}"/>
    <cellStyle name="Euro 37 3 3" xfId="3351" xr:uid="{00000000-0005-0000-0000-0000A4030000}"/>
    <cellStyle name="Euro 37 3 3 2" xfId="4093" xr:uid="{00000000-0005-0000-0000-0000A5030000}"/>
    <cellStyle name="Euro 37 3 4" xfId="4092" xr:uid="{00000000-0005-0000-0000-0000A6030000}"/>
    <cellStyle name="Euro 37 4" xfId="253" xr:uid="{00000000-0005-0000-0000-0000A7030000}"/>
    <cellStyle name="Euro 37 4 2" xfId="2105" xr:uid="{00000000-0005-0000-0000-0000A8030000}"/>
    <cellStyle name="Euro 37 4 2 2" xfId="4095" xr:uid="{00000000-0005-0000-0000-0000A9030000}"/>
    <cellStyle name="Euro 37 4 3" xfId="4094" xr:uid="{00000000-0005-0000-0000-0000AA030000}"/>
    <cellStyle name="Euro 37 5" xfId="254" xr:uid="{00000000-0005-0000-0000-0000AB030000}"/>
    <cellStyle name="Euro 37 6" xfId="255" xr:uid="{00000000-0005-0000-0000-0000AC030000}"/>
    <cellStyle name="Euro 38" xfId="256" xr:uid="{00000000-0005-0000-0000-0000AD030000}"/>
    <cellStyle name="Euro 38 2" xfId="257" xr:uid="{00000000-0005-0000-0000-0000AE030000}"/>
    <cellStyle name="Euro 38 2 2" xfId="4096" xr:uid="{00000000-0005-0000-0000-0000AF030000}"/>
    <cellStyle name="Euro 38 3" xfId="258" xr:uid="{00000000-0005-0000-0000-0000B0030000}"/>
    <cellStyle name="Euro 38 3 2" xfId="259" xr:uid="{00000000-0005-0000-0000-0000B1030000}"/>
    <cellStyle name="Euro 38 3 2 2" xfId="2107" xr:uid="{00000000-0005-0000-0000-0000B2030000}"/>
    <cellStyle name="Euro 38 3 2 3" xfId="2106" xr:uid="{00000000-0005-0000-0000-0000B3030000}"/>
    <cellStyle name="Euro 38 3 3" xfId="3352" xr:uid="{00000000-0005-0000-0000-0000B4030000}"/>
    <cellStyle name="Euro 38 3 3 2" xfId="4098" xr:uid="{00000000-0005-0000-0000-0000B5030000}"/>
    <cellStyle name="Euro 38 3 4" xfId="4097" xr:uid="{00000000-0005-0000-0000-0000B6030000}"/>
    <cellStyle name="Euro 38 4" xfId="260" xr:uid="{00000000-0005-0000-0000-0000B7030000}"/>
    <cellStyle name="Euro 38 4 2" xfId="2108" xr:uid="{00000000-0005-0000-0000-0000B8030000}"/>
    <cellStyle name="Euro 38 4 2 2" xfId="4100" xr:uid="{00000000-0005-0000-0000-0000B9030000}"/>
    <cellStyle name="Euro 38 4 3" xfId="4099" xr:uid="{00000000-0005-0000-0000-0000BA030000}"/>
    <cellStyle name="Euro 38 5" xfId="261" xr:uid="{00000000-0005-0000-0000-0000BB030000}"/>
    <cellStyle name="Euro 38 6" xfId="262" xr:uid="{00000000-0005-0000-0000-0000BC030000}"/>
    <cellStyle name="Euro 39" xfId="263" xr:uid="{00000000-0005-0000-0000-0000BD030000}"/>
    <cellStyle name="Euro 39 2" xfId="264" xr:uid="{00000000-0005-0000-0000-0000BE030000}"/>
    <cellStyle name="Euro 39 2 2" xfId="4101" xr:uid="{00000000-0005-0000-0000-0000BF030000}"/>
    <cellStyle name="Euro 39 3" xfId="265" xr:uid="{00000000-0005-0000-0000-0000C0030000}"/>
    <cellStyle name="Euro 39 3 2" xfId="266" xr:uid="{00000000-0005-0000-0000-0000C1030000}"/>
    <cellStyle name="Euro 39 3 2 2" xfId="2110" xr:uid="{00000000-0005-0000-0000-0000C2030000}"/>
    <cellStyle name="Euro 39 3 2 3" xfId="2109" xr:uid="{00000000-0005-0000-0000-0000C3030000}"/>
    <cellStyle name="Euro 39 3 3" xfId="3353" xr:uid="{00000000-0005-0000-0000-0000C4030000}"/>
    <cellStyle name="Euro 39 3 3 2" xfId="4103" xr:uid="{00000000-0005-0000-0000-0000C5030000}"/>
    <cellStyle name="Euro 39 3 4" xfId="4102" xr:uid="{00000000-0005-0000-0000-0000C6030000}"/>
    <cellStyle name="Euro 39 4" xfId="267" xr:uid="{00000000-0005-0000-0000-0000C7030000}"/>
    <cellStyle name="Euro 39 4 2" xfId="2111" xr:uid="{00000000-0005-0000-0000-0000C8030000}"/>
    <cellStyle name="Euro 39 4 2 2" xfId="4105" xr:uid="{00000000-0005-0000-0000-0000C9030000}"/>
    <cellStyle name="Euro 39 4 3" xfId="4104" xr:uid="{00000000-0005-0000-0000-0000CA030000}"/>
    <cellStyle name="Euro 39 5" xfId="268" xr:uid="{00000000-0005-0000-0000-0000CB030000}"/>
    <cellStyle name="Euro 39 6" xfId="269" xr:uid="{00000000-0005-0000-0000-0000CC030000}"/>
    <cellStyle name="Euro 4" xfId="270" xr:uid="{00000000-0005-0000-0000-0000CD030000}"/>
    <cellStyle name="Euro 4 2" xfId="271" xr:uid="{00000000-0005-0000-0000-0000CE030000}"/>
    <cellStyle name="Euro 4 2 2" xfId="4106" xr:uid="{00000000-0005-0000-0000-0000CF030000}"/>
    <cellStyle name="Euro 4 3" xfId="272" xr:uid="{00000000-0005-0000-0000-0000D0030000}"/>
    <cellStyle name="Euro 4 3 2" xfId="273" xr:uid="{00000000-0005-0000-0000-0000D1030000}"/>
    <cellStyle name="Euro 4 3 2 2" xfId="2113" xr:uid="{00000000-0005-0000-0000-0000D2030000}"/>
    <cellStyle name="Euro 4 3 2 3" xfId="2112" xr:uid="{00000000-0005-0000-0000-0000D3030000}"/>
    <cellStyle name="Euro 4 3 3" xfId="3354" xr:uid="{00000000-0005-0000-0000-0000D4030000}"/>
    <cellStyle name="Euro 4 3 3 2" xfId="4108" xr:uid="{00000000-0005-0000-0000-0000D5030000}"/>
    <cellStyle name="Euro 4 3 4" xfId="4107" xr:uid="{00000000-0005-0000-0000-0000D6030000}"/>
    <cellStyle name="Euro 4 4" xfId="274" xr:uid="{00000000-0005-0000-0000-0000D7030000}"/>
    <cellStyle name="Euro 4 4 2" xfId="2114" xr:uid="{00000000-0005-0000-0000-0000D8030000}"/>
    <cellStyle name="Euro 4 4 2 2" xfId="4110" xr:uid="{00000000-0005-0000-0000-0000D9030000}"/>
    <cellStyle name="Euro 4 4 3" xfId="4109" xr:uid="{00000000-0005-0000-0000-0000DA030000}"/>
    <cellStyle name="Euro 4 5" xfId="275" xr:uid="{00000000-0005-0000-0000-0000DB030000}"/>
    <cellStyle name="Euro 4 6" xfId="276" xr:uid="{00000000-0005-0000-0000-0000DC030000}"/>
    <cellStyle name="Euro 40" xfId="277" xr:uid="{00000000-0005-0000-0000-0000DD030000}"/>
    <cellStyle name="Euro 40 2" xfId="278" xr:uid="{00000000-0005-0000-0000-0000DE030000}"/>
    <cellStyle name="Euro 40 2 2" xfId="4111" xr:uid="{00000000-0005-0000-0000-0000DF030000}"/>
    <cellStyle name="Euro 40 3" xfId="279" xr:uid="{00000000-0005-0000-0000-0000E0030000}"/>
    <cellStyle name="Euro 40 3 2" xfId="280" xr:uid="{00000000-0005-0000-0000-0000E1030000}"/>
    <cellStyle name="Euro 40 3 2 2" xfId="2116" xr:uid="{00000000-0005-0000-0000-0000E2030000}"/>
    <cellStyle name="Euro 40 3 2 3" xfId="2115" xr:uid="{00000000-0005-0000-0000-0000E3030000}"/>
    <cellStyle name="Euro 40 3 3" xfId="3355" xr:uid="{00000000-0005-0000-0000-0000E4030000}"/>
    <cellStyle name="Euro 40 3 3 2" xfId="4113" xr:uid="{00000000-0005-0000-0000-0000E5030000}"/>
    <cellStyle name="Euro 40 3 4" xfId="4112" xr:uid="{00000000-0005-0000-0000-0000E6030000}"/>
    <cellStyle name="Euro 40 4" xfId="281" xr:uid="{00000000-0005-0000-0000-0000E7030000}"/>
    <cellStyle name="Euro 40 4 2" xfId="2117" xr:uid="{00000000-0005-0000-0000-0000E8030000}"/>
    <cellStyle name="Euro 40 4 2 2" xfId="4115" xr:uid="{00000000-0005-0000-0000-0000E9030000}"/>
    <cellStyle name="Euro 40 4 3" xfId="4114" xr:uid="{00000000-0005-0000-0000-0000EA030000}"/>
    <cellStyle name="Euro 40 5" xfId="282" xr:uid="{00000000-0005-0000-0000-0000EB030000}"/>
    <cellStyle name="Euro 40 6" xfId="283" xr:uid="{00000000-0005-0000-0000-0000EC030000}"/>
    <cellStyle name="Euro 41" xfId="284" xr:uid="{00000000-0005-0000-0000-0000ED030000}"/>
    <cellStyle name="Euro 41 2" xfId="285" xr:uid="{00000000-0005-0000-0000-0000EE030000}"/>
    <cellStyle name="Euro 41 2 2" xfId="4116" xr:uid="{00000000-0005-0000-0000-0000EF030000}"/>
    <cellStyle name="Euro 41 3" xfId="286" xr:uid="{00000000-0005-0000-0000-0000F0030000}"/>
    <cellStyle name="Euro 41 3 2" xfId="287" xr:uid="{00000000-0005-0000-0000-0000F1030000}"/>
    <cellStyle name="Euro 41 3 2 2" xfId="2119" xr:uid="{00000000-0005-0000-0000-0000F2030000}"/>
    <cellStyle name="Euro 41 3 2 3" xfId="2118" xr:uid="{00000000-0005-0000-0000-0000F3030000}"/>
    <cellStyle name="Euro 41 3 3" xfId="3356" xr:uid="{00000000-0005-0000-0000-0000F4030000}"/>
    <cellStyle name="Euro 41 3 3 2" xfId="4118" xr:uid="{00000000-0005-0000-0000-0000F5030000}"/>
    <cellStyle name="Euro 41 3 4" xfId="4117" xr:uid="{00000000-0005-0000-0000-0000F6030000}"/>
    <cellStyle name="Euro 41 4" xfId="288" xr:uid="{00000000-0005-0000-0000-0000F7030000}"/>
    <cellStyle name="Euro 41 4 2" xfId="2120" xr:uid="{00000000-0005-0000-0000-0000F8030000}"/>
    <cellStyle name="Euro 41 4 2 2" xfId="4120" xr:uid="{00000000-0005-0000-0000-0000F9030000}"/>
    <cellStyle name="Euro 41 4 3" xfId="4119" xr:uid="{00000000-0005-0000-0000-0000FA030000}"/>
    <cellStyle name="Euro 41 5" xfId="289" xr:uid="{00000000-0005-0000-0000-0000FB030000}"/>
    <cellStyle name="Euro 41 6" xfId="290" xr:uid="{00000000-0005-0000-0000-0000FC030000}"/>
    <cellStyle name="Euro 42" xfId="291" xr:uid="{00000000-0005-0000-0000-0000FD030000}"/>
    <cellStyle name="Euro 42 2" xfId="292" xr:uid="{00000000-0005-0000-0000-0000FE030000}"/>
    <cellStyle name="Euro 42 2 2" xfId="4121" xr:uid="{00000000-0005-0000-0000-0000FF030000}"/>
    <cellStyle name="Euro 42 3" xfId="293" xr:uid="{00000000-0005-0000-0000-000000040000}"/>
    <cellStyle name="Euro 42 3 2" xfId="294" xr:uid="{00000000-0005-0000-0000-000001040000}"/>
    <cellStyle name="Euro 42 3 2 2" xfId="2122" xr:uid="{00000000-0005-0000-0000-000002040000}"/>
    <cellStyle name="Euro 42 3 2 3" xfId="2121" xr:uid="{00000000-0005-0000-0000-000003040000}"/>
    <cellStyle name="Euro 42 3 3" xfId="3357" xr:uid="{00000000-0005-0000-0000-000004040000}"/>
    <cellStyle name="Euro 42 3 3 2" xfId="4123" xr:uid="{00000000-0005-0000-0000-000005040000}"/>
    <cellStyle name="Euro 42 3 4" xfId="4122" xr:uid="{00000000-0005-0000-0000-000006040000}"/>
    <cellStyle name="Euro 42 4" xfId="295" xr:uid="{00000000-0005-0000-0000-000007040000}"/>
    <cellStyle name="Euro 42 4 2" xfId="2123" xr:uid="{00000000-0005-0000-0000-000008040000}"/>
    <cellStyle name="Euro 42 4 2 2" xfId="4125" xr:uid="{00000000-0005-0000-0000-000009040000}"/>
    <cellStyle name="Euro 42 4 3" xfId="4124" xr:uid="{00000000-0005-0000-0000-00000A040000}"/>
    <cellStyle name="Euro 42 5" xfId="296" xr:uid="{00000000-0005-0000-0000-00000B040000}"/>
    <cellStyle name="Euro 42 6" xfId="297" xr:uid="{00000000-0005-0000-0000-00000C040000}"/>
    <cellStyle name="Euro 43" xfId="298" xr:uid="{00000000-0005-0000-0000-00000D040000}"/>
    <cellStyle name="Euro 43 2" xfId="299" xr:uid="{00000000-0005-0000-0000-00000E040000}"/>
    <cellStyle name="Euro 43 2 2" xfId="4126" xr:uid="{00000000-0005-0000-0000-00000F040000}"/>
    <cellStyle name="Euro 43 3" xfId="300" xr:uid="{00000000-0005-0000-0000-000010040000}"/>
    <cellStyle name="Euro 43 3 2" xfId="301" xr:uid="{00000000-0005-0000-0000-000011040000}"/>
    <cellStyle name="Euro 43 3 2 2" xfId="2125" xr:uid="{00000000-0005-0000-0000-000012040000}"/>
    <cellStyle name="Euro 43 3 2 3" xfId="2124" xr:uid="{00000000-0005-0000-0000-000013040000}"/>
    <cellStyle name="Euro 43 3 3" xfId="3358" xr:uid="{00000000-0005-0000-0000-000014040000}"/>
    <cellStyle name="Euro 43 3 3 2" xfId="4128" xr:uid="{00000000-0005-0000-0000-000015040000}"/>
    <cellStyle name="Euro 43 3 4" xfId="4127" xr:uid="{00000000-0005-0000-0000-000016040000}"/>
    <cellStyle name="Euro 43 4" xfId="302" xr:uid="{00000000-0005-0000-0000-000017040000}"/>
    <cellStyle name="Euro 43 4 2" xfId="2126" xr:uid="{00000000-0005-0000-0000-000018040000}"/>
    <cellStyle name="Euro 43 4 2 2" xfId="4130" xr:uid="{00000000-0005-0000-0000-000019040000}"/>
    <cellStyle name="Euro 43 4 3" xfId="4129" xr:uid="{00000000-0005-0000-0000-00001A040000}"/>
    <cellStyle name="Euro 43 5" xfId="303" xr:uid="{00000000-0005-0000-0000-00001B040000}"/>
    <cellStyle name="Euro 43 6" xfId="304" xr:uid="{00000000-0005-0000-0000-00001C040000}"/>
    <cellStyle name="Euro 44" xfId="305" xr:uid="{00000000-0005-0000-0000-00001D040000}"/>
    <cellStyle name="Euro 44 2" xfId="306" xr:uid="{00000000-0005-0000-0000-00001E040000}"/>
    <cellStyle name="Euro 44 2 2" xfId="4131" xr:uid="{00000000-0005-0000-0000-00001F040000}"/>
    <cellStyle name="Euro 44 3" xfId="307" xr:uid="{00000000-0005-0000-0000-000020040000}"/>
    <cellStyle name="Euro 44 3 2" xfId="308" xr:uid="{00000000-0005-0000-0000-000021040000}"/>
    <cellStyle name="Euro 44 3 2 2" xfId="2128" xr:uid="{00000000-0005-0000-0000-000022040000}"/>
    <cellStyle name="Euro 44 3 2 3" xfId="2127" xr:uid="{00000000-0005-0000-0000-000023040000}"/>
    <cellStyle name="Euro 44 3 3" xfId="3359" xr:uid="{00000000-0005-0000-0000-000024040000}"/>
    <cellStyle name="Euro 44 3 3 2" xfId="4133" xr:uid="{00000000-0005-0000-0000-000025040000}"/>
    <cellStyle name="Euro 44 3 4" xfId="4132" xr:uid="{00000000-0005-0000-0000-000026040000}"/>
    <cellStyle name="Euro 44 4" xfId="309" xr:uid="{00000000-0005-0000-0000-000027040000}"/>
    <cellStyle name="Euro 44 4 2" xfId="2129" xr:uid="{00000000-0005-0000-0000-000028040000}"/>
    <cellStyle name="Euro 44 4 2 2" xfId="4135" xr:uid="{00000000-0005-0000-0000-000029040000}"/>
    <cellStyle name="Euro 44 4 3" xfId="4134" xr:uid="{00000000-0005-0000-0000-00002A040000}"/>
    <cellStyle name="Euro 44 5" xfId="310" xr:uid="{00000000-0005-0000-0000-00002B040000}"/>
    <cellStyle name="Euro 44 6" xfId="311" xr:uid="{00000000-0005-0000-0000-00002C040000}"/>
    <cellStyle name="Euro 45" xfId="312" xr:uid="{00000000-0005-0000-0000-00002D040000}"/>
    <cellStyle name="Euro 45 2" xfId="313" xr:uid="{00000000-0005-0000-0000-00002E040000}"/>
    <cellStyle name="Euro 45 2 2" xfId="4137" xr:uid="{00000000-0005-0000-0000-00002F040000}"/>
    <cellStyle name="Euro 45 2 3" xfId="3361" xr:uid="{00000000-0005-0000-0000-000030040000}"/>
    <cellStyle name="Euro 45 3" xfId="4136" xr:uid="{00000000-0005-0000-0000-000031040000}"/>
    <cellStyle name="Euro 45 4" xfId="3360" xr:uid="{00000000-0005-0000-0000-000032040000}"/>
    <cellStyle name="Euro 45 5" xfId="3236" xr:uid="{00000000-0005-0000-0000-000033040000}"/>
    <cellStyle name="Euro 45 6" xfId="2130" xr:uid="{00000000-0005-0000-0000-000034040000}"/>
    <cellStyle name="Euro 46" xfId="314" xr:uid="{00000000-0005-0000-0000-000035040000}"/>
    <cellStyle name="Euro 46 2" xfId="2131" xr:uid="{00000000-0005-0000-0000-000036040000}"/>
    <cellStyle name="Euro 47" xfId="315" xr:uid="{00000000-0005-0000-0000-000037040000}"/>
    <cellStyle name="Euro 47 2" xfId="316" xr:uid="{00000000-0005-0000-0000-000038040000}"/>
    <cellStyle name="Euro 47 2 2" xfId="2133" xr:uid="{00000000-0005-0000-0000-000039040000}"/>
    <cellStyle name="Euro 47 2 3" xfId="2132" xr:uid="{00000000-0005-0000-0000-00003A040000}"/>
    <cellStyle name="Euro 47 3" xfId="3362" xr:uid="{00000000-0005-0000-0000-00003B040000}"/>
    <cellStyle name="Euro 47 3 2" xfId="4139" xr:uid="{00000000-0005-0000-0000-00003C040000}"/>
    <cellStyle name="Euro 47 4" xfId="4138" xr:uid="{00000000-0005-0000-0000-00003D040000}"/>
    <cellStyle name="Euro 48" xfId="317" xr:uid="{00000000-0005-0000-0000-00003E040000}"/>
    <cellStyle name="Euro 48 2" xfId="4140" xr:uid="{00000000-0005-0000-0000-00003F040000}"/>
    <cellStyle name="Euro 49" xfId="318" xr:uid="{00000000-0005-0000-0000-000040040000}"/>
    <cellStyle name="Euro 49 2" xfId="2134" xr:uid="{00000000-0005-0000-0000-000041040000}"/>
    <cellStyle name="Euro 49 2 2" xfId="4142" xr:uid="{00000000-0005-0000-0000-000042040000}"/>
    <cellStyle name="Euro 49 3" xfId="4141" xr:uid="{00000000-0005-0000-0000-000043040000}"/>
    <cellStyle name="Euro 5" xfId="319" xr:uid="{00000000-0005-0000-0000-000044040000}"/>
    <cellStyle name="Euro 5 2" xfId="320" xr:uid="{00000000-0005-0000-0000-000045040000}"/>
    <cellStyle name="Euro 5 2 2" xfId="4143" xr:uid="{00000000-0005-0000-0000-000046040000}"/>
    <cellStyle name="Euro 5 3" xfId="321" xr:uid="{00000000-0005-0000-0000-000047040000}"/>
    <cellStyle name="Euro 5 3 2" xfId="322" xr:uid="{00000000-0005-0000-0000-000048040000}"/>
    <cellStyle name="Euro 5 3 2 2" xfId="2136" xr:uid="{00000000-0005-0000-0000-000049040000}"/>
    <cellStyle name="Euro 5 3 2 3" xfId="2135" xr:uid="{00000000-0005-0000-0000-00004A040000}"/>
    <cellStyle name="Euro 5 3 3" xfId="3363" xr:uid="{00000000-0005-0000-0000-00004B040000}"/>
    <cellStyle name="Euro 5 3 3 2" xfId="4145" xr:uid="{00000000-0005-0000-0000-00004C040000}"/>
    <cellStyle name="Euro 5 3 4" xfId="4144" xr:uid="{00000000-0005-0000-0000-00004D040000}"/>
    <cellStyle name="Euro 5 4" xfId="323" xr:uid="{00000000-0005-0000-0000-00004E040000}"/>
    <cellStyle name="Euro 5 4 2" xfId="2137" xr:uid="{00000000-0005-0000-0000-00004F040000}"/>
    <cellStyle name="Euro 5 4 2 2" xfId="4147" xr:uid="{00000000-0005-0000-0000-000050040000}"/>
    <cellStyle name="Euro 5 4 3" xfId="4146" xr:uid="{00000000-0005-0000-0000-000051040000}"/>
    <cellStyle name="Euro 5 5" xfId="324" xr:uid="{00000000-0005-0000-0000-000052040000}"/>
    <cellStyle name="Euro 5 6" xfId="325" xr:uid="{00000000-0005-0000-0000-000053040000}"/>
    <cellStyle name="Euro 50" xfId="326" xr:uid="{00000000-0005-0000-0000-000054040000}"/>
    <cellStyle name="Euro 51" xfId="327" xr:uid="{00000000-0005-0000-0000-000055040000}"/>
    <cellStyle name="Euro 51 2" xfId="4148" xr:uid="{00000000-0005-0000-0000-000056040000}"/>
    <cellStyle name="Euro 51 3" xfId="3364" xr:uid="{00000000-0005-0000-0000-000057040000}"/>
    <cellStyle name="Euro 6" xfId="328" xr:uid="{00000000-0005-0000-0000-000058040000}"/>
    <cellStyle name="Euro 6 2" xfId="329" xr:uid="{00000000-0005-0000-0000-000059040000}"/>
    <cellStyle name="Euro 6 2 2" xfId="4149" xr:uid="{00000000-0005-0000-0000-00005A040000}"/>
    <cellStyle name="Euro 6 3" xfId="330" xr:uid="{00000000-0005-0000-0000-00005B040000}"/>
    <cellStyle name="Euro 6 3 2" xfId="331" xr:uid="{00000000-0005-0000-0000-00005C040000}"/>
    <cellStyle name="Euro 6 3 2 2" xfId="2139" xr:uid="{00000000-0005-0000-0000-00005D040000}"/>
    <cellStyle name="Euro 6 3 2 3" xfId="2138" xr:uid="{00000000-0005-0000-0000-00005E040000}"/>
    <cellStyle name="Euro 6 3 3" xfId="3365" xr:uid="{00000000-0005-0000-0000-00005F040000}"/>
    <cellStyle name="Euro 6 3 3 2" xfId="4151" xr:uid="{00000000-0005-0000-0000-000060040000}"/>
    <cellStyle name="Euro 6 3 4" xfId="4150" xr:uid="{00000000-0005-0000-0000-000061040000}"/>
    <cellStyle name="Euro 6 4" xfId="332" xr:uid="{00000000-0005-0000-0000-000062040000}"/>
    <cellStyle name="Euro 6 4 2" xfId="2140" xr:uid="{00000000-0005-0000-0000-000063040000}"/>
    <cellStyle name="Euro 6 4 2 2" xfId="4153" xr:uid="{00000000-0005-0000-0000-000064040000}"/>
    <cellStyle name="Euro 6 4 3" xfId="4152" xr:uid="{00000000-0005-0000-0000-000065040000}"/>
    <cellStyle name="Euro 6 5" xfId="333" xr:uid="{00000000-0005-0000-0000-000066040000}"/>
    <cellStyle name="Euro 6 6" xfId="334" xr:uid="{00000000-0005-0000-0000-000067040000}"/>
    <cellStyle name="Euro 7" xfId="335" xr:uid="{00000000-0005-0000-0000-000068040000}"/>
    <cellStyle name="Euro 7 2" xfId="336" xr:uid="{00000000-0005-0000-0000-000069040000}"/>
    <cellStyle name="Euro 7 2 2" xfId="4154" xr:uid="{00000000-0005-0000-0000-00006A040000}"/>
    <cellStyle name="Euro 7 3" xfId="337" xr:uid="{00000000-0005-0000-0000-00006B040000}"/>
    <cellStyle name="Euro 7 3 2" xfId="338" xr:uid="{00000000-0005-0000-0000-00006C040000}"/>
    <cellStyle name="Euro 7 3 2 2" xfId="2142" xr:uid="{00000000-0005-0000-0000-00006D040000}"/>
    <cellStyle name="Euro 7 3 2 3" xfId="2141" xr:uid="{00000000-0005-0000-0000-00006E040000}"/>
    <cellStyle name="Euro 7 3 3" xfId="3366" xr:uid="{00000000-0005-0000-0000-00006F040000}"/>
    <cellStyle name="Euro 7 3 3 2" xfId="4156" xr:uid="{00000000-0005-0000-0000-000070040000}"/>
    <cellStyle name="Euro 7 3 4" xfId="4155" xr:uid="{00000000-0005-0000-0000-000071040000}"/>
    <cellStyle name="Euro 7 4" xfId="339" xr:uid="{00000000-0005-0000-0000-000072040000}"/>
    <cellStyle name="Euro 7 4 2" xfId="2143" xr:uid="{00000000-0005-0000-0000-000073040000}"/>
    <cellStyle name="Euro 7 4 2 2" xfId="4158" xr:uid="{00000000-0005-0000-0000-000074040000}"/>
    <cellStyle name="Euro 7 4 3" xfId="4157" xr:uid="{00000000-0005-0000-0000-000075040000}"/>
    <cellStyle name="Euro 7 5" xfId="340" xr:uid="{00000000-0005-0000-0000-000076040000}"/>
    <cellStyle name="Euro 7 6" xfId="341" xr:uid="{00000000-0005-0000-0000-000077040000}"/>
    <cellStyle name="Euro 8" xfId="342" xr:uid="{00000000-0005-0000-0000-000078040000}"/>
    <cellStyle name="Euro 8 2" xfId="343" xr:uid="{00000000-0005-0000-0000-000079040000}"/>
    <cellStyle name="Euro 8 2 2" xfId="4159" xr:uid="{00000000-0005-0000-0000-00007A040000}"/>
    <cellStyle name="Euro 8 3" xfId="344" xr:uid="{00000000-0005-0000-0000-00007B040000}"/>
    <cellStyle name="Euro 8 3 2" xfId="345" xr:uid="{00000000-0005-0000-0000-00007C040000}"/>
    <cellStyle name="Euro 8 3 2 2" xfId="2145" xr:uid="{00000000-0005-0000-0000-00007D040000}"/>
    <cellStyle name="Euro 8 3 2 3" xfId="2144" xr:uid="{00000000-0005-0000-0000-00007E040000}"/>
    <cellStyle name="Euro 8 3 3" xfId="3367" xr:uid="{00000000-0005-0000-0000-00007F040000}"/>
    <cellStyle name="Euro 8 3 3 2" xfId="4161" xr:uid="{00000000-0005-0000-0000-000080040000}"/>
    <cellStyle name="Euro 8 3 4" xfId="4160" xr:uid="{00000000-0005-0000-0000-000081040000}"/>
    <cellStyle name="Euro 8 4" xfId="346" xr:uid="{00000000-0005-0000-0000-000082040000}"/>
    <cellStyle name="Euro 8 4 2" xfId="2146" xr:uid="{00000000-0005-0000-0000-000083040000}"/>
    <cellStyle name="Euro 8 4 2 2" xfId="4163" xr:uid="{00000000-0005-0000-0000-000084040000}"/>
    <cellStyle name="Euro 8 4 3" xfId="4162" xr:uid="{00000000-0005-0000-0000-000085040000}"/>
    <cellStyle name="Euro 8 5" xfId="347" xr:uid="{00000000-0005-0000-0000-000086040000}"/>
    <cellStyle name="Euro 8 6" xfId="348" xr:uid="{00000000-0005-0000-0000-000087040000}"/>
    <cellStyle name="Euro 9" xfId="349" xr:uid="{00000000-0005-0000-0000-000088040000}"/>
    <cellStyle name="Euro 9 2" xfId="350" xr:uid="{00000000-0005-0000-0000-000089040000}"/>
    <cellStyle name="Euro 9 2 2" xfId="4164" xr:uid="{00000000-0005-0000-0000-00008A040000}"/>
    <cellStyle name="Euro 9 3" xfId="351" xr:uid="{00000000-0005-0000-0000-00008B040000}"/>
    <cellStyle name="Euro 9 3 2" xfId="352" xr:uid="{00000000-0005-0000-0000-00008C040000}"/>
    <cellStyle name="Euro 9 3 2 2" xfId="2148" xr:uid="{00000000-0005-0000-0000-00008D040000}"/>
    <cellStyle name="Euro 9 3 2 3" xfId="2147" xr:uid="{00000000-0005-0000-0000-00008E040000}"/>
    <cellStyle name="Euro 9 3 3" xfId="3368" xr:uid="{00000000-0005-0000-0000-00008F040000}"/>
    <cellStyle name="Euro 9 3 3 2" xfId="4166" xr:uid="{00000000-0005-0000-0000-000090040000}"/>
    <cellStyle name="Euro 9 3 4" xfId="4165" xr:uid="{00000000-0005-0000-0000-000091040000}"/>
    <cellStyle name="Euro 9 4" xfId="353" xr:uid="{00000000-0005-0000-0000-000092040000}"/>
    <cellStyle name="Euro 9 4 2" xfId="2149" xr:uid="{00000000-0005-0000-0000-000093040000}"/>
    <cellStyle name="Euro 9 4 2 2" xfId="4168" xr:uid="{00000000-0005-0000-0000-000094040000}"/>
    <cellStyle name="Euro 9 4 3" xfId="4167" xr:uid="{00000000-0005-0000-0000-000095040000}"/>
    <cellStyle name="Euro 9 5" xfId="354" xr:uid="{00000000-0005-0000-0000-000096040000}"/>
    <cellStyle name="Euro 9 6" xfId="355" xr:uid="{00000000-0005-0000-0000-000097040000}"/>
    <cellStyle name="Explanatory Text 2" xfId="5340" xr:uid="{00000000-0005-0000-0000-000098040000}"/>
    <cellStyle name="Fixed2 - Type2" xfId="356" xr:uid="{00000000-0005-0000-0000-000099040000}"/>
    <cellStyle name="Good 2" xfId="2150" xr:uid="{00000000-0005-0000-0000-00009A040000}"/>
    <cellStyle name="Heading 1 2" xfId="5341" xr:uid="{00000000-0005-0000-0000-00009B040000}"/>
    <cellStyle name="Heading 2 2" xfId="5342" xr:uid="{00000000-0005-0000-0000-00009C040000}"/>
    <cellStyle name="Heading 3 2" xfId="5343" xr:uid="{00000000-0005-0000-0000-00009D040000}"/>
    <cellStyle name="Heading 4 2" xfId="5344" xr:uid="{00000000-0005-0000-0000-00009E040000}"/>
    <cellStyle name="Hyperlink 2" xfId="2151" xr:uid="{00000000-0005-0000-0000-00009F040000}"/>
    <cellStyle name="Hyperlink 2 2" xfId="3369" xr:uid="{00000000-0005-0000-0000-0000A0040000}"/>
    <cellStyle name="Hyperlink 2 3" xfId="5345" xr:uid="{00000000-0005-0000-0000-0000A1040000}"/>
    <cellStyle name="Hyperlink 3" xfId="5346" xr:uid="{00000000-0005-0000-0000-0000A2040000}"/>
    <cellStyle name="Input 2" xfId="357" xr:uid="{00000000-0005-0000-0000-0000A3040000}"/>
    <cellStyle name="Input 2 2" xfId="2152" xr:uid="{00000000-0005-0000-0000-0000A4040000}"/>
    <cellStyle name="Input 2 2 2" xfId="2153" xr:uid="{00000000-0005-0000-0000-0000A5040000}"/>
    <cellStyle name="Input 2 3" xfId="2154" xr:uid="{00000000-0005-0000-0000-0000A6040000}"/>
    <cellStyle name="Input 2 4" xfId="5347" xr:uid="{00000000-0005-0000-0000-0000A7040000}"/>
    <cellStyle name="Input 2 5" xfId="5348" xr:uid="{00000000-0005-0000-0000-0000A8040000}"/>
    <cellStyle name="Input 2 6" xfId="5349" xr:uid="{00000000-0005-0000-0000-0000A9040000}"/>
    <cellStyle name="Input 2 7" xfId="5350" xr:uid="{00000000-0005-0000-0000-0000AA040000}"/>
    <cellStyle name="Input 2 8" xfId="5351" xr:uid="{00000000-0005-0000-0000-0000AB040000}"/>
    <cellStyle name="Input 3" xfId="2155" xr:uid="{00000000-0005-0000-0000-0000AC040000}"/>
    <cellStyle name="Input 3 2" xfId="2156" xr:uid="{00000000-0005-0000-0000-0000AD040000}"/>
    <cellStyle name="Input 3 3" xfId="3370" xr:uid="{00000000-0005-0000-0000-0000AE040000}"/>
    <cellStyle name="Input 3 4" xfId="5352" xr:uid="{00000000-0005-0000-0000-0000AF040000}"/>
    <cellStyle name="Input 3 5" xfId="5353" xr:uid="{00000000-0005-0000-0000-0000B0040000}"/>
    <cellStyle name="Input 3 6" xfId="5354" xr:uid="{00000000-0005-0000-0000-0000B1040000}"/>
    <cellStyle name="Input 3 7" xfId="5355" xr:uid="{00000000-0005-0000-0000-0000B2040000}"/>
    <cellStyle name="Input 4" xfId="5356" xr:uid="{00000000-0005-0000-0000-0000B3040000}"/>
    <cellStyle name="InputCells" xfId="358" xr:uid="{00000000-0005-0000-0000-0000B4040000}"/>
    <cellStyle name="Komma 10" xfId="5357" xr:uid="{00000000-0005-0000-0000-0000B5040000}"/>
    <cellStyle name="Komma 10 2" xfId="5358" xr:uid="{00000000-0005-0000-0000-0000B6040000}"/>
    <cellStyle name="Komma 11" xfId="5359" xr:uid="{00000000-0005-0000-0000-0000B7040000}"/>
    <cellStyle name="Komma 2" xfId="1952" xr:uid="{00000000-0005-0000-0000-0000B8040000}"/>
    <cellStyle name="Komma 2 2" xfId="3372" xr:uid="{00000000-0005-0000-0000-0000B9040000}"/>
    <cellStyle name="Komma 2 2 2" xfId="5360" xr:uid="{00000000-0005-0000-0000-0000BA040000}"/>
    <cellStyle name="Komma 2 2 3" xfId="5361" xr:uid="{00000000-0005-0000-0000-0000BB040000}"/>
    <cellStyle name="Komma 2 3" xfId="3371" xr:uid="{00000000-0005-0000-0000-0000BC040000}"/>
    <cellStyle name="Komma 2 3 2" xfId="5362" xr:uid="{00000000-0005-0000-0000-0000BD040000}"/>
    <cellStyle name="Komma 2 4" xfId="3233" xr:uid="{00000000-0005-0000-0000-0000BE040000}"/>
    <cellStyle name="Komma 2 4 2" xfId="5363" xr:uid="{00000000-0005-0000-0000-0000BF040000}"/>
    <cellStyle name="Komma 2 4 3" xfId="5364" xr:uid="{00000000-0005-0000-0000-0000C0040000}"/>
    <cellStyle name="Komma 2 5" xfId="2157" xr:uid="{00000000-0005-0000-0000-0000C1040000}"/>
    <cellStyle name="Komma 2 6" xfId="5365" xr:uid="{00000000-0005-0000-0000-0000C2040000}"/>
    <cellStyle name="Komma 2 7" xfId="5366" xr:uid="{00000000-0005-0000-0000-0000C3040000}"/>
    <cellStyle name="Komma 2 8" xfId="5367" xr:uid="{00000000-0005-0000-0000-0000C4040000}"/>
    <cellStyle name="Komma 3" xfId="3234" xr:uid="{00000000-0005-0000-0000-0000C5040000}"/>
    <cellStyle name="Komma 3 10" xfId="5368" xr:uid="{00000000-0005-0000-0000-0000C6040000}"/>
    <cellStyle name="Komma 3 11" xfId="5369" xr:uid="{00000000-0005-0000-0000-0000C7040000}"/>
    <cellStyle name="Komma 3 12" xfId="5370" xr:uid="{00000000-0005-0000-0000-0000C8040000}"/>
    <cellStyle name="Komma 3 13" xfId="5371" xr:uid="{00000000-0005-0000-0000-0000C9040000}"/>
    <cellStyle name="Komma 3 2" xfId="3374" xr:uid="{00000000-0005-0000-0000-0000CA040000}"/>
    <cellStyle name="Komma 3 2 2" xfId="5372" xr:uid="{00000000-0005-0000-0000-0000CB040000}"/>
    <cellStyle name="Komma 3 2 2 2" xfId="5373" xr:uid="{00000000-0005-0000-0000-0000CC040000}"/>
    <cellStyle name="Komma 3 2 2 2 2" xfId="5374" xr:uid="{00000000-0005-0000-0000-0000CD040000}"/>
    <cellStyle name="Komma 3 2 2 3" xfId="5375" xr:uid="{00000000-0005-0000-0000-0000CE040000}"/>
    <cellStyle name="Komma 3 2 3" xfId="5376" xr:uid="{00000000-0005-0000-0000-0000CF040000}"/>
    <cellStyle name="Komma 3 2 3 2" xfId="5377" xr:uid="{00000000-0005-0000-0000-0000D0040000}"/>
    <cellStyle name="Komma 3 2 3 2 2" xfId="5378" xr:uid="{00000000-0005-0000-0000-0000D1040000}"/>
    <cellStyle name="Komma 3 2 3 3" xfId="5379" xr:uid="{00000000-0005-0000-0000-0000D2040000}"/>
    <cellStyle name="Komma 3 2 4" xfId="5380" xr:uid="{00000000-0005-0000-0000-0000D3040000}"/>
    <cellStyle name="Komma 3 2 4 2" xfId="5381" xr:uid="{00000000-0005-0000-0000-0000D4040000}"/>
    <cellStyle name="Komma 3 2 5" xfId="5382" xr:uid="{00000000-0005-0000-0000-0000D5040000}"/>
    <cellStyle name="Komma 3 2 6" xfId="5383" xr:uid="{00000000-0005-0000-0000-0000D6040000}"/>
    <cellStyle name="Komma 3 3" xfId="3373" xr:uid="{00000000-0005-0000-0000-0000D7040000}"/>
    <cellStyle name="Komma 3 3 2" xfId="5384" xr:uid="{00000000-0005-0000-0000-0000D8040000}"/>
    <cellStyle name="Komma 3 3 2 2" xfId="5385" xr:uid="{00000000-0005-0000-0000-0000D9040000}"/>
    <cellStyle name="Komma 3 3 3" xfId="5386" xr:uid="{00000000-0005-0000-0000-0000DA040000}"/>
    <cellStyle name="Komma 3 4" xfId="5387" xr:uid="{00000000-0005-0000-0000-0000DB040000}"/>
    <cellStyle name="Komma 3 4 2" xfId="5388" xr:uid="{00000000-0005-0000-0000-0000DC040000}"/>
    <cellStyle name="Komma 3 4 2 2" xfId="5389" xr:uid="{00000000-0005-0000-0000-0000DD040000}"/>
    <cellStyle name="Komma 3 4 3" xfId="5390" xr:uid="{00000000-0005-0000-0000-0000DE040000}"/>
    <cellStyle name="Komma 3 5" xfId="5391" xr:uid="{00000000-0005-0000-0000-0000DF040000}"/>
    <cellStyle name="Komma 3 5 2" xfId="5392" xr:uid="{00000000-0005-0000-0000-0000E0040000}"/>
    <cellStyle name="Komma 3 6" xfId="5393" xr:uid="{00000000-0005-0000-0000-0000E1040000}"/>
    <cellStyle name="Komma 3 7" xfId="5394" xr:uid="{00000000-0005-0000-0000-0000E2040000}"/>
    <cellStyle name="Komma 3 7 2" xfId="5395" xr:uid="{00000000-0005-0000-0000-0000E3040000}"/>
    <cellStyle name="Komma 3 8" xfId="5396" xr:uid="{00000000-0005-0000-0000-0000E4040000}"/>
    <cellStyle name="Komma 3 9" xfId="5397" xr:uid="{00000000-0005-0000-0000-0000E5040000}"/>
    <cellStyle name="Komma 4" xfId="3375" xr:uid="{00000000-0005-0000-0000-0000E6040000}"/>
    <cellStyle name="Komma 4 10" xfId="5398" xr:uid="{00000000-0005-0000-0000-0000E7040000}"/>
    <cellStyle name="Komma 4 11" xfId="5399" xr:uid="{00000000-0005-0000-0000-0000E8040000}"/>
    <cellStyle name="Komma 4 12" xfId="5400" xr:uid="{00000000-0005-0000-0000-0000E9040000}"/>
    <cellStyle name="Komma 4 16" xfId="8184" xr:uid="{00000000-0005-0000-0000-0000EA040000}"/>
    <cellStyle name="Komma 4 2" xfId="4169" xr:uid="{00000000-0005-0000-0000-0000EB040000}"/>
    <cellStyle name="Komma 4 2 2" xfId="5401" xr:uid="{00000000-0005-0000-0000-0000EC040000}"/>
    <cellStyle name="Komma 4 2 2 2" xfId="5402" xr:uid="{00000000-0005-0000-0000-0000ED040000}"/>
    <cellStyle name="Komma 4 2 2 3" xfId="5403" xr:uid="{00000000-0005-0000-0000-0000EE040000}"/>
    <cellStyle name="Komma 4 2 3" xfId="5404" xr:uid="{00000000-0005-0000-0000-0000EF040000}"/>
    <cellStyle name="Komma 4 2 3 2" xfId="5405" xr:uid="{00000000-0005-0000-0000-0000F0040000}"/>
    <cellStyle name="Komma 4 2 4" xfId="5406" xr:uid="{00000000-0005-0000-0000-0000F1040000}"/>
    <cellStyle name="Komma 4 2 4 2" xfId="5407" xr:uid="{00000000-0005-0000-0000-0000F2040000}"/>
    <cellStyle name="Komma 4 2 5" xfId="5408" xr:uid="{00000000-0005-0000-0000-0000F3040000}"/>
    <cellStyle name="Komma 4 2 6" xfId="5409" xr:uid="{00000000-0005-0000-0000-0000F4040000}"/>
    <cellStyle name="Komma 4 2 7" xfId="5410" xr:uid="{00000000-0005-0000-0000-0000F5040000}"/>
    <cellStyle name="Komma 4 3" xfId="5411" xr:uid="{00000000-0005-0000-0000-0000F6040000}"/>
    <cellStyle name="Komma 4 3 2" xfId="5412" xr:uid="{00000000-0005-0000-0000-0000F7040000}"/>
    <cellStyle name="Komma 4 3 2 2" xfId="5413" xr:uid="{00000000-0005-0000-0000-0000F8040000}"/>
    <cellStyle name="Komma 4 3 3" xfId="5414" xr:uid="{00000000-0005-0000-0000-0000F9040000}"/>
    <cellStyle name="Komma 4 3 3 2" xfId="5415" xr:uid="{00000000-0005-0000-0000-0000FA040000}"/>
    <cellStyle name="Komma 4 3 4" xfId="5416" xr:uid="{00000000-0005-0000-0000-0000FB040000}"/>
    <cellStyle name="Komma 4 3 5" xfId="5417" xr:uid="{00000000-0005-0000-0000-0000FC040000}"/>
    <cellStyle name="Komma 4 4" xfId="5418" xr:uid="{00000000-0005-0000-0000-0000FD040000}"/>
    <cellStyle name="Komma 4 4 2" xfId="5419" xr:uid="{00000000-0005-0000-0000-0000FE040000}"/>
    <cellStyle name="Komma 4 5" xfId="5420" xr:uid="{00000000-0005-0000-0000-0000FF040000}"/>
    <cellStyle name="Komma 4 5 2" xfId="5421" xr:uid="{00000000-0005-0000-0000-000000050000}"/>
    <cellStyle name="Komma 4 6" xfId="5422" xr:uid="{00000000-0005-0000-0000-000001050000}"/>
    <cellStyle name="Komma 4 6 2" xfId="5423" xr:uid="{00000000-0005-0000-0000-000002050000}"/>
    <cellStyle name="Komma 4 7" xfId="5424" xr:uid="{00000000-0005-0000-0000-000003050000}"/>
    <cellStyle name="Komma 4 8" xfId="5425" xr:uid="{00000000-0005-0000-0000-000004050000}"/>
    <cellStyle name="Komma 4 9" xfId="5426" xr:uid="{00000000-0005-0000-0000-000005050000}"/>
    <cellStyle name="Komma 5" xfId="3376" xr:uid="{00000000-0005-0000-0000-000006050000}"/>
    <cellStyle name="Komma 5 2" xfId="4170" xr:uid="{00000000-0005-0000-0000-000007050000}"/>
    <cellStyle name="Komma 5 2 2" xfId="5427" xr:uid="{00000000-0005-0000-0000-000008050000}"/>
    <cellStyle name="Komma 5 2 2 2" xfId="5428" xr:uid="{00000000-0005-0000-0000-000009050000}"/>
    <cellStyle name="Komma 5 2 2 3" xfId="5429" xr:uid="{00000000-0005-0000-0000-00000A050000}"/>
    <cellStyle name="Komma 5 2 3" xfId="5430" xr:uid="{00000000-0005-0000-0000-00000B050000}"/>
    <cellStyle name="Komma 5 2 3 2" xfId="5431" xr:uid="{00000000-0005-0000-0000-00000C050000}"/>
    <cellStyle name="Komma 5 2 4" xfId="5432" xr:uid="{00000000-0005-0000-0000-00000D050000}"/>
    <cellStyle name="Komma 5 2 5" xfId="5433" xr:uid="{00000000-0005-0000-0000-00000E050000}"/>
    <cellStyle name="Komma 5 3" xfId="5434" xr:uid="{00000000-0005-0000-0000-00000F050000}"/>
    <cellStyle name="Komma 5 3 2" xfId="5435" xr:uid="{00000000-0005-0000-0000-000010050000}"/>
    <cellStyle name="Komma 5 3 3" xfId="5436" xr:uid="{00000000-0005-0000-0000-000011050000}"/>
    <cellStyle name="Komma 5 4" xfId="5437" xr:uid="{00000000-0005-0000-0000-000012050000}"/>
    <cellStyle name="Komma 5 4 2" xfId="5438" xr:uid="{00000000-0005-0000-0000-000013050000}"/>
    <cellStyle name="Komma 5 5" xfId="5439" xr:uid="{00000000-0005-0000-0000-000014050000}"/>
    <cellStyle name="Komma 5 5 2" xfId="5440" xr:uid="{00000000-0005-0000-0000-000015050000}"/>
    <cellStyle name="Komma 5 6" xfId="5441" xr:uid="{00000000-0005-0000-0000-000016050000}"/>
    <cellStyle name="Komma 5 7" xfId="5442" xr:uid="{00000000-0005-0000-0000-000017050000}"/>
    <cellStyle name="Komma 6" xfId="5443" xr:uid="{00000000-0005-0000-0000-000018050000}"/>
    <cellStyle name="Komma 6 2" xfId="5444" xr:uid="{00000000-0005-0000-0000-000019050000}"/>
    <cellStyle name="Komma 6 2 2" xfId="5445" xr:uid="{00000000-0005-0000-0000-00001A050000}"/>
    <cellStyle name="Komma 6 2 2 2" xfId="5446" xr:uid="{00000000-0005-0000-0000-00001B050000}"/>
    <cellStyle name="Komma 6 2 3" xfId="5447" xr:uid="{00000000-0005-0000-0000-00001C050000}"/>
    <cellStyle name="Komma 6 2 3 2" xfId="5448" xr:uid="{00000000-0005-0000-0000-00001D050000}"/>
    <cellStyle name="Komma 6 2 4" xfId="5449" xr:uid="{00000000-0005-0000-0000-00001E050000}"/>
    <cellStyle name="Komma 6 3" xfId="5450" xr:uid="{00000000-0005-0000-0000-00001F050000}"/>
    <cellStyle name="Komma 6 3 2" xfId="5451" xr:uid="{00000000-0005-0000-0000-000020050000}"/>
    <cellStyle name="Komma 6 4" xfId="5452" xr:uid="{00000000-0005-0000-0000-000021050000}"/>
    <cellStyle name="Komma 6 4 2" xfId="5453" xr:uid="{00000000-0005-0000-0000-000022050000}"/>
    <cellStyle name="Komma 6 5" xfId="5454" xr:uid="{00000000-0005-0000-0000-000023050000}"/>
    <cellStyle name="Komma 6 5 2" xfId="5455" xr:uid="{00000000-0005-0000-0000-000024050000}"/>
    <cellStyle name="Komma 6 6" xfId="5456" xr:uid="{00000000-0005-0000-0000-000025050000}"/>
    <cellStyle name="Komma 7" xfId="5457" xr:uid="{00000000-0005-0000-0000-000026050000}"/>
    <cellStyle name="Komma 7 2" xfId="5458" xr:uid="{00000000-0005-0000-0000-000027050000}"/>
    <cellStyle name="Komma 7 2 2" xfId="5459" xr:uid="{00000000-0005-0000-0000-000028050000}"/>
    <cellStyle name="Komma 7 2 2 2" xfId="5460" xr:uid="{00000000-0005-0000-0000-000029050000}"/>
    <cellStyle name="Komma 7 2 3" xfId="5461" xr:uid="{00000000-0005-0000-0000-00002A050000}"/>
    <cellStyle name="Komma 7 2 3 2" xfId="5462" xr:uid="{00000000-0005-0000-0000-00002B050000}"/>
    <cellStyle name="Komma 7 2 4" xfId="5463" xr:uid="{00000000-0005-0000-0000-00002C050000}"/>
    <cellStyle name="Komma 7 3" xfId="5464" xr:uid="{00000000-0005-0000-0000-00002D050000}"/>
    <cellStyle name="Komma 7 3 2" xfId="5465" xr:uid="{00000000-0005-0000-0000-00002E050000}"/>
    <cellStyle name="Komma 7 4" xfId="5466" xr:uid="{00000000-0005-0000-0000-00002F050000}"/>
    <cellStyle name="Komma 7 4 2" xfId="5467" xr:uid="{00000000-0005-0000-0000-000030050000}"/>
    <cellStyle name="Komma 7 5" xfId="5468" xr:uid="{00000000-0005-0000-0000-000031050000}"/>
    <cellStyle name="Komma 8" xfId="5469" xr:uid="{00000000-0005-0000-0000-000032050000}"/>
    <cellStyle name="Komma 8 2" xfId="5470" xr:uid="{00000000-0005-0000-0000-000033050000}"/>
    <cellStyle name="Komma 8 2 2" xfId="5471" xr:uid="{00000000-0005-0000-0000-000034050000}"/>
    <cellStyle name="Komma 8 3" xfId="5472" xr:uid="{00000000-0005-0000-0000-000035050000}"/>
    <cellStyle name="Komma 8 3 2" xfId="5473" xr:uid="{00000000-0005-0000-0000-000036050000}"/>
    <cellStyle name="Komma 8 4" xfId="5474" xr:uid="{00000000-0005-0000-0000-000037050000}"/>
    <cellStyle name="Komma 9" xfId="5475" xr:uid="{00000000-0005-0000-0000-000038050000}"/>
    <cellStyle name="Komma 9 2" xfId="5476" xr:uid="{00000000-0005-0000-0000-000039050000}"/>
    <cellStyle name="Kontroller celle" xfId="2158" xr:uid="{00000000-0005-0000-0000-00003A050000}"/>
    <cellStyle name="Link 2" xfId="3377" xr:uid="{00000000-0005-0000-0000-00003B050000}"/>
    <cellStyle name="Link 2 2" xfId="5477" xr:uid="{00000000-0005-0000-0000-00003C050000}"/>
    <cellStyle name="Link 2 3" xfId="5478" xr:uid="{00000000-0005-0000-0000-00003D050000}"/>
    <cellStyle name="Link 2 4" xfId="5479" xr:uid="{00000000-0005-0000-0000-00003E050000}"/>
    <cellStyle name="Link 2 5" xfId="5480" xr:uid="{00000000-0005-0000-0000-00003F050000}"/>
    <cellStyle name="Link 3" xfId="3378" xr:uid="{00000000-0005-0000-0000-000040050000}"/>
    <cellStyle name="Link 3 2" xfId="5481" xr:uid="{00000000-0005-0000-0000-000041050000}"/>
    <cellStyle name="Link 4" xfId="5482" xr:uid="{00000000-0005-0000-0000-000042050000}"/>
    <cellStyle name="Link 5" xfId="5483" xr:uid="{00000000-0005-0000-0000-000043050000}"/>
    <cellStyle name="Link 6" xfId="5484" xr:uid="{00000000-0005-0000-0000-000044050000}"/>
    <cellStyle name="Linked Cell 2" xfId="5485" xr:uid="{00000000-0005-0000-0000-000045050000}"/>
    <cellStyle name="Markeringsfarve1" xfId="2159" xr:uid="{00000000-0005-0000-0000-000046050000}"/>
    <cellStyle name="Markeringsfarve2" xfId="2160" xr:uid="{00000000-0005-0000-0000-000047050000}"/>
    <cellStyle name="Markeringsfarve3" xfId="2161" xr:uid="{00000000-0005-0000-0000-000048050000}"/>
    <cellStyle name="Markeringsfarve4" xfId="2162" xr:uid="{00000000-0005-0000-0000-000049050000}"/>
    <cellStyle name="Markeringsfarve5" xfId="2163" xr:uid="{00000000-0005-0000-0000-00004A050000}"/>
    <cellStyle name="Markeringsfarve6" xfId="2164" xr:uid="{00000000-0005-0000-0000-00004B050000}"/>
    <cellStyle name="Migliaia [0] 10" xfId="359" xr:uid="{00000000-0005-0000-0000-00004C050000}"/>
    <cellStyle name="Migliaia [0] 10 2" xfId="360" xr:uid="{00000000-0005-0000-0000-00004D050000}"/>
    <cellStyle name="Migliaia [0] 10 2 2" xfId="2165" xr:uid="{00000000-0005-0000-0000-00004E050000}"/>
    <cellStyle name="Migliaia [0] 10 2 3" xfId="3873" xr:uid="{00000000-0005-0000-0000-00004F050000}"/>
    <cellStyle name="Migliaia [0] 10 3" xfId="1821" xr:uid="{00000000-0005-0000-0000-000050050000}"/>
    <cellStyle name="Migliaia [0] 10 4" xfId="3110" xr:uid="{00000000-0005-0000-0000-000051050000}"/>
    <cellStyle name="Migliaia [0] 10 5" xfId="5486" xr:uid="{00000000-0005-0000-0000-000052050000}"/>
    <cellStyle name="Migliaia [0] 11" xfId="361" xr:uid="{00000000-0005-0000-0000-000053050000}"/>
    <cellStyle name="Migliaia [0] 11 2" xfId="362" xr:uid="{00000000-0005-0000-0000-000054050000}"/>
    <cellStyle name="Migliaia [0] 11 2 2" xfId="2166" xr:uid="{00000000-0005-0000-0000-000055050000}"/>
    <cellStyle name="Migliaia [0] 11 2 3" xfId="3874" xr:uid="{00000000-0005-0000-0000-000056050000}"/>
    <cellStyle name="Migliaia [0] 11 3" xfId="1822" xr:uid="{00000000-0005-0000-0000-000057050000}"/>
    <cellStyle name="Migliaia [0] 11 4" xfId="3111" xr:uid="{00000000-0005-0000-0000-000058050000}"/>
    <cellStyle name="Migliaia [0] 11 5" xfId="5487" xr:uid="{00000000-0005-0000-0000-000059050000}"/>
    <cellStyle name="Migliaia [0] 12" xfId="363" xr:uid="{00000000-0005-0000-0000-00005A050000}"/>
    <cellStyle name="Migliaia [0] 12 2" xfId="364" xr:uid="{00000000-0005-0000-0000-00005B050000}"/>
    <cellStyle name="Migliaia [0] 12 2 2" xfId="2167" xr:uid="{00000000-0005-0000-0000-00005C050000}"/>
    <cellStyle name="Migliaia [0] 12 2 3" xfId="3875" xr:uid="{00000000-0005-0000-0000-00005D050000}"/>
    <cellStyle name="Migliaia [0] 12 3" xfId="1823" xr:uid="{00000000-0005-0000-0000-00005E050000}"/>
    <cellStyle name="Migliaia [0] 12 4" xfId="3112" xr:uid="{00000000-0005-0000-0000-00005F050000}"/>
    <cellStyle name="Migliaia [0] 12 5" xfId="5488" xr:uid="{00000000-0005-0000-0000-000060050000}"/>
    <cellStyle name="Migliaia [0] 13" xfId="365" xr:uid="{00000000-0005-0000-0000-000061050000}"/>
    <cellStyle name="Migliaia [0] 13 2" xfId="366" xr:uid="{00000000-0005-0000-0000-000062050000}"/>
    <cellStyle name="Migliaia [0] 13 2 2" xfId="2168" xr:uid="{00000000-0005-0000-0000-000063050000}"/>
    <cellStyle name="Migliaia [0] 13 2 3" xfId="3876" xr:uid="{00000000-0005-0000-0000-000064050000}"/>
    <cellStyle name="Migliaia [0] 13 3" xfId="1824" xr:uid="{00000000-0005-0000-0000-000065050000}"/>
    <cellStyle name="Migliaia [0] 13 4" xfId="3113" xr:uid="{00000000-0005-0000-0000-000066050000}"/>
    <cellStyle name="Migliaia [0] 13 5" xfId="5489" xr:uid="{00000000-0005-0000-0000-000067050000}"/>
    <cellStyle name="Migliaia [0] 14" xfId="367" xr:uid="{00000000-0005-0000-0000-000068050000}"/>
    <cellStyle name="Migliaia [0] 14 2" xfId="368" xr:uid="{00000000-0005-0000-0000-000069050000}"/>
    <cellStyle name="Migliaia [0] 14 2 2" xfId="2169" xr:uid="{00000000-0005-0000-0000-00006A050000}"/>
    <cellStyle name="Migliaia [0] 14 2 3" xfId="3877" xr:uid="{00000000-0005-0000-0000-00006B050000}"/>
    <cellStyle name="Migliaia [0] 14 3" xfId="1825" xr:uid="{00000000-0005-0000-0000-00006C050000}"/>
    <cellStyle name="Migliaia [0] 14 4" xfId="3114" xr:uid="{00000000-0005-0000-0000-00006D050000}"/>
    <cellStyle name="Migliaia [0] 14 5" xfId="5490" xr:uid="{00000000-0005-0000-0000-00006E050000}"/>
    <cellStyle name="Migliaia [0] 15" xfId="369" xr:uid="{00000000-0005-0000-0000-00006F050000}"/>
    <cellStyle name="Migliaia [0] 15 2" xfId="370" xr:uid="{00000000-0005-0000-0000-000070050000}"/>
    <cellStyle name="Migliaia [0] 15 2 2" xfId="2170" xr:uid="{00000000-0005-0000-0000-000071050000}"/>
    <cellStyle name="Migliaia [0] 15 2 3" xfId="3878" xr:uid="{00000000-0005-0000-0000-000072050000}"/>
    <cellStyle name="Migliaia [0] 15 3" xfId="1826" xr:uid="{00000000-0005-0000-0000-000073050000}"/>
    <cellStyle name="Migliaia [0] 15 4" xfId="3115" xr:uid="{00000000-0005-0000-0000-000074050000}"/>
    <cellStyle name="Migliaia [0] 15 5" xfId="5491" xr:uid="{00000000-0005-0000-0000-000075050000}"/>
    <cellStyle name="Migliaia [0] 16" xfId="371" xr:uid="{00000000-0005-0000-0000-000076050000}"/>
    <cellStyle name="Migliaia [0] 16 2" xfId="372" xr:uid="{00000000-0005-0000-0000-000077050000}"/>
    <cellStyle name="Migliaia [0] 16 2 2" xfId="2171" xr:uid="{00000000-0005-0000-0000-000078050000}"/>
    <cellStyle name="Migliaia [0] 16 2 3" xfId="3879" xr:uid="{00000000-0005-0000-0000-000079050000}"/>
    <cellStyle name="Migliaia [0] 16 3" xfId="1827" xr:uid="{00000000-0005-0000-0000-00007A050000}"/>
    <cellStyle name="Migliaia [0] 16 4" xfId="3116" xr:uid="{00000000-0005-0000-0000-00007B050000}"/>
    <cellStyle name="Migliaia [0] 16 5" xfId="5492" xr:uid="{00000000-0005-0000-0000-00007C050000}"/>
    <cellStyle name="Migliaia [0] 17" xfId="373" xr:uid="{00000000-0005-0000-0000-00007D050000}"/>
    <cellStyle name="Migliaia [0] 17 2" xfId="374" xr:uid="{00000000-0005-0000-0000-00007E050000}"/>
    <cellStyle name="Migliaia [0] 17 2 2" xfId="2172" xr:uid="{00000000-0005-0000-0000-00007F050000}"/>
    <cellStyle name="Migliaia [0] 17 2 3" xfId="3880" xr:uid="{00000000-0005-0000-0000-000080050000}"/>
    <cellStyle name="Migliaia [0] 17 3" xfId="1828" xr:uid="{00000000-0005-0000-0000-000081050000}"/>
    <cellStyle name="Migliaia [0] 17 4" xfId="3117" xr:uid="{00000000-0005-0000-0000-000082050000}"/>
    <cellStyle name="Migliaia [0] 17 5" xfId="5493" xr:uid="{00000000-0005-0000-0000-000083050000}"/>
    <cellStyle name="Migliaia [0] 18" xfId="375" xr:uid="{00000000-0005-0000-0000-000084050000}"/>
    <cellStyle name="Migliaia [0] 18 2" xfId="376" xr:uid="{00000000-0005-0000-0000-000085050000}"/>
    <cellStyle name="Migliaia [0] 18 2 2" xfId="2173" xr:uid="{00000000-0005-0000-0000-000086050000}"/>
    <cellStyle name="Migliaia [0] 18 2 3" xfId="3881" xr:uid="{00000000-0005-0000-0000-000087050000}"/>
    <cellStyle name="Migliaia [0] 18 3" xfId="1829" xr:uid="{00000000-0005-0000-0000-000088050000}"/>
    <cellStyle name="Migliaia [0] 18 4" xfId="3118" xr:uid="{00000000-0005-0000-0000-000089050000}"/>
    <cellStyle name="Migliaia [0] 18 5" xfId="5494" xr:uid="{00000000-0005-0000-0000-00008A050000}"/>
    <cellStyle name="Migliaia [0] 19" xfId="377" xr:uid="{00000000-0005-0000-0000-00008B050000}"/>
    <cellStyle name="Migliaia [0] 19 2" xfId="378" xr:uid="{00000000-0005-0000-0000-00008C050000}"/>
    <cellStyle name="Migliaia [0] 19 2 2" xfId="2174" xr:uid="{00000000-0005-0000-0000-00008D050000}"/>
    <cellStyle name="Migliaia [0] 19 2 3" xfId="3882" xr:uid="{00000000-0005-0000-0000-00008E050000}"/>
    <cellStyle name="Migliaia [0] 19 3" xfId="1830" xr:uid="{00000000-0005-0000-0000-00008F050000}"/>
    <cellStyle name="Migliaia [0] 19 4" xfId="3119" xr:uid="{00000000-0005-0000-0000-000090050000}"/>
    <cellStyle name="Migliaia [0] 19 5" xfId="5495" xr:uid="{00000000-0005-0000-0000-000091050000}"/>
    <cellStyle name="Migliaia [0] 2" xfId="379" xr:uid="{00000000-0005-0000-0000-000092050000}"/>
    <cellStyle name="Migliaia [0] 2 2" xfId="380" xr:uid="{00000000-0005-0000-0000-000093050000}"/>
    <cellStyle name="Migliaia [0] 2 2 2" xfId="2175" xr:uid="{00000000-0005-0000-0000-000094050000}"/>
    <cellStyle name="Migliaia [0] 2 2 3" xfId="3883" xr:uid="{00000000-0005-0000-0000-000095050000}"/>
    <cellStyle name="Migliaia [0] 2 3" xfId="1831" xr:uid="{00000000-0005-0000-0000-000096050000}"/>
    <cellStyle name="Migliaia [0] 2 4" xfId="3120" xr:uid="{00000000-0005-0000-0000-000097050000}"/>
    <cellStyle name="Migliaia [0] 2 5" xfId="5496" xr:uid="{00000000-0005-0000-0000-000098050000}"/>
    <cellStyle name="Migliaia [0] 20" xfId="381" xr:uid="{00000000-0005-0000-0000-000099050000}"/>
    <cellStyle name="Migliaia [0] 20 2" xfId="382" xr:uid="{00000000-0005-0000-0000-00009A050000}"/>
    <cellStyle name="Migliaia [0] 20 2 2" xfId="2176" xr:uid="{00000000-0005-0000-0000-00009B050000}"/>
    <cellStyle name="Migliaia [0] 20 2 3" xfId="3884" xr:uid="{00000000-0005-0000-0000-00009C050000}"/>
    <cellStyle name="Migliaia [0] 20 3" xfId="1832" xr:uid="{00000000-0005-0000-0000-00009D050000}"/>
    <cellStyle name="Migliaia [0] 20 4" xfId="3121" xr:uid="{00000000-0005-0000-0000-00009E050000}"/>
    <cellStyle name="Migliaia [0] 20 5" xfId="5497" xr:uid="{00000000-0005-0000-0000-00009F050000}"/>
    <cellStyle name="Migliaia [0] 21" xfId="383" xr:uid="{00000000-0005-0000-0000-0000A0050000}"/>
    <cellStyle name="Migliaia [0] 21 2" xfId="384" xr:uid="{00000000-0005-0000-0000-0000A1050000}"/>
    <cellStyle name="Migliaia [0] 21 2 2" xfId="2177" xr:uid="{00000000-0005-0000-0000-0000A2050000}"/>
    <cellStyle name="Migliaia [0] 21 2 3" xfId="3885" xr:uid="{00000000-0005-0000-0000-0000A3050000}"/>
    <cellStyle name="Migliaia [0] 21 3" xfId="1833" xr:uid="{00000000-0005-0000-0000-0000A4050000}"/>
    <cellStyle name="Migliaia [0] 21 4" xfId="3122" xr:uid="{00000000-0005-0000-0000-0000A5050000}"/>
    <cellStyle name="Migliaia [0] 21 5" xfId="5498" xr:uid="{00000000-0005-0000-0000-0000A6050000}"/>
    <cellStyle name="Migliaia [0] 22" xfId="385" xr:uid="{00000000-0005-0000-0000-0000A7050000}"/>
    <cellStyle name="Migliaia [0] 22 2" xfId="386" xr:uid="{00000000-0005-0000-0000-0000A8050000}"/>
    <cellStyle name="Migliaia [0] 22 2 2" xfId="2178" xr:uid="{00000000-0005-0000-0000-0000A9050000}"/>
    <cellStyle name="Migliaia [0] 22 2 3" xfId="3886" xr:uid="{00000000-0005-0000-0000-0000AA050000}"/>
    <cellStyle name="Migliaia [0] 22 3" xfId="1834" xr:uid="{00000000-0005-0000-0000-0000AB050000}"/>
    <cellStyle name="Migliaia [0] 22 4" xfId="3123" xr:uid="{00000000-0005-0000-0000-0000AC050000}"/>
    <cellStyle name="Migliaia [0] 22 5" xfId="5499" xr:uid="{00000000-0005-0000-0000-0000AD050000}"/>
    <cellStyle name="Migliaia [0] 23" xfId="387" xr:uid="{00000000-0005-0000-0000-0000AE050000}"/>
    <cellStyle name="Migliaia [0] 23 2" xfId="388" xr:uid="{00000000-0005-0000-0000-0000AF050000}"/>
    <cellStyle name="Migliaia [0] 23 2 2" xfId="2179" xr:uid="{00000000-0005-0000-0000-0000B0050000}"/>
    <cellStyle name="Migliaia [0] 23 2 3" xfId="3887" xr:uid="{00000000-0005-0000-0000-0000B1050000}"/>
    <cellStyle name="Migliaia [0] 23 3" xfId="1835" xr:uid="{00000000-0005-0000-0000-0000B2050000}"/>
    <cellStyle name="Migliaia [0] 23 4" xfId="3124" xr:uid="{00000000-0005-0000-0000-0000B3050000}"/>
    <cellStyle name="Migliaia [0] 23 5" xfId="5500" xr:uid="{00000000-0005-0000-0000-0000B4050000}"/>
    <cellStyle name="Migliaia [0] 24" xfId="389" xr:uid="{00000000-0005-0000-0000-0000B5050000}"/>
    <cellStyle name="Migliaia [0] 24 2" xfId="390" xr:uid="{00000000-0005-0000-0000-0000B6050000}"/>
    <cellStyle name="Migliaia [0] 24 2 2" xfId="2180" xr:uid="{00000000-0005-0000-0000-0000B7050000}"/>
    <cellStyle name="Migliaia [0] 24 2 3" xfId="3888" xr:uid="{00000000-0005-0000-0000-0000B8050000}"/>
    <cellStyle name="Migliaia [0] 24 3" xfId="1836" xr:uid="{00000000-0005-0000-0000-0000B9050000}"/>
    <cellStyle name="Migliaia [0] 24 4" xfId="3125" xr:uid="{00000000-0005-0000-0000-0000BA050000}"/>
    <cellStyle name="Migliaia [0] 24 5" xfId="5501" xr:uid="{00000000-0005-0000-0000-0000BB050000}"/>
    <cellStyle name="Migliaia [0] 25" xfId="391" xr:uid="{00000000-0005-0000-0000-0000BC050000}"/>
    <cellStyle name="Migliaia [0] 25 2" xfId="392" xr:uid="{00000000-0005-0000-0000-0000BD050000}"/>
    <cellStyle name="Migliaia [0] 25 2 2" xfId="2181" xr:uid="{00000000-0005-0000-0000-0000BE050000}"/>
    <cellStyle name="Migliaia [0] 25 2 3" xfId="3889" xr:uid="{00000000-0005-0000-0000-0000BF050000}"/>
    <cellStyle name="Migliaia [0] 25 3" xfId="1837" xr:uid="{00000000-0005-0000-0000-0000C0050000}"/>
    <cellStyle name="Migliaia [0] 25 4" xfId="3126" xr:uid="{00000000-0005-0000-0000-0000C1050000}"/>
    <cellStyle name="Migliaia [0] 25 5" xfId="5502" xr:uid="{00000000-0005-0000-0000-0000C2050000}"/>
    <cellStyle name="Migliaia [0] 26" xfId="393" xr:uid="{00000000-0005-0000-0000-0000C3050000}"/>
    <cellStyle name="Migliaia [0] 26 2" xfId="394" xr:uid="{00000000-0005-0000-0000-0000C4050000}"/>
    <cellStyle name="Migliaia [0] 26 2 2" xfId="2182" xr:uid="{00000000-0005-0000-0000-0000C5050000}"/>
    <cellStyle name="Migliaia [0] 26 2 3" xfId="3890" xr:uid="{00000000-0005-0000-0000-0000C6050000}"/>
    <cellStyle name="Migliaia [0] 26 3" xfId="1838" xr:uid="{00000000-0005-0000-0000-0000C7050000}"/>
    <cellStyle name="Migliaia [0] 26 4" xfId="3127" xr:uid="{00000000-0005-0000-0000-0000C8050000}"/>
    <cellStyle name="Migliaia [0] 26 5" xfId="5503" xr:uid="{00000000-0005-0000-0000-0000C9050000}"/>
    <cellStyle name="Migliaia [0] 27" xfId="395" xr:uid="{00000000-0005-0000-0000-0000CA050000}"/>
    <cellStyle name="Migliaia [0] 27 2" xfId="396" xr:uid="{00000000-0005-0000-0000-0000CB050000}"/>
    <cellStyle name="Migliaia [0] 27 2 2" xfId="2183" xr:uid="{00000000-0005-0000-0000-0000CC050000}"/>
    <cellStyle name="Migliaia [0] 27 2 3" xfId="3891" xr:uid="{00000000-0005-0000-0000-0000CD050000}"/>
    <cellStyle name="Migliaia [0] 27 3" xfId="1839" xr:uid="{00000000-0005-0000-0000-0000CE050000}"/>
    <cellStyle name="Migliaia [0] 27 4" xfId="3128" xr:uid="{00000000-0005-0000-0000-0000CF050000}"/>
    <cellStyle name="Migliaia [0] 27 5" xfId="5504" xr:uid="{00000000-0005-0000-0000-0000D0050000}"/>
    <cellStyle name="Migliaia [0] 28" xfId="397" xr:uid="{00000000-0005-0000-0000-0000D1050000}"/>
    <cellStyle name="Migliaia [0] 28 2" xfId="398" xr:uid="{00000000-0005-0000-0000-0000D2050000}"/>
    <cellStyle name="Migliaia [0] 28 2 2" xfId="2184" xr:uid="{00000000-0005-0000-0000-0000D3050000}"/>
    <cellStyle name="Migliaia [0] 28 2 3" xfId="3892" xr:uid="{00000000-0005-0000-0000-0000D4050000}"/>
    <cellStyle name="Migliaia [0] 28 3" xfId="1840" xr:uid="{00000000-0005-0000-0000-0000D5050000}"/>
    <cellStyle name="Migliaia [0] 28 4" xfId="3129" xr:uid="{00000000-0005-0000-0000-0000D6050000}"/>
    <cellStyle name="Migliaia [0] 28 5" xfId="5505" xr:uid="{00000000-0005-0000-0000-0000D7050000}"/>
    <cellStyle name="Migliaia [0] 29" xfId="399" xr:uid="{00000000-0005-0000-0000-0000D8050000}"/>
    <cellStyle name="Migliaia [0] 29 2" xfId="400" xr:uid="{00000000-0005-0000-0000-0000D9050000}"/>
    <cellStyle name="Migliaia [0] 29 2 2" xfId="2185" xr:uid="{00000000-0005-0000-0000-0000DA050000}"/>
    <cellStyle name="Migliaia [0] 29 2 3" xfId="3893" xr:uid="{00000000-0005-0000-0000-0000DB050000}"/>
    <cellStyle name="Migliaia [0] 29 3" xfId="1841" xr:uid="{00000000-0005-0000-0000-0000DC050000}"/>
    <cellStyle name="Migliaia [0] 29 4" xfId="3130" xr:uid="{00000000-0005-0000-0000-0000DD050000}"/>
    <cellStyle name="Migliaia [0] 29 5" xfId="5506" xr:uid="{00000000-0005-0000-0000-0000DE050000}"/>
    <cellStyle name="Migliaia [0] 3" xfId="401" xr:uid="{00000000-0005-0000-0000-0000DF050000}"/>
    <cellStyle name="Migliaia [0] 3 2" xfId="402" xr:uid="{00000000-0005-0000-0000-0000E0050000}"/>
    <cellStyle name="Migliaia [0] 3 2 2" xfId="2186" xr:uid="{00000000-0005-0000-0000-0000E1050000}"/>
    <cellStyle name="Migliaia [0] 3 2 3" xfId="3894" xr:uid="{00000000-0005-0000-0000-0000E2050000}"/>
    <cellStyle name="Migliaia [0] 3 3" xfId="1842" xr:uid="{00000000-0005-0000-0000-0000E3050000}"/>
    <cellStyle name="Migliaia [0] 3 4" xfId="3131" xr:uid="{00000000-0005-0000-0000-0000E4050000}"/>
    <cellStyle name="Migliaia [0] 3 5" xfId="5507" xr:uid="{00000000-0005-0000-0000-0000E5050000}"/>
    <cellStyle name="Migliaia [0] 30" xfId="403" xr:uid="{00000000-0005-0000-0000-0000E6050000}"/>
    <cellStyle name="Migliaia [0] 30 2" xfId="404" xr:uid="{00000000-0005-0000-0000-0000E7050000}"/>
    <cellStyle name="Migliaia [0] 30 2 2" xfId="2187" xr:uid="{00000000-0005-0000-0000-0000E8050000}"/>
    <cellStyle name="Migliaia [0] 30 2 3" xfId="3895" xr:uid="{00000000-0005-0000-0000-0000E9050000}"/>
    <cellStyle name="Migliaia [0] 30 3" xfId="1843" xr:uid="{00000000-0005-0000-0000-0000EA050000}"/>
    <cellStyle name="Migliaia [0] 30 4" xfId="3132" xr:uid="{00000000-0005-0000-0000-0000EB050000}"/>
    <cellStyle name="Migliaia [0] 30 5" xfId="5508" xr:uid="{00000000-0005-0000-0000-0000EC050000}"/>
    <cellStyle name="Migliaia [0] 31" xfId="405" xr:uid="{00000000-0005-0000-0000-0000ED050000}"/>
    <cellStyle name="Migliaia [0] 31 2" xfId="406" xr:uid="{00000000-0005-0000-0000-0000EE050000}"/>
    <cellStyle name="Migliaia [0] 31 2 2" xfId="2188" xr:uid="{00000000-0005-0000-0000-0000EF050000}"/>
    <cellStyle name="Migliaia [0] 31 2 3" xfId="3896" xr:uid="{00000000-0005-0000-0000-0000F0050000}"/>
    <cellStyle name="Migliaia [0] 31 3" xfId="1844" xr:uid="{00000000-0005-0000-0000-0000F1050000}"/>
    <cellStyle name="Migliaia [0] 31 4" xfId="3133" xr:uid="{00000000-0005-0000-0000-0000F2050000}"/>
    <cellStyle name="Migliaia [0] 31 5" xfId="5509" xr:uid="{00000000-0005-0000-0000-0000F3050000}"/>
    <cellStyle name="Migliaia [0] 32" xfId="407" xr:uid="{00000000-0005-0000-0000-0000F4050000}"/>
    <cellStyle name="Migliaia [0] 32 2" xfId="408" xr:uid="{00000000-0005-0000-0000-0000F5050000}"/>
    <cellStyle name="Migliaia [0] 32 2 2" xfId="2189" xr:uid="{00000000-0005-0000-0000-0000F6050000}"/>
    <cellStyle name="Migliaia [0] 32 2 3" xfId="3897" xr:uid="{00000000-0005-0000-0000-0000F7050000}"/>
    <cellStyle name="Migliaia [0] 32 3" xfId="1845" xr:uid="{00000000-0005-0000-0000-0000F8050000}"/>
    <cellStyle name="Migliaia [0] 32 4" xfId="3134" xr:uid="{00000000-0005-0000-0000-0000F9050000}"/>
    <cellStyle name="Migliaia [0] 32 5" xfId="5510" xr:uid="{00000000-0005-0000-0000-0000FA050000}"/>
    <cellStyle name="Migliaia [0] 33" xfId="409" xr:uid="{00000000-0005-0000-0000-0000FB050000}"/>
    <cellStyle name="Migliaia [0] 33 2" xfId="410" xr:uid="{00000000-0005-0000-0000-0000FC050000}"/>
    <cellStyle name="Migliaia [0] 33 2 2" xfId="2190" xr:uid="{00000000-0005-0000-0000-0000FD050000}"/>
    <cellStyle name="Migliaia [0] 33 2 3" xfId="3898" xr:uid="{00000000-0005-0000-0000-0000FE050000}"/>
    <cellStyle name="Migliaia [0] 33 3" xfId="1846" xr:uid="{00000000-0005-0000-0000-0000FF050000}"/>
    <cellStyle name="Migliaia [0] 33 4" xfId="3135" xr:uid="{00000000-0005-0000-0000-000000060000}"/>
    <cellStyle name="Migliaia [0] 33 5" xfId="5511" xr:uid="{00000000-0005-0000-0000-000001060000}"/>
    <cellStyle name="Migliaia [0] 34" xfId="411" xr:uid="{00000000-0005-0000-0000-000002060000}"/>
    <cellStyle name="Migliaia [0] 34 2" xfId="412" xr:uid="{00000000-0005-0000-0000-000003060000}"/>
    <cellStyle name="Migliaia [0] 34 2 2" xfId="2191" xr:uid="{00000000-0005-0000-0000-000004060000}"/>
    <cellStyle name="Migliaia [0] 34 2 3" xfId="3899" xr:uid="{00000000-0005-0000-0000-000005060000}"/>
    <cellStyle name="Migliaia [0] 34 3" xfId="1847" xr:uid="{00000000-0005-0000-0000-000006060000}"/>
    <cellStyle name="Migliaia [0] 34 4" xfId="3136" xr:uid="{00000000-0005-0000-0000-000007060000}"/>
    <cellStyle name="Migliaia [0] 34 5" xfId="5512" xr:uid="{00000000-0005-0000-0000-000008060000}"/>
    <cellStyle name="Migliaia [0] 35" xfId="413" xr:uid="{00000000-0005-0000-0000-000009060000}"/>
    <cellStyle name="Migliaia [0] 35 2" xfId="414" xr:uid="{00000000-0005-0000-0000-00000A060000}"/>
    <cellStyle name="Migliaia [0] 35 2 2" xfId="2192" xr:uid="{00000000-0005-0000-0000-00000B060000}"/>
    <cellStyle name="Migliaia [0] 35 2 3" xfId="3900" xr:uid="{00000000-0005-0000-0000-00000C060000}"/>
    <cellStyle name="Migliaia [0] 35 3" xfId="1848" xr:uid="{00000000-0005-0000-0000-00000D060000}"/>
    <cellStyle name="Migliaia [0] 35 4" xfId="3137" xr:uid="{00000000-0005-0000-0000-00000E060000}"/>
    <cellStyle name="Migliaia [0] 35 5" xfId="5513" xr:uid="{00000000-0005-0000-0000-00000F060000}"/>
    <cellStyle name="Migliaia [0] 36" xfId="415" xr:uid="{00000000-0005-0000-0000-000010060000}"/>
    <cellStyle name="Migliaia [0] 36 2" xfId="416" xr:uid="{00000000-0005-0000-0000-000011060000}"/>
    <cellStyle name="Migliaia [0] 36 2 2" xfId="2193" xr:uid="{00000000-0005-0000-0000-000012060000}"/>
    <cellStyle name="Migliaia [0] 36 2 3" xfId="3901" xr:uid="{00000000-0005-0000-0000-000013060000}"/>
    <cellStyle name="Migliaia [0] 36 3" xfId="1849" xr:uid="{00000000-0005-0000-0000-000014060000}"/>
    <cellStyle name="Migliaia [0] 36 4" xfId="3138" xr:uid="{00000000-0005-0000-0000-000015060000}"/>
    <cellStyle name="Migliaia [0] 36 5" xfId="5514" xr:uid="{00000000-0005-0000-0000-000016060000}"/>
    <cellStyle name="Migliaia [0] 37" xfId="417" xr:uid="{00000000-0005-0000-0000-000017060000}"/>
    <cellStyle name="Migliaia [0] 37 2" xfId="418" xr:uid="{00000000-0005-0000-0000-000018060000}"/>
    <cellStyle name="Migliaia [0] 37 2 2" xfId="2194" xr:uid="{00000000-0005-0000-0000-000019060000}"/>
    <cellStyle name="Migliaia [0] 37 2 3" xfId="3902" xr:uid="{00000000-0005-0000-0000-00001A060000}"/>
    <cellStyle name="Migliaia [0] 37 3" xfId="1850" xr:uid="{00000000-0005-0000-0000-00001B060000}"/>
    <cellStyle name="Migliaia [0] 37 4" xfId="3139" xr:uid="{00000000-0005-0000-0000-00001C060000}"/>
    <cellStyle name="Migliaia [0] 37 5" xfId="5515" xr:uid="{00000000-0005-0000-0000-00001D060000}"/>
    <cellStyle name="Migliaia [0] 38" xfId="419" xr:uid="{00000000-0005-0000-0000-00001E060000}"/>
    <cellStyle name="Migliaia [0] 38 2" xfId="420" xr:uid="{00000000-0005-0000-0000-00001F060000}"/>
    <cellStyle name="Migliaia [0] 38 2 2" xfId="2195" xr:uid="{00000000-0005-0000-0000-000020060000}"/>
    <cellStyle name="Migliaia [0] 38 2 3" xfId="3903" xr:uid="{00000000-0005-0000-0000-000021060000}"/>
    <cellStyle name="Migliaia [0] 38 3" xfId="1851" xr:uid="{00000000-0005-0000-0000-000022060000}"/>
    <cellStyle name="Migliaia [0] 38 4" xfId="3140" xr:uid="{00000000-0005-0000-0000-000023060000}"/>
    <cellStyle name="Migliaia [0] 38 5" xfId="5516" xr:uid="{00000000-0005-0000-0000-000024060000}"/>
    <cellStyle name="Migliaia [0] 39" xfId="421" xr:uid="{00000000-0005-0000-0000-000025060000}"/>
    <cellStyle name="Migliaia [0] 39 2" xfId="422" xr:uid="{00000000-0005-0000-0000-000026060000}"/>
    <cellStyle name="Migliaia [0] 39 2 2" xfId="2196" xr:uid="{00000000-0005-0000-0000-000027060000}"/>
    <cellStyle name="Migliaia [0] 39 2 3" xfId="3904" xr:uid="{00000000-0005-0000-0000-000028060000}"/>
    <cellStyle name="Migliaia [0] 39 3" xfId="1852" xr:uid="{00000000-0005-0000-0000-000029060000}"/>
    <cellStyle name="Migliaia [0] 39 4" xfId="3141" xr:uid="{00000000-0005-0000-0000-00002A060000}"/>
    <cellStyle name="Migliaia [0] 39 5" xfId="5517" xr:uid="{00000000-0005-0000-0000-00002B060000}"/>
    <cellStyle name="Migliaia [0] 4" xfId="423" xr:uid="{00000000-0005-0000-0000-00002C060000}"/>
    <cellStyle name="Migliaia [0] 4 2" xfId="424" xr:uid="{00000000-0005-0000-0000-00002D060000}"/>
    <cellStyle name="Migliaia [0] 4 2 2" xfId="2197" xr:uid="{00000000-0005-0000-0000-00002E060000}"/>
    <cellStyle name="Migliaia [0] 4 2 3" xfId="3905" xr:uid="{00000000-0005-0000-0000-00002F060000}"/>
    <cellStyle name="Migliaia [0] 4 3" xfId="1853" xr:uid="{00000000-0005-0000-0000-000030060000}"/>
    <cellStyle name="Migliaia [0] 4 4" xfId="3142" xr:uid="{00000000-0005-0000-0000-000031060000}"/>
    <cellStyle name="Migliaia [0] 4 5" xfId="5518" xr:uid="{00000000-0005-0000-0000-000032060000}"/>
    <cellStyle name="Migliaia [0] 40" xfId="425" xr:uid="{00000000-0005-0000-0000-000033060000}"/>
    <cellStyle name="Migliaia [0] 40 2" xfId="426" xr:uid="{00000000-0005-0000-0000-000034060000}"/>
    <cellStyle name="Migliaia [0] 40 2 2" xfId="2198" xr:uid="{00000000-0005-0000-0000-000035060000}"/>
    <cellStyle name="Migliaia [0] 40 2 3" xfId="3906" xr:uid="{00000000-0005-0000-0000-000036060000}"/>
    <cellStyle name="Migliaia [0] 40 3" xfId="1854" xr:uid="{00000000-0005-0000-0000-000037060000}"/>
    <cellStyle name="Migliaia [0] 40 4" xfId="3143" xr:uid="{00000000-0005-0000-0000-000038060000}"/>
    <cellStyle name="Migliaia [0] 40 5" xfId="5519" xr:uid="{00000000-0005-0000-0000-000039060000}"/>
    <cellStyle name="Migliaia [0] 41" xfId="427" xr:uid="{00000000-0005-0000-0000-00003A060000}"/>
    <cellStyle name="Migliaia [0] 41 2" xfId="428" xr:uid="{00000000-0005-0000-0000-00003B060000}"/>
    <cellStyle name="Migliaia [0] 41 2 2" xfId="2199" xr:uid="{00000000-0005-0000-0000-00003C060000}"/>
    <cellStyle name="Migliaia [0] 41 2 3" xfId="3907" xr:uid="{00000000-0005-0000-0000-00003D060000}"/>
    <cellStyle name="Migliaia [0] 41 3" xfId="1855" xr:uid="{00000000-0005-0000-0000-00003E060000}"/>
    <cellStyle name="Migliaia [0] 41 4" xfId="3144" xr:uid="{00000000-0005-0000-0000-00003F060000}"/>
    <cellStyle name="Migliaia [0] 41 5" xfId="5520" xr:uid="{00000000-0005-0000-0000-000040060000}"/>
    <cellStyle name="Migliaia [0] 42" xfId="429" xr:uid="{00000000-0005-0000-0000-000041060000}"/>
    <cellStyle name="Migliaia [0] 42 2" xfId="430" xr:uid="{00000000-0005-0000-0000-000042060000}"/>
    <cellStyle name="Migliaia [0] 42 2 2" xfId="2200" xr:uid="{00000000-0005-0000-0000-000043060000}"/>
    <cellStyle name="Migliaia [0] 42 2 3" xfId="3908" xr:uid="{00000000-0005-0000-0000-000044060000}"/>
    <cellStyle name="Migliaia [0] 42 3" xfId="1856" xr:uid="{00000000-0005-0000-0000-000045060000}"/>
    <cellStyle name="Migliaia [0] 42 4" xfId="3145" xr:uid="{00000000-0005-0000-0000-000046060000}"/>
    <cellStyle name="Migliaia [0] 42 5" xfId="5521" xr:uid="{00000000-0005-0000-0000-000047060000}"/>
    <cellStyle name="Migliaia [0] 43" xfId="431" xr:uid="{00000000-0005-0000-0000-000048060000}"/>
    <cellStyle name="Migliaia [0] 43 2" xfId="432" xr:uid="{00000000-0005-0000-0000-000049060000}"/>
    <cellStyle name="Migliaia [0] 43 2 2" xfId="2201" xr:uid="{00000000-0005-0000-0000-00004A060000}"/>
    <cellStyle name="Migliaia [0] 43 2 3" xfId="3909" xr:uid="{00000000-0005-0000-0000-00004B060000}"/>
    <cellStyle name="Migliaia [0] 43 3" xfId="1857" xr:uid="{00000000-0005-0000-0000-00004C060000}"/>
    <cellStyle name="Migliaia [0] 43 4" xfId="3146" xr:uid="{00000000-0005-0000-0000-00004D060000}"/>
    <cellStyle name="Migliaia [0] 43 5" xfId="5522" xr:uid="{00000000-0005-0000-0000-00004E060000}"/>
    <cellStyle name="Migliaia [0] 44" xfId="433" xr:uid="{00000000-0005-0000-0000-00004F060000}"/>
    <cellStyle name="Migliaia [0] 44 2" xfId="434" xr:uid="{00000000-0005-0000-0000-000050060000}"/>
    <cellStyle name="Migliaia [0] 44 2 2" xfId="2202" xr:uid="{00000000-0005-0000-0000-000051060000}"/>
    <cellStyle name="Migliaia [0] 44 2 3" xfId="3910" xr:uid="{00000000-0005-0000-0000-000052060000}"/>
    <cellStyle name="Migliaia [0] 44 3" xfId="1858" xr:uid="{00000000-0005-0000-0000-000053060000}"/>
    <cellStyle name="Migliaia [0] 44 4" xfId="3147" xr:uid="{00000000-0005-0000-0000-000054060000}"/>
    <cellStyle name="Migliaia [0] 44 5" xfId="5523" xr:uid="{00000000-0005-0000-0000-000055060000}"/>
    <cellStyle name="Migliaia [0] 45" xfId="435" xr:uid="{00000000-0005-0000-0000-000056060000}"/>
    <cellStyle name="Migliaia [0] 45 2" xfId="436" xr:uid="{00000000-0005-0000-0000-000057060000}"/>
    <cellStyle name="Migliaia [0] 45 2 2" xfId="2203" xr:uid="{00000000-0005-0000-0000-000058060000}"/>
    <cellStyle name="Migliaia [0] 45 2 3" xfId="3911" xr:uid="{00000000-0005-0000-0000-000059060000}"/>
    <cellStyle name="Migliaia [0] 45 3" xfId="1859" xr:uid="{00000000-0005-0000-0000-00005A060000}"/>
    <cellStyle name="Migliaia [0] 45 4" xfId="3148" xr:uid="{00000000-0005-0000-0000-00005B060000}"/>
    <cellStyle name="Migliaia [0] 45 5" xfId="5524" xr:uid="{00000000-0005-0000-0000-00005C060000}"/>
    <cellStyle name="Migliaia [0] 46" xfId="437" xr:uid="{00000000-0005-0000-0000-00005D060000}"/>
    <cellStyle name="Migliaia [0] 46 2" xfId="438" xr:uid="{00000000-0005-0000-0000-00005E060000}"/>
    <cellStyle name="Migliaia [0] 46 2 2" xfId="2204" xr:uid="{00000000-0005-0000-0000-00005F060000}"/>
    <cellStyle name="Migliaia [0] 46 2 3" xfId="3912" xr:uid="{00000000-0005-0000-0000-000060060000}"/>
    <cellStyle name="Migliaia [0] 46 3" xfId="1860" xr:uid="{00000000-0005-0000-0000-000061060000}"/>
    <cellStyle name="Migliaia [0] 46 4" xfId="3149" xr:uid="{00000000-0005-0000-0000-000062060000}"/>
    <cellStyle name="Migliaia [0] 46 5" xfId="5525" xr:uid="{00000000-0005-0000-0000-000063060000}"/>
    <cellStyle name="Migliaia [0] 47" xfId="439" xr:uid="{00000000-0005-0000-0000-000064060000}"/>
    <cellStyle name="Migliaia [0] 47 2" xfId="440" xr:uid="{00000000-0005-0000-0000-000065060000}"/>
    <cellStyle name="Migliaia [0] 47 2 2" xfId="2205" xr:uid="{00000000-0005-0000-0000-000066060000}"/>
    <cellStyle name="Migliaia [0] 47 2 3" xfId="3913" xr:uid="{00000000-0005-0000-0000-000067060000}"/>
    <cellStyle name="Migliaia [0] 47 3" xfId="1861" xr:uid="{00000000-0005-0000-0000-000068060000}"/>
    <cellStyle name="Migliaia [0] 47 4" xfId="3150" xr:uid="{00000000-0005-0000-0000-000069060000}"/>
    <cellStyle name="Migliaia [0] 47 5" xfId="5526" xr:uid="{00000000-0005-0000-0000-00006A060000}"/>
    <cellStyle name="Migliaia [0] 48" xfId="441" xr:uid="{00000000-0005-0000-0000-00006B060000}"/>
    <cellStyle name="Migliaia [0] 48 2" xfId="442" xr:uid="{00000000-0005-0000-0000-00006C060000}"/>
    <cellStyle name="Migliaia [0] 48 2 2" xfId="2206" xr:uid="{00000000-0005-0000-0000-00006D060000}"/>
    <cellStyle name="Migliaia [0] 48 2 3" xfId="3914" xr:uid="{00000000-0005-0000-0000-00006E060000}"/>
    <cellStyle name="Migliaia [0] 48 3" xfId="1862" xr:uid="{00000000-0005-0000-0000-00006F060000}"/>
    <cellStyle name="Migliaia [0] 48 4" xfId="3151" xr:uid="{00000000-0005-0000-0000-000070060000}"/>
    <cellStyle name="Migliaia [0] 48 5" xfId="5527" xr:uid="{00000000-0005-0000-0000-000071060000}"/>
    <cellStyle name="Migliaia [0] 49" xfId="443" xr:uid="{00000000-0005-0000-0000-000072060000}"/>
    <cellStyle name="Migliaia [0] 49 2" xfId="444" xr:uid="{00000000-0005-0000-0000-000073060000}"/>
    <cellStyle name="Migliaia [0] 49 2 2" xfId="2207" xr:uid="{00000000-0005-0000-0000-000074060000}"/>
    <cellStyle name="Migliaia [0] 49 2 3" xfId="3915" xr:uid="{00000000-0005-0000-0000-000075060000}"/>
    <cellStyle name="Migliaia [0] 49 3" xfId="1863" xr:uid="{00000000-0005-0000-0000-000076060000}"/>
    <cellStyle name="Migliaia [0] 49 4" xfId="3152" xr:uid="{00000000-0005-0000-0000-000077060000}"/>
    <cellStyle name="Migliaia [0] 49 5" xfId="5528" xr:uid="{00000000-0005-0000-0000-000078060000}"/>
    <cellStyle name="Migliaia [0] 5" xfId="445" xr:uid="{00000000-0005-0000-0000-000079060000}"/>
    <cellStyle name="Migliaia [0] 5 2" xfId="446" xr:uid="{00000000-0005-0000-0000-00007A060000}"/>
    <cellStyle name="Migliaia [0] 5 2 2" xfId="2208" xr:uid="{00000000-0005-0000-0000-00007B060000}"/>
    <cellStyle name="Migliaia [0] 5 2 3" xfId="3916" xr:uid="{00000000-0005-0000-0000-00007C060000}"/>
    <cellStyle name="Migliaia [0] 5 3" xfId="1864" xr:uid="{00000000-0005-0000-0000-00007D060000}"/>
    <cellStyle name="Migliaia [0] 5 4" xfId="3153" xr:uid="{00000000-0005-0000-0000-00007E060000}"/>
    <cellStyle name="Migliaia [0] 5 5" xfId="5529" xr:uid="{00000000-0005-0000-0000-00007F060000}"/>
    <cellStyle name="Migliaia [0] 50" xfId="447" xr:uid="{00000000-0005-0000-0000-000080060000}"/>
    <cellStyle name="Migliaia [0] 50 2" xfId="448" xr:uid="{00000000-0005-0000-0000-000081060000}"/>
    <cellStyle name="Migliaia [0] 50 2 2" xfId="2209" xr:uid="{00000000-0005-0000-0000-000082060000}"/>
    <cellStyle name="Migliaia [0] 50 2 3" xfId="3917" xr:uid="{00000000-0005-0000-0000-000083060000}"/>
    <cellStyle name="Migliaia [0] 50 3" xfId="1865" xr:uid="{00000000-0005-0000-0000-000084060000}"/>
    <cellStyle name="Migliaia [0] 50 4" xfId="3154" xr:uid="{00000000-0005-0000-0000-000085060000}"/>
    <cellStyle name="Migliaia [0] 50 5" xfId="5530" xr:uid="{00000000-0005-0000-0000-000086060000}"/>
    <cellStyle name="Migliaia [0] 51" xfId="449" xr:uid="{00000000-0005-0000-0000-000087060000}"/>
    <cellStyle name="Migliaia [0] 51 2" xfId="450" xr:uid="{00000000-0005-0000-0000-000088060000}"/>
    <cellStyle name="Migliaia [0] 51 2 2" xfId="2210" xr:uid="{00000000-0005-0000-0000-000089060000}"/>
    <cellStyle name="Migliaia [0] 51 2 3" xfId="3918" xr:uid="{00000000-0005-0000-0000-00008A060000}"/>
    <cellStyle name="Migliaia [0] 51 3" xfId="1866" xr:uid="{00000000-0005-0000-0000-00008B060000}"/>
    <cellStyle name="Migliaia [0] 51 4" xfId="3155" xr:uid="{00000000-0005-0000-0000-00008C060000}"/>
    <cellStyle name="Migliaia [0] 51 5" xfId="5531" xr:uid="{00000000-0005-0000-0000-00008D060000}"/>
    <cellStyle name="Migliaia [0] 52" xfId="451" xr:uid="{00000000-0005-0000-0000-00008E060000}"/>
    <cellStyle name="Migliaia [0] 52 2" xfId="452" xr:uid="{00000000-0005-0000-0000-00008F060000}"/>
    <cellStyle name="Migliaia [0] 52 2 2" xfId="2211" xr:uid="{00000000-0005-0000-0000-000090060000}"/>
    <cellStyle name="Migliaia [0] 52 2 3" xfId="3919" xr:uid="{00000000-0005-0000-0000-000091060000}"/>
    <cellStyle name="Migliaia [0] 52 3" xfId="1867" xr:uid="{00000000-0005-0000-0000-000092060000}"/>
    <cellStyle name="Migliaia [0] 52 4" xfId="3156" xr:uid="{00000000-0005-0000-0000-000093060000}"/>
    <cellStyle name="Migliaia [0] 52 5" xfId="5532" xr:uid="{00000000-0005-0000-0000-000094060000}"/>
    <cellStyle name="Migliaia [0] 53" xfId="453" xr:uid="{00000000-0005-0000-0000-000095060000}"/>
    <cellStyle name="Migliaia [0] 53 2" xfId="454" xr:uid="{00000000-0005-0000-0000-000096060000}"/>
    <cellStyle name="Migliaia [0] 53 2 2" xfId="2212" xr:uid="{00000000-0005-0000-0000-000097060000}"/>
    <cellStyle name="Migliaia [0] 53 2 3" xfId="3920" xr:uid="{00000000-0005-0000-0000-000098060000}"/>
    <cellStyle name="Migliaia [0] 53 3" xfId="1868" xr:uid="{00000000-0005-0000-0000-000099060000}"/>
    <cellStyle name="Migliaia [0] 53 4" xfId="3157" xr:uid="{00000000-0005-0000-0000-00009A060000}"/>
    <cellStyle name="Migliaia [0] 53 5" xfId="5533" xr:uid="{00000000-0005-0000-0000-00009B060000}"/>
    <cellStyle name="Migliaia [0] 54" xfId="455" xr:uid="{00000000-0005-0000-0000-00009C060000}"/>
    <cellStyle name="Migliaia [0] 54 2" xfId="456" xr:uid="{00000000-0005-0000-0000-00009D060000}"/>
    <cellStyle name="Migliaia [0] 54 2 2" xfId="2213" xr:uid="{00000000-0005-0000-0000-00009E060000}"/>
    <cellStyle name="Migliaia [0] 54 2 3" xfId="3921" xr:uid="{00000000-0005-0000-0000-00009F060000}"/>
    <cellStyle name="Migliaia [0] 54 3" xfId="1869" xr:uid="{00000000-0005-0000-0000-0000A0060000}"/>
    <cellStyle name="Migliaia [0] 54 4" xfId="3158" xr:uid="{00000000-0005-0000-0000-0000A1060000}"/>
    <cellStyle name="Migliaia [0] 54 5" xfId="5534" xr:uid="{00000000-0005-0000-0000-0000A2060000}"/>
    <cellStyle name="Migliaia [0] 55" xfId="457" xr:uid="{00000000-0005-0000-0000-0000A3060000}"/>
    <cellStyle name="Migliaia [0] 55 2" xfId="458" xr:uid="{00000000-0005-0000-0000-0000A4060000}"/>
    <cellStyle name="Migliaia [0] 55 2 2" xfId="2214" xr:uid="{00000000-0005-0000-0000-0000A5060000}"/>
    <cellStyle name="Migliaia [0] 55 2 3" xfId="3922" xr:uid="{00000000-0005-0000-0000-0000A6060000}"/>
    <cellStyle name="Migliaia [0] 55 3" xfId="1870" xr:uid="{00000000-0005-0000-0000-0000A7060000}"/>
    <cellStyle name="Migliaia [0] 55 4" xfId="3159" xr:uid="{00000000-0005-0000-0000-0000A8060000}"/>
    <cellStyle name="Migliaia [0] 55 5" xfId="5535" xr:uid="{00000000-0005-0000-0000-0000A9060000}"/>
    <cellStyle name="Migliaia [0] 56" xfId="459" xr:uid="{00000000-0005-0000-0000-0000AA060000}"/>
    <cellStyle name="Migliaia [0] 56 2" xfId="460" xr:uid="{00000000-0005-0000-0000-0000AB060000}"/>
    <cellStyle name="Migliaia [0] 56 2 2" xfId="2215" xr:uid="{00000000-0005-0000-0000-0000AC060000}"/>
    <cellStyle name="Migliaia [0] 56 2 3" xfId="3923" xr:uid="{00000000-0005-0000-0000-0000AD060000}"/>
    <cellStyle name="Migliaia [0] 56 3" xfId="1871" xr:uid="{00000000-0005-0000-0000-0000AE060000}"/>
    <cellStyle name="Migliaia [0] 56 4" xfId="3160" xr:uid="{00000000-0005-0000-0000-0000AF060000}"/>
    <cellStyle name="Migliaia [0] 56 5" xfId="5536" xr:uid="{00000000-0005-0000-0000-0000B0060000}"/>
    <cellStyle name="Migliaia [0] 57" xfId="461" xr:uid="{00000000-0005-0000-0000-0000B1060000}"/>
    <cellStyle name="Migliaia [0] 57 2" xfId="462" xr:uid="{00000000-0005-0000-0000-0000B2060000}"/>
    <cellStyle name="Migliaia [0] 57 2 2" xfId="2216" xr:uid="{00000000-0005-0000-0000-0000B3060000}"/>
    <cellStyle name="Migliaia [0] 57 2 3" xfId="3924" xr:uid="{00000000-0005-0000-0000-0000B4060000}"/>
    <cellStyle name="Migliaia [0] 57 3" xfId="1872" xr:uid="{00000000-0005-0000-0000-0000B5060000}"/>
    <cellStyle name="Migliaia [0] 57 4" xfId="3161" xr:uid="{00000000-0005-0000-0000-0000B6060000}"/>
    <cellStyle name="Migliaia [0] 57 5" xfId="5537" xr:uid="{00000000-0005-0000-0000-0000B7060000}"/>
    <cellStyle name="Migliaia [0] 58" xfId="463" xr:uid="{00000000-0005-0000-0000-0000B8060000}"/>
    <cellStyle name="Migliaia [0] 58 2" xfId="464" xr:uid="{00000000-0005-0000-0000-0000B9060000}"/>
    <cellStyle name="Migliaia [0] 58 2 2" xfId="2217" xr:uid="{00000000-0005-0000-0000-0000BA060000}"/>
    <cellStyle name="Migliaia [0] 58 2 3" xfId="3925" xr:uid="{00000000-0005-0000-0000-0000BB060000}"/>
    <cellStyle name="Migliaia [0] 58 3" xfId="1873" xr:uid="{00000000-0005-0000-0000-0000BC060000}"/>
    <cellStyle name="Migliaia [0] 58 4" xfId="3162" xr:uid="{00000000-0005-0000-0000-0000BD060000}"/>
    <cellStyle name="Migliaia [0] 58 5" xfId="5538" xr:uid="{00000000-0005-0000-0000-0000BE060000}"/>
    <cellStyle name="Migliaia [0] 59" xfId="465" xr:uid="{00000000-0005-0000-0000-0000BF060000}"/>
    <cellStyle name="Migliaia [0] 59 2" xfId="466" xr:uid="{00000000-0005-0000-0000-0000C0060000}"/>
    <cellStyle name="Migliaia [0] 59 2 2" xfId="2218" xr:uid="{00000000-0005-0000-0000-0000C1060000}"/>
    <cellStyle name="Migliaia [0] 59 2 3" xfId="3926" xr:uid="{00000000-0005-0000-0000-0000C2060000}"/>
    <cellStyle name="Migliaia [0] 59 3" xfId="1874" xr:uid="{00000000-0005-0000-0000-0000C3060000}"/>
    <cellStyle name="Migliaia [0] 59 4" xfId="3163" xr:uid="{00000000-0005-0000-0000-0000C4060000}"/>
    <cellStyle name="Migliaia [0] 59 5" xfId="5539" xr:uid="{00000000-0005-0000-0000-0000C5060000}"/>
    <cellStyle name="Migliaia [0] 6" xfId="467" xr:uid="{00000000-0005-0000-0000-0000C6060000}"/>
    <cellStyle name="Migliaia [0] 6 2" xfId="468" xr:uid="{00000000-0005-0000-0000-0000C7060000}"/>
    <cellStyle name="Migliaia [0] 6 2 2" xfId="2219" xr:uid="{00000000-0005-0000-0000-0000C8060000}"/>
    <cellStyle name="Migliaia [0] 6 2 3" xfId="3927" xr:uid="{00000000-0005-0000-0000-0000C9060000}"/>
    <cellStyle name="Migliaia [0] 6 3" xfId="1875" xr:uid="{00000000-0005-0000-0000-0000CA060000}"/>
    <cellStyle name="Migliaia [0] 6 4" xfId="3164" xr:uid="{00000000-0005-0000-0000-0000CB060000}"/>
    <cellStyle name="Migliaia [0] 6 5" xfId="5540" xr:uid="{00000000-0005-0000-0000-0000CC060000}"/>
    <cellStyle name="Migliaia [0] 7" xfId="469" xr:uid="{00000000-0005-0000-0000-0000CD060000}"/>
    <cellStyle name="Migliaia [0] 7 2" xfId="470" xr:uid="{00000000-0005-0000-0000-0000CE060000}"/>
    <cellStyle name="Migliaia [0] 7 2 2" xfId="2220" xr:uid="{00000000-0005-0000-0000-0000CF060000}"/>
    <cellStyle name="Migliaia [0] 7 2 3" xfId="3928" xr:uid="{00000000-0005-0000-0000-0000D0060000}"/>
    <cellStyle name="Migliaia [0] 7 3" xfId="1876" xr:uid="{00000000-0005-0000-0000-0000D1060000}"/>
    <cellStyle name="Migliaia [0] 7 4" xfId="3165" xr:uid="{00000000-0005-0000-0000-0000D2060000}"/>
    <cellStyle name="Migliaia [0] 7 5" xfId="5541" xr:uid="{00000000-0005-0000-0000-0000D3060000}"/>
    <cellStyle name="Migliaia [0] 8" xfId="471" xr:uid="{00000000-0005-0000-0000-0000D4060000}"/>
    <cellStyle name="Migliaia [0] 8 2" xfId="472" xr:uid="{00000000-0005-0000-0000-0000D5060000}"/>
    <cellStyle name="Migliaia [0] 8 2 2" xfId="2221" xr:uid="{00000000-0005-0000-0000-0000D6060000}"/>
    <cellStyle name="Migliaia [0] 8 2 3" xfId="3929" xr:uid="{00000000-0005-0000-0000-0000D7060000}"/>
    <cellStyle name="Migliaia [0] 8 3" xfId="1877" xr:uid="{00000000-0005-0000-0000-0000D8060000}"/>
    <cellStyle name="Migliaia [0] 8 4" xfId="3166" xr:uid="{00000000-0005-0000-0000-0000D9060000}"/>
    <cellStyle name="Migliaia [0] 8 5" xfId="5542" xr:uid="{00000000-0005-0000-0000-0000DA060000}"/>
    <cellStyle name="Migliaia [0] 9" xfId="473" xr:uid="{00000000-0005-0000-0000-0000DB060000}"/>
    <cellStyle name="Migliaia [0] 9 2" xfId="474" xr:uid="{00000000-0005-0000-0000-0000DC060000}"/>
    <cellStyle name="Migliaia [0] 9 2 2" xfId="2222" xr:uid="{00000000-0005-0000-0000-0000DD060000}"/>
    <cellStyle name="Migliaia [0] 9 2 3" xfId="3930" xr:uid="{00000000-0005-0000-0000-0000DE060000}"/>
    <cellStyle name="Migliaia [0] 9 3" xfId="1878" xr:uid="{00000000-0005-0000-0000-0000DF060000}"/>
    <cellStyle name="Migliaia [0] 9 4" xfId="3167" xr:uid="{00000000-0005-0000-0000-0000E0060000}"/>
    <cellStyle name="Migliaia [0] 9 5" xfId="5543" xr:uid="{00000000-0005-0000-0000-0000E1060000}"/>
    <cellStyle name="Migliaia 10" xfId="475" xr:uid="{00000000-0005-0000-0000-0000E2060000}"/>
    <cellStyle name="Migliaia 10 2" xfId="476" xr:uid="{00000000-0005-0000-0000-0000E3060000}"/>
    <cellStyle name="Migliaia 10 2 2" xfId="2223" xr:uid="{00000000-0005-0000-0000-0000E4060000}"/>
    <cellStyle name="Migliaia 10 2 2 2" xfId="4171" xr:uid="{00000000-0005-0000-0000-0000E5060000}"/>
    <cellStyle name="Migliaia 10 2 3" xfId="3237" xr:uid="{00000000-0005-0000-0000-0000E6060000}"/>
    <cellStyle name="Migliaia 10 2 4" xfId="5544" xr:uid="{00000000-0005-0000-0000-0000E7060000}"/>
    <cellStyle name="Migliaia 10 2 5" xfId="5545" xr:uid="{00000000-0005-0000-0000-0000E8060000}"/>
    <cellStyle name="Migliaia 10 3" xfId="477" xr:uid="{00000000-0005-0000-0000-0000E9060000}"/>
    <cellStyle name="Migliaia 10 3 2" xfId="478" xr:uid="{00000000-0005-0000-0000-0000EA060000}"/>
    <cellStyle name="Migliaia 10 3 2 2" xfId="2225" xr:uid="{00000000-0005-0000-0000-0000EB060000}"/>
    <cellStyle name="Migliaia 10 3 2 3" xfId="3380" xr:uid="{00000000-0005-0000-0000-0000EC060000}"/>
    <cellStyle name="Migliaia 10 3 2 4" xfId="2224" xr:uid="{00000000-0005-0000-0000-0000ED060000}"/>
    <cellStyle name="Migliaia 10 3 2 5" xfId="5546" xr:uid="{00000000-0005-0000-0000-0000EE060000}"/>
    <cellStyle name="Migliaia 10 3 3" xfId="3381" xr:uid="{00000000-0005-0000-0000-0000EF060000}"/>
    <cellStyle name="Migliaia 10 3 3 2" xfId="4173" xr:uid="{00000000-0005-0000-0000-0000F0060000}"/>
    <cellStyle name="Migliaia 10 3 3 3" xfId="5547" xr:uid="{00000000-0005-0000-0000-0000F1060000}"/>
    <cellStyle name="Migliaia 10 3 3 4" xfId="5548" xr:uid="{00000000-0005-0000-0000-0000F2060000}"/>
    <cellStyle name="Migliaia 10 3 3 5" xfId="5549" xr:uid="{00000000-0005-0000-0000-0000F3060000}"/>
    <cellStyle name="Migliaia 10 3 4" xfId="4172" xr:uid="{00000000-0005-0000-0000-0000F4060000}"/>
    <cellStyle name="Migliaia 10 3 5" xfId="3379" xr:uid="{00000000-0005-0000-0000-0000F5060000}"/>
    <cellStyle name="Migliaia 10 3 6" xfId="5550" xr:uid="{00000000-0005-0000-0000-0000F6060000}"/>
    <cellStyle name="Migliaia 10 3 7" xfId="5551" xr:uid="{00000000-0005-0000-0000-0000F7060000}"/>
    <cellStyle name="Migliaia 10 4" xfId="479" xr:uid="{00000000-0005-0000-0000-0000F8060000}"/>
    <cellStyle name="Migliaia 10 4 2" xfId="2226" xr:uid="{00000000-0005-0000-0000-0000F9060000}"/>
    <cellStyle name="Migliaia 10 4 2 2" xfId="4175" xr:uid="{00000000-0005-0000-0000-0000FA060000}"/>
    <cellStyle name="Migliaia 10 4 2 3" xfId="3383" xr:uid="{00000000-0005-0000-0000-0000FB060000}"/>
    <cellStyle name="Migliaia 10 4 3" xfId="4174" xr:uid="{00000000-0005-0000-0000-0000FC060000}"/>
    <cellStyle name="Migliaia 10 4 4" xfId="3382" xr:uid="{00000000-0005-0000-0000-0000FD060000}"/>
    <cellStyle name="Migliaia 10 4 5" xfId="5552" xr:uid="{00000000-0005-0000-0000-0000FE060000}"/>
    <cellStyle name="Migliaia 10 4 6" xfId="5553" xr:uid="{00000000-0005-0000-0000-0000FF060000}"/>
    <cellStyle name="Migliaia 10 5" xfId="480" xr:uid="{00000000-0005-0000-0000-000000070000}"/>
    <cellStyle name="Migliaia 10 5 2" xfId="3384" xr:uid="{00000000-0005-0000-0000-000001070000}"/>
    <cellStyle name="Migliaia 10 5 3" xfId="5554" xr:uid="{00000000-0005-0000-0000-000002070000}"/>
    <cellStyle name="Migliaia 10 5 4" xfId="5555" xr:uid="{00000000-0005-0000-0000-000003070000}"/>
    <cellStyle name="Migliaia 10 5 5" xfId="5556" xr:uid="{00000000-0005-0000-0000-000004070000}"/>
    <cellStyle name="Migliaia 10 6" xfId="481" xr:uid="{00000000-0005-0000-0000-000005070000}"/>
    <cellStyle name="Migliaia 10 6 2" xfId="3168" xr:uid="{00000000-0005-0000-0000-000006070000}"/>
    <cellStyle name="Migliaia 10 7" xfId="1879" xr:uid="{00000000-0005-0000-0000-000007070000}"/>
    <cellStyle name="Migliaia 10 8" xfId="5557" xr:uid="{00000000-0005-0000-0000-000008070000}"/>
    <cellStyle name="Migliaia 10 9" xfId="5558" xr:uid="{00000000-0005-0000-0000-000009070000}"/>
    <cellStyle name="Migliaia 11" xfId="482" xr:uid="{00000000-0005-0000-0000-00000A070000}"/>
    <cellStyle name="Migliaia 11 2" xfId="483" xr:uid="{00000000-0005-0000-0000-00000B070000}"/>
    <cellStyle name="Migliaia 11 2 2" xfId="2227" xr:uid="{00000000-0005-0000-0000-00000C070000}"/>
    <cellStyle name="Migliaia 11 2 2 2" xfId="4176" xr:uid="{00000000-0005-0000-0000-00000D070000}"/>
    <cellStyle name="Migliaia 11 2 3" xfId="3238" xr:uid="{00000000-0005-0000-0000-00000E070000}"/>
    <cellStyle name="Migliaia 11 2 4" xfId="5559" xr:uid="{00000000-0005-0000-0000-00000F070000}"/>
    <cellStyle name="Migliaia 11 2 5" xfId="5560" xr:uid="{00000000-0005-0000-0000-000010070000}"/>
    <cellStyle name="Migliaia 11 3" xfId="484" xr:uid="{00000000-0005-0000-0000-000011070000}"/>
    <cellStyle name="Migliaia 11 3 2" xfId="485" xr:uid="{00000000-0005-0000-0000-000012070000}"/>
    <cellStyle name="Migliaia 11 3 2 2" xfId="2229" xr:uid="{00000000-0005-0000-0000-000013070000}"/>
    <cellStyle name="Migliaia 11 3 2 3" xfId="3386" xr:uid="{00000000-0005-0000-0000-000014070000}"/>
    <cellStyle name="Migliaia 11 3 2 4" xfId="2228" xr:uid="{00000000-0005-0000-0000-000015070000}"/>
    <cellStyle name="Migliaia 11 3 2 5" xfId="5561" xr:uid="{00000000-0005-0000-0000-000016070000}"/>
    <cellStyle name="Migliaia 11 3 3" xfId="3387" xr:uid="{00000000-0005-0000-0000-000017070000}"/>
    <cellStyle name="Migliaia 11 3 3 2" xfId="4178" xr:uid="{00000000-0005-0000-0000-000018070000}"/>
    <cellStyle name="Migliaia 11 3 3 3" xfId="5562" xr:uid="{00000000-0005-0000-0000-000019070000}"/>
    <cellStyle name="Migliaia 11 3 3 4" xfId="5563" xr:uid="{00000000-0005-0000-0000-00001A070000}"/>
    <cellStyle name="Migliaia 11 3 3 5" xfId="5564" xr:uid="{00000000-0005-0000-0000-00001B070000}"/>
    <cellStyle name="Migliaia 11 3 4" xfId="4177" xr:uid="{00000000-0005-0000-0000-00001C070000}"/>
    <cellStyle name="Migliaia 11 3 5" xfId="3385" xr:uid="{00000000-0005-0000-0000-00001D070000}"/>
    <cellStyle name="Migliaia 11 3 6" xfId="5565" xr:uid="{00000000-0005-0000-0000-00001E070000}"/>
    <cellStyle name="Migliaia 11 3 7" xfId="5566" xr:uid="{00000000-0005-0000-0000-00001F070000}"/>
    <cellStyle name="Migliaia 11 4" xfId="486" xr:uid="{00000000-0005-0000-0000-000020070000}"/>
    <cellStyle name="Migliaia 11 4 2" xfId="2230" xr:uid="{00000000-0005-0000-0000-000021070000}"/>
    <cellStyle name="Migliaia 11 4 2 2" xfId="4180" xr:uid="{00000000-0005-0000-0000-000022070000}"/>
    <cellStyle name="Migliaia 11 4 2 3" xfId="3389" xr:uid="{00000000-0005-0000-0000-000023070000}"/>
    <cellStyle name="Migliaia 11 4 3" xfId="4179" xr:uid="{00000000-0005-0000-0000-000024070000}"/>
    <cellStyle name="Migliaia 11 4 4" xfId="3388" xr:uid="{00000000-0005-0000-0000-000025070000}"/>
    <cellStyle name="Migliaia 11 4 5" xfId="5567" xr:uid="{00000000-0005-0000-0000-000026070000}"/>
    <cellStyle name="Migliaia 11 4 6" xfId="5568" xr:uid="{00000000-0005-0000-0000-000027070000}"/>
    <cellStyle name="Migliaia 11 5" xfId="487" xr:uid="{00000000-0005-0000-0000-000028070000}"/>
    <cellStyle name="Migliaia 11 5 2" xfId="3390" xr:uid="{00000000-0005-0000-0000-000029070000}"/>
    <cellStyle name="Migliaia 11 5 3" xfId="5569" xr:uid="{00000000-0005-0000-0000-00002A070000}"/>
    <cellStyle name="Migliaia 11 5 4" xfId="5570" xr:uid="{00000000-0005-0000-0000-00002B070000}"/>
    <cellStyle name="Migliaia 11 5 5" xfId="5571" xr:uid="{00000000-0005-0000-0000-00002C070000}"/>
    <cellStyle name="Migliaia 11 6" xfId="488" xr:uid="{00000000-0005-0000-0000-00002D070000}"/>
    <cellStyle name="Migliaia 11 6 2" xfId="3169" xr:uid="{00000000-0005-0000-0000-00002E070000}"/>
    <cellStyle name="Migliaia 11 7" xfId="1880" xr:uid="{00000000-0005-0000-0000-00002F070000}"/>
    <cellStyle name="Migliaia 11 8" xfId="5572" xr:uid="{00000000-0005-0000-0000-000030070000}"/>
    <cellStyle name="Migliaia 11 9" xfId="5573" xr:uid="{00000000-0005-0000-0000-000031070000}"/>
    <cellStyle name="Migliaia 12" xfId="489" xr:uid="{00000000-0005-0000-0000-000032070000}"/>
    <cellStyle name="Migliaia 12 2" xfId="490" xr:uid="{00000000-0005-0000-0000-000033070000}"/>
    <cellStyle name="Migliaia 12 2 2" xfId="2231" xr:uid="{00000000-0005-0000-0000-000034070000}"/>
    <cellStyle name="Migliaia 12 2 2 2" xfId="4181" xr:uid="{00000000-0005-0000-0000-000035070000}"/>
    <cellStyle name="Migliaia 12 2 3" xfId="3239" xr:uid="{00000000-0005-0000-0000-000036070000}"/>
    <cellStyle name="Migliaia 12 2 4" xfId="5574" xr:uid="{00000000-0005-0000-0000-000037070000}"/>
    <cellStyle name="Migliaia 12 2 5" xfId="5575" xr:uid="{00000000-0005-0000-0000-000038070000}"/>
    <cellStyle name="Migliaia 12 3" xfId="491" xr:uid="{00000000-0005-0000-0000-000039070000}"/>
    <cellStyle name="Migliaia 12 3 2" xfId="492" xr:uid="{00000000-0005-0000-0000-00003A070000}"/>
    <cellStyle name="Migliaia 12 3 2 2" xfId="2233" xr:uid="{00000000-0005-0000-0000-00003B070000}"/>
    <cellStyle name="Migliaia 12 3 2 3" xfId="3392" xr:uid="{00000000-0005-0000-0000-00003C070000}"/>
    <cellStyle name="Migliaia 12 3 2 4" xfId="2232" xr:uid="{00000000-0005-0000-0000-00003D070000}"/>
    <cellStyle name="Migliaia 12 3 2 5" xfId="5576" xr:uid="{00000000-0005-0000-0000-00003E070000}"/>
    <cellStyle name="Migliaia 12 3 3" xfId="3393" xr:uid="{00000000-0005-0000-0000-00003F070000}"/>
    <cellStyle name="Migliaia 12 3 3 2" xfId="4183" xr:uid="{00000000-0005-0000-0000-000040070000}"/>
    <cellStyle name="Migliaia 12 3 3 3" xfId="5577" xr:uid="{00000000-0005-0000-0000-000041070000}"/>
    <cellStyle name="Migliaia 12 3 3 4" xfId="5578" xr:uid="{00000000-0005-0000-0000-000042070000}"/>
    <cellStyle name="Migliaia 12 3 3 5" xfId="5579" xr:uid="{00000000-0005-0000-0000-000043070000}"/>
    <cellStyle name="Migliaia 12 3 4" xfId="4182" xr:uid="{00000000-0005-0000-0000-000044070000}"/>
    <cellStyle name="Migliaia 12 3 5" xfId="3391" xr:uid="{00000000-0005-0000-0000-000045070000}"/>
    <cellStyle name="Migliaia 12 3 6" xfId="5580" xr:uid="{00000000-0005-0000-0000-000046070000}"/>
    <cellStyle name="Migliaia 12 3 7" xfId="5581" xr:uid="{00000000-0005-0000-0000-000047070000}"/>
    <cellStyle name="Migliaia 12 4" xfId="493" xr:uid="{00000000-0005-0000-0000-000048070000}"/>
    <cellStyle name="Migliaia 12 4 2" xfId="2234" xr:uid="{00000000-0005-0000-0000-000049070000}"/>
    <cellStyle name="Migliaia 12 4 2 2" xfId="4185" xr:uid="{00000000-0005-0000-0000-00004A070000}"/>
    <cellStyle name="Migliaia 12 4 2 3" xfId="3395" xr:uid="{00000000-0005-0000-0000-00004B070000}"/>
    <cellStyle name="Migliaia 12 4 3" xfId="4184" xr:uid="{00000000-0005-0000-0000-00004C070000}"/>
    <cellStyle name="Migliaia 12 4 4" xfId="3394" xr:uid="{00000000-0005-0000-0000-00004D070000}"/>
    <cellStyle name="Migliaia 12 4 5" xfId="5582" xr:uid="{00000000-0005-0000-0000-00004E070000}"/>
    <cellStyle name="Migliaia 12 4 6" xfId="5583" xr:uid="{00000000-0005-0000-0000-00004F070000}"/>
    <cellStyle name="Migliaia 12 5" xfId="494" xr:uid="{00000000-0005-0000-0000-000050070000}"/>
    <cellStyle name="Migliaia 12 5 2" xfId="3396" xr:uid="{00000000-0005-0000-0000-000051070000}"/>
    <cellStyle name="Migliaia 12 5 3" xfId="5584" xr:uid="{00000000-0005-0000-0000-000052070000}"/>
    <cellStyle name="Migliaia 12 5 4" xfId="5585" xr:uid="{00000000-0005-0000-0000-000053070000}"/>
    <cellStyle name="Migliaia 12 5 5" xfId="5586" xr:uid="{00000000-0005-0000-0000-000054070000}"/>
    <cellStyle name="Migliaia 12 6" xfId="495" xr:uid="{00000000-0005-0000-0000-000055070000}"/>
    <cellStyle name="Migliaia 12 6 2" xfId="3170" xr:uid="{00000000-0005-0000-0000-000056070000}"/>
    <cellStyle name="Migliaia 12 7" xfId="1881" xr:uid="{00000000-0005-0000-0000-000057070000}"/>
    <cellStyle name="Migliaia 12 8" xfId="5587" xr:uid="{00000000-0005-0000-0000-000058070000}"/>
    <cellStyle name="Migliaia 12 9" xfId="5588" xr:uid="{00000000-0005-0000-0000-000059070000}"/>
    <cellStyle name="Migliaia 13" xfId="496" xr:uid="{00000000-0005-0000-0000-00005A070000}"/>
    <cellStyle name="Migliaia 13 2" xfId="497" xr:uid="{00000000-0005-0000-0000-00005B070000}"/>
    <cellStyle name="Migliaia 13 2 2" xfId="2235" xr:uid="{00000000-0005-0000-0000-00005C070000}"/>
    <cellStyle name="Migliaia 13 2 2 2" xfId="4186" xr:uid="{00000000-0005-0000-0000-00005D070000}"/>
    <cellStyle name="Migliaia 13 2 3" xfId="3240" xr:uid="{00000000-0005-0000-0000-00005E070000}"/>
    <cellStyle name="Migliaia 13 2 4" xfId="5589" xr:uid="{00000000-0005-0000-0000-00005F070000}"/>
    <cellStyle name="Migliaia 13 2 5" xfId="5590" xr:uid="{00000000-0005-0000-0000-000060070000}"/>
    <cellStyle name="Migliaia 13 3" xfId="498" xr:uid="{00000000-0005-0000-0000-000061070000}"/>
    <cellStyle name="Migliaia 13 3 2" xfId="499" xr:uid="{00000000-0005-0000-0000-000062070000}"/>
    <cellStyle name="Migliaia 13 3 2 2" xfId="2237" xr:uid="{00000000-0005-0000-0000-000063070000}"/>
    <cellStyle name="Migliaia 13 3 2 3" xfId="3398" xr:uid="{00000000-0005-0000-0000-000064070000}"/>
    <cellStyle name="Migliaia 13 3 2 4" xfId="2236" xr:uid="{00000000-0005-0000-0000-000065070000}"/>
    <cellStyle name="Migliaia 13 3 2 5" xfId="5591" xr:uid="{00000000-0005-0000-0000-000066070000}"/>
    <cellStyle name="Migliaia 13 3 3" xfId="3399" xr:uid="{00000000-0005-0000-0000-000067070000}"/>
    <cellStyle name="Migliaia 13 3 3 2" xfId="4188" xr:uid="{00000000-0005-0000-0000-000068070000}"/>
    <cellStyle name="Migliaia 13 3 3 3" xfId="5592" xr:uid="{00000000-0005-0000-0000-000069070000}"/>
    <cellStyle name="Migliaia 13 3 3 4" xfId="5593" xr:uid="{00000000-0005-0000-0000-00006A070000}"/>
    <cellStyle name="Migliaia 13 3 3 5" xfId="5594" xr:uid="{00000000-0005-0000-0000-00006B070000}"/>
    <cellStyle name="Migliaia 13 3 4" xfId="4187" xr:uid="{00000000-0005-0000-0000-00006C070000}"/>
    <cellStyle name="Migliaia 13 3 5" xfId="3397" xr:uid="{00000000-0005-0000-0000-00006D070000}"/>
    <cellStyle name="Migliaia 13 3 6" xfId="5595" xr:uid="{00000000-0005-0000-0000-00006E070000}"/>
    <cellStyle name="Migliaia 13 3 7" xfId="5596" xr:uid="{00000000-0005-0000-0000-00006F070000}"/>
    <cellStyle name="Migliaia 13 4" xfId="500" xr:uid="{00000000-0005-0000-0000-000070070000}"/>
    <cellStyle name="Migliaia 13 4 2" xfId="2238" xr:uid="{00000000-0005-0000-0000-000071070000}"/>
    <cellStyle name="Migliaia 13 4 2 2" xfId="4190" xr:uid="{00000000-0005-0000-0000-000072070000}"/>
    <cellStyle name="Migliaia 13 4 2 3" xfId="3401" xr:uid="{00000000-0005-0000-0000-000073070000}"/>
    <cellStyle name="Migliaia 13 4 3" xfId="4189" xr:uid="{00000000-0005-0000-0000-000074070000}"/>
    <cellStyle name="Migliaia 13 4 4" xfId="3400" xr:uid="{00000000-0005-0000-0000-000075070000}"/>
    <cellStyle name="Migliaia 13 4 5" xfId="5597" xr:uid="{00000000-0005-0000-0000-000076070000}"/>
    <cellStyle name="Migliaia 13 4 6" xfId="5598" xr:uid="{00000000-0005-0000-0000-000077070000}"/>
    <cellStyle name="Migliaia 13 5" xfId="501" xr:uid="{00000000-0005-0000-0000-000078070000}"/>
    <cellStyle name="Migliaia 13 5 2" xfId="3402" xr:uid="{00000000-0005-0000-0000-000079070000}"/>
    <cellStyle name="Migliaia 13 5 3" xfId="5599" xr:uid="{00000000-0005-0000-0000-00007A070000}"/>
    <cellStyle name="Migliaia 13 5 4" xfId="5600" xr:uid="{00000000-0005-0000-0000-00007B070000}"/>
    <cellStyle name="Migliaia 13 5 5" xfId="5601" xr:uid="{00000000-0005-0000-0000-00007C070000}"/>
    <cellStyle name="Migliaia 13 6" xfId="502" xr:uid="{00000000-0005-0000-0000-00007D070000}"/>
    <cellStyle name="Migliaia 13 6 2" xfId="3171" xr:uid="{00000000-0005-0000-0000-00007E070000}"/>
    <cellStyle name="Migliaia 13 7" xfId="1882" xr:uid="{00000000-0005-0000-0000-00007F070000}"/>
    <cellStyle name="Migliaia 13 8" xfId="5602" xr:uid="{00000000-0005-0000-0000-000080070000}"/>
    <cellStyle name="Migliaia 13 9" xfId="5603" xr:uid="{00000000-0005-0000-0000-000081070000}"/>
    <cellStyle name="Migliaia 14" xfId="503" xr:uid="{00000000-0005-0000-0000-000082070000}"/>
    <cellStyle name="Migliaia 14 2" xfId="504" xr:uid="{00000000-0005-0000-0000-000083070000}"/>
    <cellStyle name="Migliaia 14 2 2" xfId="2239" xr:uid="{00000000-0005-0000-0000-000084070000}"/>
    <cellStyle name="Migliaia 14 2 2 2" xfId="4191" xr:uid="{00000000-0005-0000-0000-000085070000}"/>
    <cellStyle name="Migliaia 14 2 3" xfId="3241" xr:uid="{00000000-0005-0000-0000-000086070000}"/>
    <cellStyle name="Migliaia 14 2 4" xfId="5604" xr:uid="{00000000-0005-0000-0000-000087070000}"/>
    <cellStyle name="Migliaia 14 2 5" xfId="5605" xr:uid="{00000000-0005-0000-0000-000088070000}"/>
    <cellStyle name="Migliaia 14 3" xfId="505" xr:uid="{00000000-0005-0000-0000-000089070000}"/>
    <cellStyle name="Migliaia 14 3 2" xfId="506" xr:uid="{00000000-0005-0000-0000-00008A070000}"/>
    <cellStyle name="Migliaia 14 3 2 2" xfId="2241" xr:uid="{00000000-0005-0000-0000-00008B070000}"/>
    <cellStyle name="Migliaia 14 3 2 3" xfId="3404" xr:uid="{00000000-0005-0000-0000-00008C070000}"/>
    <cellStyle name="Migliaia 14 3 2 4" xfId="2240" xr:uid="{00000000-0005-0000-0000-00008D070000}"/>
    <cellStyle name="Migliaia 14 3 2 5" xfId="5606" xr:uid="{00000000-0005-0000-0000-00008E070000}"/>
    <cellStyle name="Migliaia 14 3 3" xfId="3405" xr:uid="{00000000-0005-0000-0000-00008F070000}"/>
    <cellStyle name="Migliaia 14 3 3 2" xfId="4193" xr:uid="{00000000-0005-0000-0000-000090070000}"/>
    <cellStyle name="Migliaia 14 3 3 3" xfId="5607" xr:uid="{00000000-0005-0000-0000-000091070000}"/>
    <cellStyle name="Migliaia 14 3 3 4" xfId="5608" xr:uid="{00000000-0005-0000-0000-000092070000}"/>
    <cellStyle name="Migliaia 14 3 3 5" xfId="5609" xr:uid="{00000000-0005-0000-0000-000093070000}"/>
    <cellStyle name="Migliaia 14 3 4" xfId="4192" xr:uid="{00000000-0005-0000-0000-000094070000}"/>
    <cellStyle name="Migliaia 14 3 5" xfId="3403" xr:uid="{00000000-0005-0000-0000-000095070000}"/>
    <cellStyle name="Migliaia 14 3 6" xfId="5610" xr:uid="{00000000-0005-0000-0000-000096070000}"/>
    <cellStyle name="Migliaia 14 3 7" xfId="5611" xr:uid="{00000000-0005-0000-0000-000097070000}"/>
    <cellStyle name="Migliaia 14 4" xfId="507" xr:uid="{00000000-0005-0000-0000-000098070000}"/>
    <cellStyle name="Migliaia 14 4 2" xfId="2242" xr:uid="{00000000-0005-0000-0000-000099070000}"/>
    <cellStyle name="Migliaia 14 4 2 2" xfId="4195" xr:uid="{00000000-0005-0000-0000-00009A070000}"/>
    <cellStyle name="Migliaia 14 4 2 3" xfId="3407" xr:uid="{00000000-0005-0000-0000-00009B070000}"/>
    <cellStyle name="Migliaia 14 4 3" xfId="4194" xr:uid="{00000000-0005-0000-0000-00009C070000}"/>
    <cellStyle name="Migliaia 14 4 4" xfId="3406" xr:uid="{00000000-0005-0000-0000-00009D070000}"/>
    <cellStyle name="Migliaia 14 4 5" xfId="5612" xr:uid="{00000000-0005-0000-0000-00009E070000}"/>
    <cellStyle name="Migliaia 14 4 6" xfId="5613" xr:uid="{00000000-0005-0000-0000-00009F070000}"/>
    <cellStyle name="Migliaia 14 5" xfId="508" xr:uid="{00000000-0005-0000-0000-0000A0070000}"/>
    <cellStyle name="Migliaia 14 5 2" xfId="3408" xr:uid="{00000000-0005-0000-0000-0000A1070000}"/>
    <cellStyle name="Migliaia 14 5 3" xfId="5614" xr:uid="{00000000-0005-0000-0000-0000A2070000}"/>
    <cellStyle name="Migliaia 14 5 4" xfId="5615" xr:uid="{00000000-0005-0000-0000-0000A3070000}"/>
    <cellStyle name="Migliaia 14 5 5" xfId="5616" xr:uid="{00000000-0005-0000-0000-0000A4070000}"/>
    <cellStyle name="Migliaia 14 6" xfId="509" xr:uid="{00000000-0005-0000-0000-0000A5070000}"/>
    <cellStyle name="Migliaia 14 6 2" xfId="3172" xr:uid="{00000000-0005-0000-0000-0000A6070000}"/>
    <cellStyle name="Migliaia 14 7" xfId="1883" xr:uid="{00000000-0005-0000-0000-0000A7070000}"/>
    <cellStyle name="Migliaia 14 8" xfId="5617" xr:uid="{00000000-0005-0000-0000-0000A8070000}"/>
    <cellStyle name="Migliaia 14 9" xfId="5618" xr:uid="{00000000-0005-0000-0000-0000A9070000}"/>
    <cellStyle name="Migliaia 15" xfId="510" xr:uid="{00000000-0005-0000-0000-0000AA070000}"/>
    <cellStyle name="Migliaia 15 2" xfId="511" xr:uid="{00000000-0005-0000-0000-0000AB070000}"/>
    <cellStyle name="Migliaia 15 2 2" xfId="2243" xr:uid="{00000000-0005-0000-0000-0000AC070000}"/>
    <cellStyle name="Migliaia 15 2 2 2" xfId="4196" xr:uid="{00000000-0005-0000-0000-0000AD070000}"/>
    <cellStyle name="Migliaia 15 2 3" xfId="3242" xr:uid="{00000000-0005-0000-0000-0000AE070000}"/>
    <cellStyle name="Migliaia 15 2 4" xfId="5619" xr:uid="{00000000-0005-0000-0000-0000AF070000}"/>
    <cellStyle name="Migliaia 15 2 5" xfId="5620" xr:uid="{00000000-0005-0000-0000-0000B0070000}"/>
    <cellStyle name="Migliaia 15 3" xfId="512" xr:uid="{00000000-0005-0000-0000-0000B1070000}"/>
    <cellStyle name="Migliaia 15 3 2" xfId="513" xr:uid="{00000000-0005-0000-0000-0000B2070000}"/>
    <cellStyle name="Migliaia 15 3 2 2" xfId="2245" xr:uid="{00000000-0005-0000-0000-0000B3070000}"/>
    <cellStyle name="Migliaia 15 3 2 3" xfId="3410" xr:uid="{00000000-0005-0000-0000-0000B4070000}"/>
    <cellStyle name="Migliaia 15 3 2 4" xfId="2244" xr:uid="{00000000-0005-0000-0000-0000B5070000}"/>
    <cellStyle name="Migliaia 15 3 2 5" xfId="5621" xr:uid="{00000000-0005-0000-0000-0000B6070000}"/>
    <cellStyle name="Migliaia 15 3 3" xfId="3411" xr:uid="{00000000-0005-0000-0000-0000B7070000}"/>
    <cellStyle name="Migliaia 15 3 3 2" xfId="4198" xr:uid="{00000000-0005-0000-0000-0000B8070000}"/>
    <cellStyle name="Migliaia 15 3 3 3" xfId="5622" xr:uid="{00000000-0005-0000-0000-0000B9070000}"/>
    <cellStyle name="Migliaia 15 3 3 4" xfId="5623" xr:uid="{00000000-0005-0000-0000-0000BA070000}"/>
    <cellStyle name="Migliaia 15 3 3 5" xfId="5624" xr:uid="{00000000-0005-0000-0000-0000BB070000}"/>
    <cellStyle name="Migliaia 15 3 4" xfId="4197" xr:uid="{00000000-0005-0000-0000-0000BC070000}"/>
    <cellStyle name="Migliaia 15 3 5" xfId="3409" xr:uid="{00000000-0005-0000-0000-0000BD070000}"/>
    <cellStyle name="Migliaia 15 3 6" xfId="5625" xr:uid="{00000000-0005-0000-0000-0000BE070000}"/>
    <cellStyle name="Migliaia 15 3 7" xfId="5626" xr:uid="{00000000-0005-0000-0000-0000BF070000}"/>
    <cellStyle name="Migliaia 15 4" xfId="514" xr:uid="{00000000-0005-0000-0000-0000C0070000}"/>
    <cellStyle name="Migliaia 15 4 2" xfId="2246" xr:uid="{00000000-0005-0000-0000-0000C1070000}"/>
    <cellStyle name="Migliaia 15 4 2 2" xfId="4200" xr:uid="{00000000-0005-0000-0000-0000C2070000}"/>
    <cellStyle name="Migliaia 15 4 2 3" xfId="3413" xr:uid="{00000000-0005-0000-0000-0000C3070000}"/>
    <cellStyle name="Migliaia 15 4 3" xfId="4199" xr:uid="{00000000-0005-0000-0000-0000C4070000}"/>
    <cellStyle name="Migliaia 15 4 4" xfId="3412" xr:uid="{00000000-0005-0000-0000-0000C5070000}"/>
    <cellStyle name="Migliaia 15 4 5" xfId="5627" xr:uid="{00000000-0005-0000-0000-0000C6070000}"/>
    <cellStyle name="Migliaia 15 4 6" xfId="5628" xr:uid="{00000000-0005-0000-0000-0000C7070000}"/>
    <cellStyle name="Migliaia 15 5" xfId="515" xr:uid="{00000000-0005-0000-0000-0000C8070000}"/>
    <cellStyle name="Migliaia 15 5 2" xfId="3414" xr:uid="{00000000-0005-0000-0000-0000C9070000}"/>
    <cellStyle name="Migliaia 15 5 3" xfId="5629" xr:uid="{00000000-0005-0000-0000-0000CA070000}"/>
    <cellStyle name="Migliaia 15 5 4" xfId="5630" xr:uid="{00000000-0005-0000-0000-0000CB070000}"/>
    <cellStyle name="Migliaia 15 5 5" xfId="5631" xr:uid="{00000000-0005-0000-0000-0000CC070000}"/>
    <cellStyle name="Migliaia 15 6" xfId="516" xr:uid="{00000000-0005-0000-0000-0000CD070000}"/>
    <cellStyle name="Migliaia 15 6 2" xfId="3173" xr:uid="{00000000-0005-0000-0000-0000CE070000}"/>
    <cellStyle name="Migliaia 15 7" xfId="1884" xr:uid="{00000000-0005-0000-0000-0000CF070000}"/>
    <cellStyle name="Migliaia 15 8" xfId="5632" xr:uid="{00000000-0005-0000-0000-0000D0070000}"/>
    <cellStyle name="Migliaia 15 9" xfId="5633" xr:uid="{00000000-0005-0000-0000-0000D1070000}"/>
    <cellStyle name="Migliaia 16" xfId="517" xr:uid="{00000000-0005-0000-0000-0000D2070000}"/>
    <cellStyle name="Migliaia 16 2" xfId="518" xr:uid="{00000000-0005-0000-0000-0000D3070000}"/>
    <cellStyle name="Migliaia 16 2 2" xfId="2247" xr:uid="{00000000-0005-0000-0000-0000D4070000}"/>
    <cellStyle name="Migliaia 16 2 2 2" xfId="4201" xr:uid="{00000000-0005-0000-0000-0000D5070000}"/>
    <cellStyle name="Migliaia 16 2 3" xfId="3243" xr:uid="{00000000-0005-0000-0000-0000D6070000}"/>
    <cellStyle name="Migliaia 16 2 4" xfId="5634" xr:uid="{00000000-0005-0000-0000-0000D7070000}"/>
    <cellStyle name="Migliaia 16 2 5" xfId="5635" xr:uid="{00000000-0005-0000-0000-0000D8070000}"/>
    <cellStyle name="Migliaia 16 3" xfId="519" xr:uid="{00000000-0005-0000-0000-0000D9070000}"/>
    <cellStyle name="Migliaia 16 3 2" xfId="520" xr:uid="{00000000-0005-0000-0000-0000DA070000}"/>
    <cellStyle name="Migliaia 16 3 2 2" xfId="2249" xr:uid="{00000000-0005-0000-0000-0000DB070000}"/>
    <cellStyle name="Migliaia 16 3 2 3" xfId="3416" xr:uid="{00000000-0005-0000-0000-0000DC070000}"/>
    <cellStyle name="Migliaia 16 3 2 4" xfId="2248" xr:uid="{00000000-0005-0000-0000-0000DD070000}"/>
    <cellStyle name="Migliaia 16 3 2 5" xfId="5636" xr:uid="{00000000-0005-0000-0000-0000DE070000}"/>
    <cellStyle name="Migliaia 16 3 3" xfId="3417" xr:uid="{00000000-0005-0000-0000-0000DF070000}"/>
    <cellStyle name="Migliaia 16 3 3 2" xfId="4203" xr:uid="{00000000-0005-0000-0000-0000E0070000}"/>
    <cellStyle name="Migliaia 16 3 3 3" xfId="5637" xr:uid="{00000000-0005-0000-0000-0000E1070000}"/>
    <cellStyle name="Migliaia 16 3 3 4" xfId="5638" xr:uid="{00000000-0005-0000-0000-0000E2070000}"/>
    <cellStyle name="Migliaia 16 3 3 5" xfId="5639" xr:uid="{00000000-0005-0000-0000-0000E3070000}"/>
    <cellStyle name="Migliaia 16 3 4" xfId="4202" xr:uid="{00000000-0005-0000-0000-0000E4070000}"/>
    <cellStyle name="Migliaia 16 3 5" xfId="3415" xr:uid="{00000000-0005-0000-0000-0000E5070000}"/>
    <cellStyle name="Migliaia 16 3 6" xfId="5640" xr:uid="{00000000-0005-0000-0000-0000E6070000}"/>
    <cellStyle name="Migliaia 16 3 7" xfId="5641" xr:uid="{00000000-0005-0000-0000-0000E7070000}"/>
    <cellStyle name="Migliaia 16 4" xfId="521" xr:uid="{00000000-0005-0000-0000-0000E8070000}"/>
    <cellStyle name="Migliaia 16 4 2" xfId="2250" xr:uid="{00000000-0005-0000-0000-0000E9070000}"/>
    <cellStyle name="Migliaia 16 4 2 2" xfId="4205" xr:uid="{00000000-0005-0000-0000-0000EA070000}"/>
    <cellStyle name="Migliaia 16 4 2 3" xfId="3419" xr:uid="{00000000-0005-0000-0000-0000EB070000}"/>
    <cellStyle name="Migliaia 16 4 3" xfId="4204" xr:uid="{00000000-0005-0000-0000-0000EC070000}"/>
    <cellStyle name="Migliaia 16 4 4" xfId="3418" xr:uid="{00000000-0005-0000-0000-0000ED070000}"/>
    <cellStyle name="Migliaia 16 4 5" xfId="5642" xr:uid="{00000000-0005-0000-0000-0000EE070000}"/>
    <cellStyle name="Migliaia 16 4 6" xfId="5643" xr:uid="{00000000-0005-0000-0000-0000EF070000}"/>
    <cellStyle name="Migliaia 16 5" xfId="522" xr:uid="{00000000-0005-0000-0000-0000F0070000}"/>
    <cellStyle name="Migliaia 16 5 2" xfId="3420" xr:uid="{00000000-0005-0000-0000-0000F1070000}"/>
    <cellStyle name="Migliaia 16 5 3" xfId="5644" xr:uid="{00000000-0005-0000-0000-0000F2070000}"/>
    <cellStyle name="Migliaia 16 5 4" xfId="5645" xr:uid="{00000000-0005-0000-0000-0000F3070000}"/>
    <cellStyle name="Migliaia 16 5 5" xfId="5646" xr:uid="{00000000-0005-0000-0000-0000F4070000}"/>
    <cellStyle name="Migliaia 16 6" xfId="523" xr:uid="{00000000-0005-0000-0000-0000F5070000}"/>
    <cellStyle name="Migliaia 16 6 2" xfId="3174" xr:uid="{00000000-0005-0000-0000-0000F6070000}"/>
    <cellStyle name="Migliaia 16 7" xfId="1885" xr:uid="{00000000-0005-0000-0000-0000F7070000}"/>
    <cellStyle name="Migliaia 16 8" xfId="5647" xr:uid="{00000000-0005-0000-0000-0000F8070000}"/>
    <cellStyle name="Migliaia 16 9" xfId="5648" xr:uid="{00000000-0005-0000-0000-0000F9070000}"/>
    <cellStyle name="Migliaia 17" xfId="524" xr:uid="{00000000-0005-0000-0000-0000FA070000}"/>
    <cellStyle name="Migliaia 17 2" xfId="525" xr:uid="{00000000-0005-0000-0000-0000FB070000}"/>
    <cellStyle name="Migliaia 17 2 2" xfId="2251" xr:uid="{00000000-0005-0000-0000-0000FC070000}"/>
    <cellStyle name="Migliaia 17 2 2 2" xfId="4206" xr:uid="{00000000-0005-0000-0000-0000FD070000}"/>
    <cellStyle name="Migliaia 17 2 3" xfId="3244" xr:uid="{00000000-0005-0000-0000-0000FE070000}"/>
    <cellStyle name="Migliaia 17 2 4" xfId="5649" xr:uid="{00000000-0005-0000-0000-0000FF070000}"/>
    <cellStyle name="Migliaia 17 2 5" xfId="5650" xr:uid="{00000000-0005-0000-0000-000000080000}"/>
    <cellStyle name="Migliaia 17 3" xfId="526" xr:uid="{00000000-0005-0000-0000-000001080000}"/>
    <cellStyle name="Migliaia 17 3 2" xfId="527" xr:uid="{00000000-0005-0000-0000-000002080000}"/>
    <cellStyle name="Migliaia 17 3 2 2" xfId="2253" xr:uid="{00000000-0005-0000-0000-000003080000}"/>
    <cellStyle name="Migliaia 17 3 2 3" xfId="3422" xr:uid="{00000000-0005-0000-0000-000004080000}"/>
    <cellStyle name="Migliaia 17 3 2 4" xfId="2252" xr:uid="{00000000-0005-0000-0000-000005080000}"/>
    <cellStyle name="Migliaia 17 3 2 5" xfId="5651" xr:uid="{00000000-0005-0000-0000-000006080000}"/>
    <cellStyle name="Migliaia 17 3 3" xfId="3423" xr:uid="{00000000-0005-0000-0000-000007080000}"/>
    <cellStyle name="Migliaia 17 3 3 2" xfId="4208" xr:uid="{00000000-0005-0000-0000-000008080000}"/>
    <cellStyle name="Migliaia 17 3 3 3" xfId="5652" xr:uid="{00000000-0005-0000-0000-000009080000}"/>
    <cellStyle name="Migliaia 17 3 3 4" xfId="5653" xr:uid="{00000000-0005-0000-0000-00000A080000}"/>
    <cellStyle name="Migliaia 17 3 3 5" xfId="5654" xr:uid="{00000000-0005-0000-0000-00000B080000}"/>
    <cellStyle name="Migliaia 17 3 4" xfId="4207" xr:uid="{00000000-0005-0000-0000-00000C080000}"/>
    <cellStyle name="Migliaia 17 3 5" xfId="3421" xr:uid="{00000000-0005-0000-0000-00000D080000}"/>
    <cellStyle name="Migliaia 17 3 6" xfId="5655" xr:uid="{00000000-0005-0000-0000-00000E080000}"/>
    <cellStyle name="Migliaia 17 3 7" xfId="5656" xr:uid="{00000000-0005-0000-0000-00000F080000}"/>
    <cellStyle name="Migliaia 17 4" xfId="528" xr:uid="{00000000-0005-0000-0000-000010080000}"/>
    <cellStyle name="Migliaia 17 4 2" xfId="2254" xr:uid="{00000000-0005-0000-0000-000011080000}"/>
    <cellStyle name="Migliaia 17 4 2 2" xfId="4210" xr:uid="{00000000-0005-0000-0000-000012080000}"/>
    <cellStyle name="Migliaia 17 4 2 3" xfId="3425" xr:uid="{00000000-0005-0000-0000-000013080000}"/>
    <cellStyle name="Migliaia 17 4 3" xfId="4209" xr:uid="{00000000-0005-0000-0000-000014080000}"/>
    <cellStyle name="Migliaia 17 4 4" xfId="3424" xr:uid="{00000000-0005-0000-0000-000015080000}"/>
    <cellStyle name="Migliaia 17 4 5" xfId="5657" xr:uid="{00000000-0005-0000-0000-000016080000}"/>
    <cellStyle name="Migliaia 17 4 6" xfId="5658" xr:uid="{00000000-0005-0000-0000-000017080000}"/>
    <cellStyle name="Migliaia 17 5" xfId="529" xr:uid="{00000000-0005-0000-0000-000018080000}"/>
    <cellStyle name="Migliaia 17 5 2" xfId="3426" xr:uid="{00000000-0005-0000-0000-000019080000}"/>
    <cellStyle name="Migliaia 17 5 3" xfId="5659" xr:uid="{00000000-0005-0000-0000-00001A080000}"/>
    <cellStyle name="Migliaia 17 5 4" xfId="5660" xr:uid="{00000000-0005-0000-0000-00001B080000}"/>
    <cellStyle name="Migliaia 17 5 5" xfId="5661" xr:uid="{00000000-0005-0000-0000-00001C080000}"/>
    <cellStyle name="Migliaia 17 6" xfId="530" xr:uid="{00000000-0005-0000-0000-00001D080000}"/>
    <cellStyle name="Migliaia 17 6 2" xfId="3175" xr:uid="{00000000-0005-0000-0000-00001E080000}"/>
    <cellStyle name="Migliaia 17 7" xfId="1886" xr:uid="{00000000-0005-0000-0000-00001F080000}"/>
    <cellStyle name="Migliaia 17 8" xfId="5662" xr:uid="{00000000-0005-0000-0000-000020080000}"/>
    <cellStyle name="Migliaia 17 9" xfId="5663" xr:uid="{00000000-0005-0000-0000-000021080000}"/>
    <cellStyle name="Migliaia 18" xfId="531" xr:uid="{00000000-0005-0000-0000-000022080000}"/>
    <cellStyle name="Migliaia 18 2" xfId="532" xr:uid="{00000000-0005-0000-0000-000023080000}"/>
    <cellStyle name="Migliaia 18 2 2" xfId="2255" xr:uid="{00000000-0005-0000-0000-000024080000}"/>
    <cellStyle name="Migliaia 18 2 2 2" xfId="4211" xr:uid="{00000000-0005-0000-0000-000025080000}"/>
    <cellStyle name="Migliaia 18 2 3" xfId="3245" xr:uid="{00000000-0005-0000-0000-000026080000}"/>
    <cellStyle name="Migliaia 18 2 4" xfId="5664" xr:uid="{00000000-0005-0000-0000-000027080000}"/>
    <cellStyle name="Migliaia 18 2 5" xfId="5665" xr:uid="{00000000-0005-0000-0000-000028080000}"/>
    <cellStyle name="Migliaia 18 3" xfId="533" xr:uid="{00000000-0005-0000-0000-000029080000}"/>
    <cellStyle name="Migliaia 18 3 2" xfId="534" xr:uid="{00000000-0005-0000-0000-00002A080000}"/>
    <cellStyle name="Migliaia 18 3 2 2" xfId="2257" xr:uid="{00000000-0005-0000-0000-00002B080000}"/>
    <cellStyle name="Migliaia 18 3 2 3" xfId="3428" xr:uid="{00000000-0005-0000-0000-00002C080000}"/>
    <cellStyle name="Migliaia 18 3 2 4" xfId="2256" xr:uid="{00000000-0005-0000-0000-00002D080000}"/>
    <cellStyle name="Migliaia 18 3 2 5" xfId="5666" xr:uid="{00000000-0005-0000-0000-00002E080000}"/>
    <cellStyle name="Migliaia 18 3 3" xfId="3429" xr:uid="{00000000-0005-0000-0000-00002F080000}"/>
    <cellStyle name="Migliaia 18 3 3 2" xfId="4213" xr:uid="{00000000-0005-0000-0000-000030080000}"/>
    <cellStyle name="Migliaia 18 3 3 3" xfId="5667" xr:uid="{00000000-0005-0000-0000-000031080000}"/>
    <cellStyle name="Migliaia 18 3 3 4" xfId="5668" xr:uid="{00000000-0005-0000-0000-000032080000}"/>
    <cellStyle name="Migliaia 18 3 3 5" xfId="5669" xr:uid="{00000000-0005-0000-0000-000033080000}"/>
    <cellStyle name="Migliaia 18 3 4" xfId="4212" xr:uid="{00000000-0005-0000-0000-000034080000}"/>
    <cellStyle name="Migliaia 18 3 5" xfId="3427" xr:uid="{00000000-0005-0000-0000-000035080000}"/>
    <cellStyle name="Migliaia 18 3 6" xfId="5670" xr:uid="{00000000-0005-0000-0000-000036080000}"/>
    <cellStyle name="Migliaia 18 3 7" xfId="5671" xr:uid="{00000000-0005-0000-0000-000037080000}"/>
    <cellStyle name="Migliaia 18 4" xfId="535" xr:uid="{00000000-0005-0000-0000-000038080000}"/>
    <cellStyle name="Migliaia 18 4 2" xfId="2258" xr:uid="{00000000-0005-0000-0000-000039080000}"/>
    <cellStyle name="Migliaia 18 4 2 2" xfId="4215" xr:uid="{00000000-0005-0000-0000-00003A080000}"/>
    <cellStyle name="Migliaia 18 4 2 3" xfId="3431" xr:uid="{00000000-0005-0000-0000-00003B080000}"/>
    <cellStyle name="Migliaia 18 4 3" xfId="4214" xr:uid="{00000000-0005-0000-0000-00003C080000}"/>
    <cellStyle name="Migliaia 18 4 4" xfId="3430" xr:uid="{00000000-0005-0000-0000-00003D080000}"/>
    <cellStyle name="Migliaia 18 4 5" xfId="5672" xr:uid="{00000000-0005-0000-0000-00003E080000}"/>
    <cellStyle name="Migliaia 18 4 6" xfId="5673" xr:uid="{00000000-0005-0000-0000-00003F080000}"/>
    <cellStyle name="Migliaia 18 5" xfId="536" xr:uid="{00000000-0005-0000-0000-000040080000}"/>
    <cellStyle name="Migliaia 18 5 2" xfId="3432" xr:uid="{00000000-0005-0000-0000-000041080000}"/>
    <cellStyle name="Migliaia 18 5 3" xfId="5674" xr:uid="{00000000-0005-0000-0000-000042080000}"/>
    <cellStyle name="Migliaia 18 5 4" xfId="5675" xr:uid="{00000000-0005-0000-0000-000043080000}"/>
    <cellStyle name="Migliaia 18 5 5" xfId="5676" xr:uid="{00000000-0005-0000-0000-000044080000}"/>
    <cellStyle name="Migliaia 18 6" xfId="537" xr:uid="{00000000-0005-0000-0000-000045080000}"/>
    <cellStyle name="Migliaia 18 6 2" xfId="3176" xr:uid="{00000000-0005-0000-0000-000046080000}"/>
    <cellStyle name="Migliaia 18 7" xfId="1887" xr:uid="{00000000-0005-0000-0000-000047080000}"/>
    <cellStyle name="Migliaia 18 8" xfId="5677" xr:uid="{00000000-0005-0000-0000-000048080000}"/>
    <cellStyle name="Migliaia 18 9" xfId="5678" xr:uid="{00000000-0005-0000-0000-000049080000}"/>
    <cellStyle name="Migliaia 19" xfId="538" xr:uid="{00000000-0005-0000-0000-00004A080000}"/>
    <cellStyle name="Migliaia 19 2" xfId="539" xr:uid="{00000000-0005-0000-0000-00004B080000}"/>
    <cellStyle name="Migliaia 19 2 2" xfId="2259" xr:uid="{00000000-0005-0000-0000-00004C080000}"/>
    <cellStyle name="Migliaia 19 2 2 2" xfId="4216" xr:uid="{00000000-0005-0000-0000-00004D080000}"/>
    <cellStyle name="Migliaia 19 2 3" xfId="3246" xr:uid="{00000000-0005-0000-0000-00004E080000}"/>
    <cellStyle name="Migliaia 19 2 4" xfId="5679" xr:uid="{00000000-0005-0000-0000-00004F080000}"/>
    <cellStyle name="Migliaia 19 2 5" xfId="5680" xr:uid="{00000000-0005-0000-0000-000050080000}"/>
    <cellStyle name="Migliaia 19 3" xfId="540" xr:uid="{00000000-0005-0000-0000-000051080000}"/>
    <cellStyle name="Migliaia 19 3 2" xfId="541" xr:uid="{00000000-0005-0000-0000-000052080000}"/>
    <cellStyle name="Migliaia 19 3 2 2" xfId="2261" xr:uid="{00000000-0005-0000-0000-000053080000}"/>
    <cellStyle name="Migliaia 19 3 2 3" xfId="3434" xr:uid="{00000000-0005-0000-0000-000054080000}"/>
    <cellStyle name="Migliaia 19 3 2 4" xfId="2260" xr:uid="{00000000-0005-0000-0000-000055080000}"/>
    <cellStyle name="Migliaia 19 3 2 5" xfId="5681" xr:uid="{00000000-0005-0000-0000-000056080000}"/>
    <cellStyle name="Migliaia 19 3 3" xfId="3435" xr:uid="{00000000-0005-0000-0000-000057080000}"/>
    <cellStyle name="Migliaia 19 3 3 2" xfId="4218" xr:uid="{00000000-0005-0000-0000-000058080000}"/>
    <cellStyle name="Migliaia 19 3 3 3" xfId="5682" xr:uid="{00000000-0005-0000-0000-000059080000}"/>
    <cellStyle name="Migliaia 19 3 3 4" xfId="5683" xr:uid="{00000000-0005-0000-0000-00005A080000}"/>
    <cellStyle name="Migliaia 19 3 3 5" xfId="5684" xr:uid="{00000000-0005-0000-0000-00005B080000}"/>
    <cellStyle name="Migliaia 19 3 4" xfId="4217" xr:uid="{00000000-0005-0000-0000-00005C080000}"/>
    <cellStyle name="Migliaia 19 3 5" xfId="3433" xr:uid="{00000000-0005-0000-0000-00005D080000}"/>
    <cellStyle name="Migliaia 19 3 6" xfId="5685" xr:uid="{00000000-0005-0000-0000-00005E080000}"/>
    <cellStyle name="Migliaia 19 3 7" xfId="5686" xr:uid="{00000000-0005-0000-0000-00005F080000}"/>
    <cellStyle name="Migliaia 19 4" xfId="542" xr:uid="{00000000-0005-0000-0000-000060080000}"/>
    <cellStyle name="Migliaia 19 4 2" xfId="2262" xr:uid="{00000000-0005-0000-0000-000061080000}"/>
    <cellStyle name="Migliaia 19 4 2 2" xfId="4220" xr:uid="{00000000-0005-0000-0000-000062080000}"/>
    <cellStyle name="Migliaia 19 4 2 3" xfId="3437" xr:uid="{00000000-0005-0000-0000-000063080000}"/>
    <cellStyle name="Migliaia 19 4 3" xfId="4219" xr:uid="{00000000-0005-0000-0000-000064080000}"/>
    <cellStyle name="Migliaia 19 4 4" xfId="3436" xr:uid="{00000000-0005-0000-0000-000065080000}"/>
    <cellStyle name="Migliaia 19 4 5" xfId="5687" xr:uid="{00000000-0005-0000-0000-000066080000}"/>
    <cellStyle name="Migliaia 19 4 6" xfId="5688" xr:uid="{00000000-0005-0000-0000-000067080000}"/>
    <cellStyle name="Migliaia 19 5" xfId="543" xr:uid="{00000000-0005-0000-0000-000068080000}"/>
    <cellStyle name="Migliaia 19 5 2" xfId="3438" xr:uid="{00000000-0005-0000-0000-000069080000}"/>
    <cellStyle name="Migliaia 19 5 3" xfId="5689" xr:uid="{00000000-0005-0000-0000-00006A080000}"/>
    <cellStyle name="Migliaia 19 5 4" xfId="5690" xr:uid="{00000000-0005-0000-0000-00006B080000}"/>
    <cellStyle name="Migliaia 19 5 5" xfId="5691" xr:uid="{00000000-0005-0000-0000-00006C080000}"/>
    <cellStyle name="Migliaia 19 6" xfId="544" xr:uid="{00000000-0005-0000-0000-00006D080000}"/>
    <cellStyle name="Migliaia 19 6 2" xfId="3177" xr:uid="{00000000-0005-0000-0000-00006E080000}"/>
    <cellStyle name="Migliaia 19 7" xfId="1888" xr:uid="{00000000-0005-0000-0000-00006F080000}"/>
    <cellStyle name="Migliaia 19 8" xfId="5692" xr:uid="{00000000-0005-0000-0000-000070080000}"/>
    <cellStyle name="Migliaia 19 9" xfId="5693" xr:uid="{00000000-0005-0000-0000-000071080000}"/>
    <cellStyle name="Migliaia 2" xfId="545" xr:uid="{00000000-0005-0000-0000-000072080000}"/>
    <cellStyle name="Migliaia 2 10" xfId="5694" xr:uid="{00000000-0005-0000-0000-000073080000}"/>
    <cellStyle name="Migliaia 2 2" xfId="546" xr:uid="{00000000-0005-0000-0000-000074080000}"/>
    <cellStyle name="Migliaia 2 2 2" xfId="547" xr:uid="{00000000-0005-0000-0000-000075080000}"/>
    <cellStyle name="Migliaia 2 2 2 2" xfId="2263" xr:uid="{00000000-0005-0000-0000-000076080000}"/>
    <cellStyle name="Migliaia 2 2 2 3" xfId="3931" xr:uid="{00000000-0005-0000-0000-000077080000}"/>
    <cellStyle name="Migliaia 2 2 3" xfId="1890" xr:uid="{00000000-0005-0000-0000-000078080000}"/>
    <cellStyle name="Migliaia 2 2 4" xfId="3179" xr:uid="{00000000-0005-0000-0000-000079080000}"/>
    <cellStyle name="Migliaia 2 2 5" xfId="5695" xr:uid="{00000000-0005-0000-0000-00007A080000}"/>
    <cellStyle name="Migliaia 2 3" xfId="548" xr:uid="{00000000-0005-0000-0000-00007B080000}"/>
    <cellStyle name="Migliaia 2 3 2" xfId="549" xr:uid="{00000000-0005-0000-0000-00007C080000}"/>
    <cellStyle name="Migliaia 2 3 2 2" xfId="2264" xr:uid="{00000000-0005-0000-0000-00007D080000}"/>
    <cellStyle name="Migliaia 2 3 2 3" xfId="3932" xr:uid="{00000000-0005-0000-0000-00007E080000}"/>
    <cellStyle name="Migliaia 2 3 3" xfId="1891" xr:uid="{00000000-0005-0000-0000-00007F080000}"/>
    <cellStyle name="Migliaia 2 3 4" xfId="3180" xr:uid="{00000000-0005-0000-0000-000080080000}"/>
    <cellStyle name="Migliaia 2 3 5" xfId="5696" xr:uid="{00000000-0005-0000-0000-000081080000}"/>
    <cellStyle name="Migliaia 2 4" xfId="550" xr:uid="{00000000-0005-0000-0000-000082080000}"/>
    <cellStyle name="Migliaia 2 4 2" xfId="551" xr:uid="{00000000-0005-0000-0000-000083080000}"/>
    <cellStyle name="Migliaia 2 4 2 2" xfId="2266" xr:uid="{00000000-0005-0000-0000-000084080000}"/>
    <cellStyle name="Migliaia 2 4 2 3" xfId="3440" xr:uid="{00000000-0005-0000-0000-000085080000}"/>
    <cellStyle name="Migliaia 2 4 2 4" xfId="2265" xr:uid="{00000000-0005-0000-0000-000086080000}"/>
    <cellStyle name="Migliaia 2 4 2 5" xfId="5697" xr:uid="{00000000-0005-0000-0000-000087080000}"/>
    <cellStyle name="Migliaia 2 4 3" xfId="3441" xr:uid="{00000000-0005-0000-0000-000088080000}"/>
    <cellStyle name="Migliaia 2 4 3 2" xfId="4222" xr:uid="{00000000-0005-0000-0000-000089080000}"/>
    <cellStyle name="Migliaia 2 4 3 3" xfId="5698" xr:uid="{00000000-0005-0000-0000-00008A080000}"/>
    <cellStyle name="Migliaia 2 4 3 4" xfId="5699" xr:uid="{00000000-0005-0000-0000-00008B080000}"/>
    <cellStyle name="Migliaia 2 4 3 5" xfId="5700" xr:uid="{00000000-0005-0000-0000-00008C080000}"/>
    <cellStyle name="Migliaia 2 4 4" xfId="4221" xr:uid="{00000000-0005-0000-0000-00008D080000}"/>
    <cellStyle name="Migliaia 2 4 5" xfId="3439" xr:uid="{00000000-0005-0000-0000-00008E080000}"/>
    <cellStyle name="Migliaia 2 4 6" xfId="5701" xr:uid="{00000000-0005-0000-0000-00008F080000}"/>
    <cellStyle name="Migliaia 2 4 7" xfId="5702" xr:uid="{00000000-0005-0000-0000-000090080000}"/>
    <cellStyle name="Migliaia 2 5" xfId="552" xr:uid="{00000000-0005-0000-0000-000091080000}"/>
    <cellStyle name="Migliaia 2 5 2" xfId="2267" xr:uid="{00000000-0005-0000-0000-000092080000}"/>
    <cellStyle name="Migliaia 2 5 2 2" xfId="4224" xr:uid="{00000000-0005-0000-0000-000093080000}"/>
    <cellStyle name="Migliaia 2 5 2 3" xfId="3443" xr:uid="{00000000-0005-0000-0000-000094080000}"/>
    <cellStyle name="Migliaia 2 5 3" xfId="4223" xr:uid="{00000000-0005-0000-0000-000095080000}"/>
    <cellStyle name="Migliaia 2 5 4" xfId="3442" xr:uid="{00000000-0005-0000-0000-000096080000}"/>
    <cellStyle name="Migliaia 2 5 5" xfId="5703" xr:uid="{00000000-0005-0000-0000-000097080000}"/>
    <cellStyle name="Migliaia 2 5 6" xfId="5704" xr:uid="{00000000-0005-0000-0000-000098080000}"/>
    <cellStyle name="Migliaia 2 6" xfId="553" xr:uid="{00000000-0005-0000-0000-000099080000}"/>
    <cellStyle name="Migliaia 2 6 2" xfId="3444" xr:uid="{00000000-0005-0000-0000-00009A080000}"/>
    <cellStyle name="Migliaia 2 6 3" xfId="5705" xr:uid="{00000000-0005-0000-0000-00009B080000}"/>
    <cellStyle name="Migliaia 2 6 4" xfId="5706" xr:uid="{00000000-0005-0000-0000-00009C080000}"/>
    <cellStyle name="Migliaia 2 6 5" xfId="5707" xr:uid="{00000000-0005-0000-0000-00009D080000}"/>
    <cellStyle name="Migliaia 2 7" xfId="554" xr:uid="{00000000-0005-0000-0000-00009E080000}"/>
    <cellStyle name="Migliaia 2 7 2" xfId="3178" xr:uid="{00000000-0005-0000-0000-00009F080000}"/>
    <cellStyle name="Migliaia 2 8" xfId="1889" xr:uid="{00000000-0005-0000-0000-0000A0080000}"/>
    <cellStyle name="Migliaia 2 9" xfId="5708" xr:uid="{00000000-0005-0000-0000-0000A1080000}"/>
    <cellStyle name="Migliaia 2_Domestico_reg&amp;naz" xfId="555" xr:uid="{00000000-0005-0000-0000-0000A2080000}"/>
    <cellStyle name="Migliaia 20" xfId="556" xr:uid="{00000000-0005-0000-0000-0000A3080000}"/>
    <cellStyle name="Migliaia 20 2" xfId="557" xr:uid="{00000000-0005-0000-0000-0000A4080000}"/>
    <cellStyle name="Migliaia 20 2 2" xfId="2268" xr:uid="{00000000-0005-0000-0000-0000A5080000}"/>
    <cellStyle name="Migliaia 20 2 2 2" xfId="4225" xr:uid="{00000000-0005-0000-0000-0000A6080000}"/>
    <cellStyle name="Migliaia 20 2 3" xfId="3247" xr:uid="{00000000-0005-0000-0000-0000A7080000}"/>
    <cellStyle name="Migliaia 20 2 4" xfId="5709" xr:uid="{00000000-0005-0000-0000-0000A8080000}"/>
    <cellStyle name="Migliaia 20 2 5" xfId="5710" xr:uid="{00000000-0005-0000-0000-0000A9080000}"/>
    <cellStyle name="Migliaia 20 3" xfId="558" xr:uid="{00000000-0005-0000-0000-0000AA080000}"/>
    <cellStyle name="Migliaia 20 3 2" xfId="559" xr:uid="{00000000-0005-0000-0000-0000AB080000}"/>
    <cellStyle name="Migliaia 20 3 2 2" xfId="2270" xr:uid="{00000000-0005-0000-0000-0000AC080000}"/>
    <cellStyle name="Migliaia 20 3 2 3" xfId="3446" xr:uid="{00000000-0005-0000-0000-0000AD080000}"/>
    <cellStyle name="Migliaia 20 3 2 4" xfId="2269" xr:uid="{00000000-0005-0000-0000-0000AE080000}"/>
    <cellStyle name="Migliaia 20 3 2 5" xfId="5711" xr:uid="{00000000-0005-0000-0000-0000AF080000}"/>
    <cellStyle name="Migliaia 20 3 3" xfId="3447" xr:uid="{00000000-0005-0000-0000-0000B0080000}"/>
    <cellStyle name="Migliaia 20 3 3 2" xfId="4227" xr:uid="{00000000-0005-0000-0000-0000B1080000}"/>
    <cellStyle name="Migliaia 20 3 3 3" xfId="5712" xr:uid="{00000000-0005-0000-0000-0000B2080000}"/>
    <cellStyle name="Migliaia 20 3 3 4" xfId="5713" xr:uid="{00000000-0005-0000-0000-0000B3080000}"/>
    <cellStyle name="Migliaia 20 3 3 5" xfId="5714" xr:uid="{00000000-0005-0000-0000-0000B4080000}"/>
    <cellStyle name="Migliaia 20 3 4" xfId="4226" xr:uid="{00000000-0005-0000-0000-0000B5080000}"/>
    <cellStyle name="Migliaia 20 3 5" xfId="3445" xr:uid="{00000000-0005-0000-0000-0000B6080000}"/>
    <cellStyle name="Migliaia 20 3 6" xfId="5715" xr:uid="{00000000-0005-0000-0000-0000B7080000}"/>
    <cellStyle name="Migliaia 20 3 7" xfId="5716" xr:uid="{00000000-0005-0000-0000-0000B8080000}"/>
    <cellStyle name="Migliaia 20 4" xfId="560" xr:uid="{00000000-0005-0000-0000-0000B9080000}"/>
    <cellStyle name="Migliaia 20 4 2" xfId="2271" xr:uid="{00000000-0005-0000-0000-0000BA080000}"/>
    <cellStyle name="Migliaia 20 4 2 2" xfId="4229" xr:uid="{00000000-0005-0000-0000-0000BB080000}"/>
    <cellStyle name="Migliaia 20 4 2 3" xfId="3449" xr:uid="{00000000-0005-0000-0000-0000BC080000}"/>
    <cellStyle name="Migliaia 20 4 3" xfId="4228" xr:uid="{00000000-0005-0000-0000-0000BD080000}"/>
    <cellStyle name="Migliaia 20 4 4" xfId="3448" xr:uid="{00000000-0005-0000-0000-0000BE080000}"/>
    <cellStyle name="Migliaia 20 4 5" xfId="5717" xr:uid="{00000000-0005-0000-0000-0000BF080000}"/>
    <cellStyle name="Migliaia 20 4 6" xfId="5718" xr:uid="{00000000-0005-0000-0000-0000C0080000}"/>
    <cellStyle name="Migliaia 20 5" xfId="561" xr:uid="{00000000-0005-0000-0000-0000C1080000}"/>
    <cellStyle name="Migliaia 20 5 2" xfId="3450" xr:uid="{00000000-0005-0000-0000-0000C2080000}"/>
    <cellStyle name="Migliaia 20 5 3" xfId="5719" xr:uid="{00000000-0005-0000-0000-0000C3080000}"/>
    <cellStyle name="Migliaia 20 5 4" xfId="5720" xr:uid="{00000000-0005-0000-0000-0000C4080000}"/>
    <cellStyle name="Migliaia 20 5 5" xfId="5721" xr:uid="{00000000-0005-0000-0000-0000C5080000}"/>
    <cellStyle name="Migliaia 20 6" xfId="562" xr:uid="{00000000-0005-0000-0000-0000C6080000}"/>
    <cellStyle name="Migliaia 20 6 2" xfId="3181" xr:uid="{00000000-0005-0000-0000-0000C7080000}"/>
    <cellStyle name="Migliaia 20 7" xfId="1892" xr:uid="{00000000-0005-0000-0000-0000C8080000}"/>
    <cellStyle name="Migliaia 20 8" xfId="5722" xr:uid="{00000000-0005-0000-0000-0000C9080000}"/>
    <cellStyle name="Migliaia 20 9" xfId="5723" xr:uid="{00000000-0005-0000-0000-0000CA080000}"/>
    <cellStyle name="Migliaia 21" xfId="563" xr:uid="{00000000-0005-0000-0000-0000CB080000}"/>
    <cellStyle name="Migliaia 21 2" xfId="564" xr:uid="{00000000-0005-0000-0000-0000CC080000}"/>
    <cellStyle name="Migliaia 21 2 2" xfId="2272" xr:uid="{00000000-0005-0000-0000-0000CD080000}"/>
    <cellStyle name="Migliaia 21 2 2 2" xfId="4230" xr:uid="{00000000-0005-0000-0000-0000CE080000}"/>
    <cellStyle name="Migliaia 21 2 3" xfId="3248" xr:uid="{00000000-0005-0000-0000-0000CF080000}"/>
    <cellStyle name="Migliaia 21 2 4" xfId="5724" xr:uid="{00000000-0005-0000-0000-0000D0080000}"/>
    <cellStyle name="Migliaia 21 2 5" xfId="5725" xr:uid="{00000000-0005-0000-0000-0000D1080000}"/>
    <cellStyle name="Migliaia 21 3" xfId="565" xr:uid="{00000000-0005-0000-0000-0000D2080000}"/>
    <cellStyle name="Migliaia 21 3 2" xfId="566" xr:uid="{00000000-0005-0000-0000-0000D3080000}"/>
    <cellStyle name="Migliaia 21 3 2 2" xfId="2274" xr:uid="{00000000-0005-0000-0000-0000D4080000}"/>
    <cellStyle name="Migliaia 21 3 2 3" xfId="3452" xr:uid="{00000000-0005-0000-0000-0000D5080000}"/>
    <cellStyle name="Migliaia 21 3 2 4" xfId="2273" xr:uid="{00000000-0005-0000-0000-0000D6080000}"/>
    <cellStyle name="Migliaia 21 3 2 5" xfId="5726" xr:uid="{00000000-0005-0000-0000-0000D7080000}"/>
    <cellStyle name="Migliaia 21 3 3" xfId="3453" xr:uid="{00000000-0005-0000-0000-0000D8080000}"/>
    <cellStyle name="Migliaia 21 3 3 2" xfId="4232" xr:uid="{00000000-0005-0000-0000-0000D9080000}"/>
    <cellStyle name="Migliaia 21 3 3 3" xfId="5727" xr:uid="{00000000-0005-0000-0000-0000DA080000}"/>
    <cellStyle name="Migliaia 21 3 3 4" xfId="5728" xr:uid="{00000000-0005-0000-0000-0000DB080000}"/>
    <cellStyle name="Migliaia 21 3 3 5" xfId="5729" xr:uid="{00000000-0005-0000-0000-0000DC080000}"/>
    <cellStyle name="Migliaia 21 3 4" xfId="4231" xr:uid="{00000000-0005-0000-0000-0000DD080000}"/>
    <cellStyle name="Migliaia 21 3 5" xfId="3451" xr:uid="{00000000-0005-0000-0000-0000DE080000}"/>
    <cellStyle name="Migliaia 21 3 6" xfId="5730" xr:uid="{00000000-0005-0000-0000-0000DF080000}"/>
    <cellStyle name="Migliaia 21 3 7" xfId="5731" xr:uid="{00000000-0005-0000-0000-0000E0080000}"/>
    <cellStyle name="Migliaia 21 4" xfId="567" xr:uid="{00000000-0005-0000-0000-0000E1080000}"/>
    <cellStyle name="Migliaia 21 4 2" xfId="2275" xr:uid="{00000000-0005-0000-0000-0000E2080000}"/>
    <cellStyle name="Migliaia 21 4 2 2" xfId="4234" xr:uid="{00000000-0005-0000-0000-0000E3080000}"/>
    <cellStyle name="Migliaia 21 4 2 3" xfId="3455" xr:uid="{00000000-0005-0000-0000-0000E4080000}"/>
    <cellStyle name="Migliaia 21 4 3" xfId="4233" xr:uid="{00000000-0005-0000-0000-0000E5080000}"/>
    <cellStyle name="Migliaia 21 4 4" xfId="3454" xr:uid="{00000000-0005-0000-0000-0000E6080000}"/>
    <cellStyle name="Migliaia 21 4 5" xfId="5732" xr:uid="{00000000-0005-0000-0000-0000E7080000}"/>
    <cellStyle name="Migliaia 21 4 6" xfId="5733" xr:uid="{00000000-0005-0000-0000-0000E8080000}"/>
    <cellStyle name="Migliaia 21 5" xfId="568" xr:uid="{00000000-0005-0000-0000-0000E9080000}"/>
    <cellStyle name="Migliaia 21 5 2" xfId="3456" xr:uid="{00000000-0005-0000-0000-0000EA080000}"/>
    <cellStyle name="Migliaia 21 5 3" xfId="5734" xr:uid="{00000000-0005-0000-0000-0000EB080000}"/>
    <cellStyle name="Migliaia 21 5 4" xfId="5735" xr:uid="{00000000-0005-0000-0000-0000EC080000}"/>
    <cellStyle name="Migliaia 21 5 5" xfId="5736" xr:uid="{00000000-0005-0000-0000-0000ED080000}"/>
    <cellStyle name="Migliaia 21 6" xfId="569" xr:uid="{00000000-0005-0000-0000-0000EE080000}"/>
    <cellStyle name="Migliaia 21 6 2" xfId="3182" xr:uid="{00000000-0005-0000-0000-0000EF080000}"/>
    <cellStyle name="Migliaia 21 7" xfId="1893" xr:uid="{00000000-0005-0000-0000-0000F0080000}"/>
    <cellStyle name="Migliaia 21 8" xfId="5737" xr:uid="{00000000-0005-0000-0000-0000F1080000}"/>
    <cellStyle name="Migliaia 21 9" xfId="5738" xr:uid="{00000000-0005-0000-0000-0000F2080000}"/>
    <cellStyle name="Migliaia 22" xfId="570" xr:uid="{00000000-0005-0000-0000-0000F3080000}"/>
    <cellStyle name="Migliaia 22 2" xfId="571" xr:uid="{00000000-0005-0000-0000-0000F4080000}"/>
    <cellStyle name="Migliaia 22 2 2" xfId="2276" xr:uid="{00000000-0005-0000-0000-0000F5080000}"/>
    <cellStyle name="Migliaia 22 2 2 2" xfId="4235" xr:uid="{00000000-0005-0000-0000-0000F6080000}"/>
    <cellStyle name="Migliaia 22 2 3" xfId="3249" xr:uid="{00000000-0005-0000-0000-0000F7080000}"/>
    <cellStyle name="Migliaia 22 2 4" xfId="5739" xr:uid="{00000000-0005-0000-0000-0000F8080000}"/>
    <cellStyle name="Migliaia 22 2 5" xfId="5740" xr:uid="{00000000-0005-0000-0000-0000F9080000}"/>
    <cellStyle name="Migliaia 22 3" xfId="572" xr:uid="{00000000-0005-0000-0000-0000FA080000}"/>
    <cellStyle name="Migliaia 22 3 2" xfId="573" xr:uid="{00000000-0005-0000-0000-0000FB080000}"/>
    <cellStyle name="Migliaia 22 3 2 2" xfId="2278" xr:uid="{00000000-0005-0000-0000-0000FC080000}"/>
    <cellStyle name="Migliaia 22 3 2 3" xfId="3458" xr:uid="{00000000-0005-0000-0000-0000FD080000}"/>
    <cellStyle name="Migliaia 22 3 2 4" xfId="2277" xr:uid="{00000000-0005-0000-0000-0000FE080000}"/>
    <cellStyle name="Migliaia 22 3 2 5" xfId="5741" xr:uid="{00000000-0005-0000-0000-0000FF080000}"/>
    <cellStyle name="Migliaia 22 3 3" xfId="3459" xr:uid="{00000000-0005-0000-0000-000000090000}"/>
    <cellStyle name="Migliaia 22 3 3 2" xfId="4237" xr:uid="{00000000-0005-0000-0000-000001090000}"/>
    <cellStyle name="Migliaia 22 3 3 3" xfId="5742" xr:uid="{00000000-0005-0000-0000-000002090000}"/>
    <cellStyle name="Migliaia 22 3 3 4" xfId="5743" xr:uid="{00000000-0005-0000-0000-000003090000}"/>
    <cellStyle name="Migliaia 22 3 3 5" xfId="5744" xr:uid="{00000000-0005-0000-0000-000004090000}"/>
    <cellStyle name="Migliaia 22 3 4" xfId="4236" xr:uid="{00000000-0005-0000-0000-000005090000}"/>
    <cellStyle name="Migliaia 22 3 5" xfId="3457" xr:uid="{00000000-0005-0000-0000-000006090000}"/>
    <cellStyle name="Migliaia 22 3 6" xfId="5745" xr:uid="{00000000-0005-0000-0000-000007090000}"/>
    <cellStyle name="Migliaia 22 3 7" xfId="5746" xr:uid="{00000000-0005-0000-0000-000008090000}"/>
    <cellStyle name="Migliaia 22 4" xfId="574" xr:uid="{00000000-0005-0000-0000-000009090000}"/>
    <cellStyle name="Migliaia 22 4 2" xfId="2279" xr:uid="{00000000-0005-0000-0000-00000A090000}"/>
    <cellStyle name="Migliaia 22 4 2 2" xfId="4239" xr:uid="{00000000-0005-0000-0000-00000B090000}"/>
    <cellStyle name="Migliaia 22 4 2 3" xfId="3461" xr:uid="{00000000-0005-0000-0000-00000C090000}"/>
    <cellStyle name="Migliaia 22 4 3" xfId="4238" xr:uid="{00000000-0005-0000-0000-00000D090000}"/>
    <cellStyle name="Migliaia 22 4 4" xfId="3460" xr:uid="{00000000-0005-0000-0000-00000E090000}"/>
    <cellStyle name="Migliaia 22 4 5" xfId="5747" xr:uid="{00000000-0005-0000-0000-00000F090000}"/>
    <cellStyle name="Migliaia 22 4 6" xfId="5748" xr:uid="{00000000-0005-0000-0000-000010090000}"/>
    <cellStyle name="Migliaia 22 5" xfId="575" xr:uid="{00000000-0005-0000-0000-000011090000}"/>
    <cellStyle name="Migliaia 22 5 2" xfId="3462" xr:uid="{00000000-0005-0000-0000-000012090000}"/>
    <cellStyle name="Migliaia 22 5 3" xfId="5749" xr:uid="{00000000-0005-0000-0000-000013090000}"/>
    <cellStyle name="Migliaia 22 5 4" xfId="5750" xr:uid="{00000000-0005-0000-0000-000014090000}"/>
    <cellStyle name="Migliaia 22 5 5" xfId="5751" xr:uid="{00000000-0005-0000-0000-000015090000}"/>
    <cellStyle name="Migliaia 22 6" xfId="576" xr:uid="{00000000-0005-0000-0000-000016090000}"/>
    <cellStyle name="Migliaia 22 6 2" xfId="3183" xr:uid="{00000000-0005-0000-0000-000017090000}"/>
    <cellStyle name="Migliaia 22 7" xfId="1894" xr:uid="{00000000-0005-0000-0000-000018090000}"/>
    <cellStyle name="Migliaia 22 8" xfId="5752" xr:uid="{00000000-0005-0000-0000-000019090000}"/>
    <cellStyle name="Migliaia 22 9" xfId="5753" xr:uid="{00000000-0005-0000-0000-00001A090000}"/>
    <cellStyle name="Migliaia 23" xfId="577" xr:uid="{00000000-0005-0000-0000-00001B090000}"/>
    <cellStyle name="Migliaia 23 2" xfId="578" xr:uid="{00000000-0005-0000-0000-00001C090000}"/>
    <cellStyle name="Migliaia 23 2 2" xfId="2280" xr:uid="{00000000-0005-0000-0000-00001D090000}"/>
    <cellStyle name="Migliaia 23 2 2 2" xfId="4240" xr:uid="{00000000-0005-0000-0000-00001E090000}"/>
    <cellStyle name="Migliaia 23 2 3" xfId="3250" xr:uid="{00000000-0005-0000-0000-00001F090000}"/>
    <cellStyle name="Migliaia 23 2 4" xfId="5754" xr:uid="{00000000-0005-0000-0000-000020090000}"/>
    <cellStyle name="Migliaia 23 2 5" xfId="5755" xr:uid="{00000000-0005-0000-0000-000021090000}"/>
    <cellStyle name="Migliaia 23 3" xfId="579" xr:uid="{00000000-0005-0000-0000-000022090000}"/>
    <cellStyle name="Migliaia 23 3 2" xfId="580" xr:uid="{00000000-0005-0000-0000-000023090000}"/>
    <cellStyle name="Migliaia 23 3 2 2" xfId="2282" xr:uid="{00000000-0005-0000-0000-000024090000}"/>
    <cellStyle name="Migliaia 23 3 2 3" xfId="3464" xr:uid="{00000000-0005-0000-0000-000025090000}"/>
    <cellStyle name="Migliaia 23 3 2 4" xfId="2281" xr:uid="{00000000-0005-0000-0000-000026090000}"/>
    <cellStyle name="Migliaia 23 3 2 5" xfId="5756" xr:uid="{00000000-0005-0000-0000-000027090000}"/>
    <cellStyle name="Migliaia 23 3 3" xfId="3465" xr:uid="{00000000-0005-0000-0000-000028090000}"/>
    <cellStyle name="Migliaia 23 3 3 2" xfId="4242" xr:uid="{00000000-0005-0000-0000-000029090000}"/>
    <cellStyle name="Migliaia 23 3 3 3" xfId="5757" xr:uid="{00000000-0005-0000-0000-00002A090000}"/>
    <cellStyle name="Migliaia 23 3 3 4" xfId="5758" xr:uid="{00000000-0005-0000-0000-00002B090000}"/>
    <cellStyle name="Migliaia 23 3 3 5" xfId="5759" xr:uid="{00000000-0005-0000-0000-00002C090000}"/>
    <cellStyle name="Migliaia 23 3 4" xfId="4241" xr:uid="{00000000-0005-0000-0000-00002D090000}"/>
    <cellStyle name="Migliaia 23 3 5" xfId="3463" xr:uid="{00000000-0005-0000-0000-00002E090000}"/>
    <cellStyle name="Migliaia 23 3 6" xfId="5760" xr:uid="{00000000-0005-0000-0000-00002F090000}"/>
    <cellStyle name="Migliaia 23 3 7" xfId="5761" xr:uid="{00000000-0005-0000-0000-000030090000}"/>
    <cellStyle name="Migliaia 23 4" xfId="581" xr:uid="{00000000-0005-0000-0000-000031090000}"/>
    <cellStyle name="Migliaia 23 4 2" xfId="2283" xr:uid="{00000000-0005-0000-0000-000032090000}"/>
    <cellStyle name="Migliaia 23 4 2 2" xfId="4244" xr:uid="{00000000-0005-0000-0000-000033090000}"/>
    <cellStyle name="Migliaia 23 4 2 3" xfId="3467" xr:uid="{00000000-0005-0000-0000-000034090000}"/>
    <cellStyle name="Migliaia 23 4 3" xfId="4243" xr:uid="{00000000-0005-0000-0000-000035090000}"/>
    <cellStyle name="Migliaia 23 4 4" xfId="3466" xr:uid="{00000000-0005-0000-0000-000036090000}"/>
    <cellStyle name="Migliaia 23 4 5" xfId="5762" xr:uid="{00000000-0005-0000-0000-000037090000}"/>
    <cellStyle name="Migliaia 23 4 6" xfId="5763" xr:uid="{00000000-0005-0000-0000-000038090000}"/>
    <cellStyle name="Migliaia 23 5" xfId="582" xr:uid="{00000000-0005-0000-0000-000039090000}"/>
    <cellStyle name="Migliaia 23 5 2" xfId="3468" xr:uid="{00000000-0005-0000-0000-00003A090000}"/>
    <cellStyle name="Migliaia 23 5 3" xfId="5764" xr:uid="{00000000-0005-0000-0000-00003B090000}"/>
    <cellStyle name="Migliaia 23 5 4" xfId="5765" xr:uid="{00000000-0005-0000-0000-00003C090000}"/>
    <cellStyle name="Migliaia 23 5 5" xfId="5766" xr:uid="{00000000-0005-0000-0000-00003D090000}"/>
    <cellStyle name="Migliaia 23 6" xfId="583" xr:uid="{00000000-0005-0000-0000-00003E090000}"/>
    <cellStyle name="Migliaia 23 6 2" xfId="3184" xr:uid="{00000000-0005-0000-0000-00003F090000}"/>
    <cellStyle name="Migliaia 23 7" xfId="1895" xr:uid="{00000000-0005-0000-0000-000040090000}"/>
    <cellStyle name="Migliaia 23 8" xfId="5767" xr:uid="{00000000-0005-0000-0000-000041090000}"/>
    <cellStyle name="Migliaia 23 9" xfId="5768" xr:uid="{00000000-0005-0000-0000-000042090000}"/>
    <cellStyle name="Migliaia 24" xfId="584" xr:uid="{00000000-0005-0000-0000-000043090000}"/>
    <cellStyle name="Migliaia 24 2" xfId="585" xr:uid="{00000000-0005-0000-0000-000044090000}"/>
    <cellStyle name="Migliaia 24 2 2" xfId="2284" xr:uid="{00000000-0005-0000-0000-000045090000}"/>
    <cellStyle name="Migliaia 24 2 2 2" xfId="4245" xr:uid="{00000000-0005-0000-0000-000046090000}"/>
    <cellStyle name="Migliaia 24 2 3" xfId="3251" xr:uid="{00000000-0005-0000-0000-000047090000}"/>
    <cellStyle name="Migliaia 24 2 4" xfId="5769" xr:uid="{00000000-0005-0000-0000-000048090000}"/>
    <cellStyle name="Migliaia 24 2 5" xfId="5770" xr:uid="{00000000-0005-0000-0000-000049090000}"/>
    <cellStyle name="Migliaia 24 3" xfId="586" xr:uid="{00000000-0005-0000-0000-00004A090000}"/>
    <cellStyle name="Migliaia 24 3 2" xfId="587" xr:uid="{00000000-0005-0000-0000-00004B090000}"/>
    <cellStyle name="Migliaia 24 3 2 2" xfId="2286" xr:uid="{00000000-0005-0000-0000-00004C090000}"/>
    <cellStyle name="Migliaia 24 3 2 3" xfId="3470" xr:uid="{00000000-0005-0000-0000-00004D090000}"/>
    <cellStyle name="Migliaia 24 3 2 4" xfId="2285" xr:uid="{00000000-0005-0000-0000-00004E090000}"/>
    <cellStyle name="Migliaia 24 3 2 5" xfId="5771" xr:uid="{00000000-0005-0000-0000-00004F090000}"/>
    <cellStyle name="Migliaia 24 3 3" xfId="3471" xr:uid="{00000000-0005-0000-0000-000050090000}"/>
    <cellStyle name="Migliaia 24 3 3 2" xfId="4247" xr:uid="{00000000-0005-0000-0000-000051090000}"/>
    <cellStyle name="Migliaia 24 3 3 3" xfId="5772" xr:uid="{00000000-0005-0000-0000-000052090000}"/>
    <cellStyle name="Migliaia 24 3 3 4" xfId="5773" xr:uid="{00000000-0005-0000-0000-000053090000}"/>
    <cellStyle name="Migliaia 24 3 3 5" xfId="5774" xr:uid="{00000000-0005-0000-0000-000054090000}"/>
    <cellStyle name="Migliaia 24 3 4" xfId="4246" xr:uid="{00000000-0005-0000-0000-000055090000}"/>
    <cellStyle name="Migliaia 24 3 5" xfId="3469" xr:uid="{00000000-0005-0000-0000-000056090000}"/>
    <cellStyle name="Migliaia 24 3 6" xfId="5775" xr:uid="{00000000-0005-0000-0000-000057090000}"/>
    <cellStyle name="Migliaia 24 3 7" xfId="5776" xr:uid="{00000000-0005-0000-0000-000058090000}"/>
    <cellStyle name="Migliaia 24 4" xfId="588" xr:uid="{00000000-0005-0000-0000-000059090000}"/>
    <cellStyle name="Migliaia 24 4 2" xfId="2287" xr:uid="{00000000-0005-0000-0000-00005A090000}"/>
    <cellStyle name="Migliaia 24 4 2 2" xfId="4249" xr:uid="{00000000-0005-0000-0000-00005B090000}"/>
    <cellStyle name="Migliaia 24 4 2 3" xfId="3473" xr:uid="{00000000-0005-0000-0000-00005C090000}"/>
    <cellStyle name="Migliaia 24 4 3" xfId="4248" xr:uid="{00000000-0005-0000-0000-00005D090000}"/>
    <cellStyle name="Migliaia 24 4 4" xfId="3472" xr:uid="{00000000-0005-0000-0000-00005E090000}"/>
    <cellStyle name="Migliaia 24 4 5" xfId="5777" xr:uid="{00000000-0005-0000-0000-00005F090000}"/>
    <cellStyle name="Migliaia 24 4 6" xfId="5778" xr:uid="{00000000-0005-0000-0000-000060090000}"/>
    <cellStyle name="Migliaia 24 5" xfId="589" xr:uid="{00000000-0005-0000-0000-000061090000}"/>
    <cellStyle name="Migliaia 24 5 2" xfId="3474" xr:uid="{00000000-0005-0000-0000-000062090000}"/>
    <cellStyle name="Migliaia 24 5 3" xfId="5779" xr:uid="{00000000-0005-0000-0000-000063090000}"/>
    <cellStyle name="Migliaia 24 5 4" xfId="5780" xr:uid="{00000000-0005-0000-0000-000064090000}"/>
    <cellStyle name="Migliaia 24 5 5" xfId="5781" xr:uid="{00000000-0005-0000-0000-000065090000}"/>
    <cellStyle name="Migliaia 24 6" xfId="590" xr:uid="{00000000-0005-0000-0000-000066090000}"/>
    <cellStyle name="Migliaia 24 6 2" xfId="3185" xr:uid="{00000000-0005-0000-0000-000067090000}"/>
    <cellStyle name="Migliaia 24 7" xfId="1896" xr:uid="{00000000-0005-0000-0000-000068090000}"/>
    <cellStyle name="Migliaia 24 8" xfId="5782" xr:uid="{00000000-0005-0000-0000-000069090000}"/>
    <cellStyle name="Migliaia 24 9" xfId="5783" xr:uid="{00000000-0005-0000-0000-00006A090000}"/>
    <cellStyle name="Migliaia 25" xfId="591" xr:uid="{00000000-0005-0000-0000-00006B090000}"/>
    <cellStyle name="Migliaia 25 2" xfId="592" xr:uid="{00000000-0005-0000-0000-00006C090000}"/>
    <cellStyle name="Migliaia 25 2 2" xfId="2288" xr:uid="{00000000-0005-0000-0000-00006D090000}"/>
    <cellStyle name="Migliaia 25 2 2 2" xfId="4250" xr:uid="{00000000-0005-0000-0000-00006E090000}"/>
    <cellStyle name="Migliaia 25 2 3" xfId="3252" xr:uid="{00000000-0005-0000-0000-00006F090000}"/>
    <cellStyle name="Migliaia 25 2 4" xfId="5784" xr:uid="{00000000-0005-0000-0000-000070090000}"/>
    <cellStyle name="Migliaia 25 2 5" xfId="5785" xr:uid="{00000000-0005-0000-0000-000071090000}"/>
    <cellStyle name="Migliaia 25 3" xfId="593" xr:uid="{00000000-0005-0000-0000-000072090000}"/>
    <cellStyle name="Migliaia 25 3 2" xfId="594" xr:uid="{00000000-0005-0000-0000-000073090000}"/>
    <cellStyle name="Migliaia 25 3 2 2" xfId="2290" xr:uid="{00000000-0005-0000-0000-000074090000}"/>
    <cellStyle name="Migliaia 25 3 2 3" xfId="3476" xr:uid="{00000000-0005-0000-0000-000075090000}"/>
    <cellStyle name="Migliaia 25 3 2 4" xfId="2289" xr:uid="{00000000-0005-0000-0000-000076090000}"/>
    <cellStyle name="Migliaia 25 3 2 5" xfId="5786" xr:uid="{00000000-0005-0000-0000-000077090000}"/>
    <cellStyle name="Migliaia 25 3 3" xfId="3477" xr:uid="{00000000-0005-0000-0000-000078090000}"/>
    <cellStyle name="Migliaia 25 3 3 2" xfId="4252" xr:uid="{00000000-0005-0000-0000-000079090000}"/>
    <cellStyle name="Migliaia 25 3 3 3" xfId="5787" xr:uid="{00000000-0005-0000-0000-00007A090000}"/>
    <cellStyle name="Migliaia 25 3 3 4" xfId="5788" xr:uid="{00000000-0005-0000-0000-00007B090000}"/>
    <cellStyle name="Migliaia 25 3 3 5" xfId="5789" xr:uid="{00000000-0005-0000-0000-00007C090000}"/>
    <cellStyle name="Migliaia 25 3 4" xfId="4251" xr:uid="{00000000-0005-0000-0000-00007D090000}"/>
    <cellStyle name="Migliaia 25 3 5" xfId="3475" xr:uid="{00000000-0005-0000-0000-00007E090000}"/>
    <cellStyle name="Migliaia 25 3 6" xfId="5790" xr:uid="{00000000-0005-0000-0000-00007F090000}"/>
    <cellStyle name="Migliaia 25 3 7" xfId="5791" xr:uid="{00000000-0005-0000-0000-000080090000}"/>
    <cellStyle name="Migliaia 25 4" xfId="595" xr:uid="{00000000-0005-0000-0000-000081090000}"/>
    <cellStyle name="Migliaia 25 4 2" xfId="2291" xr:uid="{00000000-0005-0000-0000-000082090000}"/>
    <cellStyle name="Migliaia 25 4 2 2" xfId="4254" xr:uid="{00000000-0005-0000-0000-000083090000}"/>
    <cellStyle name="Migliaia 25 4 2 3" xfId="3479" xr:uid="{00000000-0005-0000-0000-000084090000}"/>
    <cellStyle name="Migliaia 25 4 3" xfId="4253" xr:uid="{00000000-0005-0000-0000-000085090000}"/>
    <cellStyle name="Migliaia 25 4 4" xfId="3478" xr:uid="{00000000-0005-0000-0000-000086090000}"/>
    <cellStyle name="Migliaia 25 4 5" xfId="5792" xr:uid="{00000000-0005-0000-0000-000087090000}"/>
    <cellStyle name="Migliaia 25 4 6" xfId="5793" xr:uid="{00000000-0005-0000-0000-000088090000}"/>
    <cellStyle name="Migliaia 25 5" xfId="596" xr:uid="{00000000-0005-0000-0000-000089090000}"/>
    <cellStyle name="Migliaia 25 5 2" xfId="3480" xr:uid="{00000000-0005-0000-0000-00008A090000}"/>
    <cellStyle name="Migliaia 25 5 3" xfId="5794" xr:uid="{00000000-0005-0000-0000-00008B090000}"/>
    <cellStyle name="Migliaia 25 5 4" xfId="5795" xr:uid="{00000000-0005-0000-0000-00008C090000}"/>
    <cellStyle name="Migliaia 25 5 5" xfId="5796" xr:uid="{00000000-0005-0000-0000-00008D090000}"/>
    <cellStyle name="Migliaia 25 6" xfId="597" xr:uid="{00000000-0005-0000-0000-00008E090000}"/>
    <cellStyle name="Migliaia 25 6 2" xfId="3186" xr:uid="{00000000-0005-0000-0000-00008F090000}"/>
    <cellStyle name="Migliaia 25 7" xfId="1897" xr:uid="{00000000-0005-0000-0000-000090090000}"/>
    <cellStyle name="Migliaia 25 8" xfId="5797" xr:uid="{00000000-0005-0000-0000-000091090000}"/>
    <cellStyle name="Migliaia 25 9" xfId="5798" xr:uid="{00000000-0005-0000-0000-000092090000}"/>
    <cellStyle name="Migliaia 26" xfId="598" xr:uid="{00000000-0005-0000-0000-000093090000}"/>
    <cellStyle name="Migliaia 26 2" xfId="599" xr:uid="{00000000-0005-0000-0000-000094090000}"/>
    <cellStyle name="Migliaia 26 2 2" xfId="2292" xr:uid="{00000000-0005-0000-0000-000095090000}"/>
    <cellStyle name="Migliaia 26 2 2 2" xfId="4255" xr:uid="{00000000-0005-0000-0000-000096090000}"/>
    <cellStyle name="Migliaia 26 2 3" xfId="3253" xr:uid="{00000000-0005-0000-0000-000097090000}"/>
    <cellStyle name="Migliaia 26 2 4" xfId="5799" xr:uid="{00000000-0005-0000-0000-000098090000}"/>
    <cellStyle name="Migliaia 26 2 5" xfId="5800" xr:uid="{00000000-0005-0000-0000-000099090000}"/>
    <cellStyle name="Migliaia 26 3" xfId="600" xr:uid="{00000000-0005-0000-0000-00009A090000}"/>
    <cellStyle name="Migliaia 26 3 2" xfId="601" xr:uid="{00000000-0005-0000-0000-00009B090000}"/>
    <cellStyle name="Migliaia 26 3 2 2" xfId="2294" xr:uid="{00000000-0005-0000-0000-00009C090000}"/>
    <cellStyle name="Migliaia 26 3 2 3" xfId="3482" xr:uid="{00000000-0005-0000-0000-00009D090000}"/>
    <cellStyle name="Migliaia 26 3 2 4" xfId="2293" xr:uid="{00000000-0005-0000-0000-00009E090000}"/>
    <cellStyle name="Migliaia 26 3 2 5" xfId="5801" xr:uid="{00000000-0005-0000-0000-00009F090000}"/>
    <cellStyle name="Migliaia 26 3 3" xfId="3483" xr:uid="{00000000-0005-0000-0000-0000A0090000}"/>
    <cellStyle name="Migliaia 26 3 3 2" xfId="4257" xr:uid="{00000000-0005-0000-0000-0000A1090000}"/>
    <cellStyle name="Migliaia 26 3 3 3" xfId="5802" xr:uid="{00000000-0005-0000-0000-0000A2090000}"/>
    <cellStyle name="Migliaia 26 3 3 4" xfId="5803" xr:uid="{00000000-0005-0000-0000-0000A3090000}"/>
    <cellStyle name="Migliaia 26 3 3 5" xfId="5804" xr:uid="{00000000-0005-0000-0000-0000A4090000}"/>
    <cellStyle name="Migliaia 26 3 4" xfId="4256" xr:uid="{00000000-0005-0000-0000-0000A5090000}"/>
    <cellStyle name="Migliaia 26 3 5" xfId="3481" xr:uid="{00000000-0005-0000-0000-0000A6090000}"/>
    <cellStyle name="Migliaia 26 3 6" xfId="5805" xr:uid="{00000000-0005-0000-0000-0000A7090000}"/>
    <cellStyle name="Migliaia 26 3 7" xfId="5806" xr:uid="{00000000-0005-0000-0000-0000A8090000}"/>
    <cellStyle name="Migliaia 26 4" xfId="602" xr:uid="{00000000-0005-0000-0000-0000A9090000}"/>
    <cellStyle name="Migliaia 26 4 2" xfId="2295" xr:uid="{00000000-0005-0000-0000-0000AA090000}"/>
    <cellStyle name="Migliaia 26 4 2 2" xfId="4259" xr:uid="{00000000-0005-0000-0000-0000AB090000}"/>
    <cellStyle name="Migliaia 26 4 2 3" xfId="3485" xr:uid="{00000000-0005-0000-0000-0000AC090000}"/>
    <cellStyle name="Migliaia 26 4 3" xfId="4258" xr:uid="{00000000-0005-0000-0000-0000AD090000}"/>
    <cellStyle name="Migliaia 26 4 4" xfId="3484" xr:uid="{00000000-0005-0000-0000-0000AE090000}"/>
    <cellStyle name="Migliaia 26 4 5" xfId="5807" xr:uid="{00000000-0005-0000-0000-0000AF090000}"/>
    <cellStyle name="Migliaia 26 4 6" xfId="5808" xr:uid="{00000000-0005-0000-0000-0000B0090000}"/>
    <cellStyle name="Migliaia 26 5" xfId="603" xr:uid="{00000000-0005-0000-0000-0000B1090000}"/>
    <cellStyle name="Migliaia 26 5 2" xfId="3486" xr:uid="{00000000-0005-0000-0000-0000B2090000}"/>
    <cellStyle name="Migliaia 26 5 3" xfId="5809" xr:uid="{00000000-0005-0000-0000-0000B3090000}"/>
    <cellStyle name="Migliaia 26 5 4" xfId="5810" xr:uid="{00000000-0005-0000-0000-0000B4090000}"/>
    <cellStyle name="Migliaia 26 5 5" xfId="5811" xr:uid="{00000000-0005-0000-0000-0000B5090000}"/>
    <cellStyle name="Migliaia 26 6" xfId="604" xr:uid="{00000000-0005-0000-0000-0000B6090000}"/>
    <cellStyle name="Migliaia 26 6 2" xfId="3187" xr:uid="{00000000-0005-0000-0000-0000B7090000}"/>
    <cellStyle name="Migliaia 26 7" xfId="1898" xr:uid="{00000000-0005-0000-0000-0000B8090000}"/>
    <cellStyle name="Migliaia 26 8" xfId="5812" xr:uid="{00000000-0005-0000-0000-0000B9090000}"/>
    <cellStyle name="Migliaia 26 9" xfId="5813" xr:uid="{00000000-0005-0000-0000-0000BA090000}"/>
    <cellStyle name="Migliaia 27" xfId="605" xr:uid="{00000000-0005-0000-0000-0000BB090000}"/>
    <cellStyle name="Migliaia 27 2" xfId="606" xr:uid="{00000000-0005-0000-0000-0000BC090000}"/>
    <cellStyle name="Migliaia 27 2 2" xfId="2296" xr:uid="{00000000-0005-0000-0000-0000BD090000}"/>
    <cellStyle name="Migliaia 27 2 2 2" xfId="4260" xr:uid="{00000000-0005-0000-0000-0000BE090000}"/>
    <cellStyle name="Migliaia 27 2 3" xfId="3254" xr:uid="{00000000-0005-0000-0000-0000BF090000}"/>
    <cellStyle name="Migliaia 27 2 4" xfId="5814" xr:uid="{00000000-0005-0000-0000-0000C0090000}"/>
    <cellStyle name="Migliaia 27 2 5" xfId="5815" xr:uid="{00000000-0005-0000-0000-0000C1090000}"/>
    <cellStyle name="Migliaia 27 3" xfId="607" xr:uid="{00000000-0005-0000-0000-0000C2090000}"/>
    <cellStyle name="Migliaia 27 3 2" xfId="608" xr:uid="{00000000-0005-0000-0000-0000C3090000}"/>
    <cellStyle name="Migliaia 27 3 2 2" xfId="2298" xr:uid="{00000000-0005-0000-0000-0000C4090000}"/>
    <cellStyle name="Migliaia 27 3 2 3" xfId="3488" xr:uid="{00000000-0005-0000-0000-0000C5090000}"/>
    <cellStyle name="Migliaia 27 3 2 4" xfId="2297" xr:uid="{00000000-0005-0000-0000-0000C6090000}"/>
    <cellStyle name="Migliaia 27 3 2 5" xfId="5816" xr:uid="{00000000-0005-0000-0000-0000C7090000}"/>
    <cellStyle name="Migliaia 27 3 3" xfId="3489" xr:uid="{00000000-0005-0000-0000-0000C8090000}"/>
    <cellStyle name="Migliaia 27 3 3 2" xfId="4262" xr:uid="{00000000-0005-0000-0000-0000C9090000}"/>
    <cellStyle name="Migliaia 27 3 3 3" xfId="5817" xr:uid="{00000000-0005-0000-0000-0000CA090000}"/>
    <cellStyle name="Migliaia 27 3 3 4" xfId="5818" xr:uid="{00000000-0005-0000-0000-0000CB090000}"/>
    <cellStyle name="Migliaia 27 3 3 5" xfId="5819" xr:uid="{00000000-0005-0000-0000-0000CC090000}"/>
    <cellStyle name="Migliaia 27 3 4" xfId="4261" xr:uid="{00000000-0005-0000-0000-0000CD090000}"/>
    <cellStyle name="Migliaia 27 3 5" xfId="3487" xr:uid="{00000000-0005-0000-0000-0000CE090000}"/>
    <cellStyle name="Migliaia 27 3 6" xfId="5820" xr:uid="{00000000-0005-0000-0000-0000CF090000}"/>
    <cellStyle name="Migliaia 27 3 7" xfId="5821" xr:uid="{00000000-0005-0000-0000-0000D0090000}"/>
    <cellStyle name="Migliaia 27 4" xfId="609" xr:uid="{00000000-0005-0000-0000-0000D1090000}"/>
    <cellStyle name="Migliaia 27 4 2" xfId="2299" xr:uid="{00000000-0005-0000-0000-0000D2090000}"/>
    <cellStyle name="Migliaia 27 4 2 2" xfId="4264" xr:uid="{00000000-0005-0000-0000-0000D3090000}"/>
    <cellStyle name="Migliaia 27 4 2 3" xfId="3491" xr:uid="{00000000-0005-0000-0000-0000D4090000}"/>
    <cellStyle name="Migliaia 27 4 3" xfId="4263" xr:uid="{00000000-0005-0000-0000-0000D5090000}"/>
    <cellStyle name="Migliaia 27 4 4" xfId="3490" xr:uid="{00000000-0005-0000-0000-0000D6090000}"/>
    <cellStyle name="Migliaia 27 4 5" xfId="5822" xr:uid="{00000000-0005-0000-0000-0000D7090000}"/>
    <cellStyle name="Migliaia 27 4 6" xfId="5823" xr:uid="{00000000-0005-0000-0000-0000D8090000}"/>
    <cellStyle name="Migliaia 27 5" xfId="610" xr:uid="{00000000-0005-0000-0000-0000D9090000}"/>
    <cellStyle name="Migliaia 27 5 2" xfId="3492" xr:uid="{00000000-0005-0000-0000-0000DA090000}"/>
    <cellStyle name="Migliaia 27 5 3" xfId="5824" xr:uid="{00000000-0005-0000-0000-0000DB090000}"/>
    <cellStyle name="Migliaia 27 5 4" xfId="5825" xr:uid="{00000000-0005-0000-0000-0000DC090000}"/>
    <cellStyle name="Migliaia 27 5 5" xfId="5826" xr:uid="{00000000-0005-0000-0000-0000DD090000}"/>
    <cellStyle name="Migliaia 27 6" xfId="611" xr:uid="{00000000-0005-0000-0000-0000DE090000}"/>
    <cellStyle name="Migliaia 27 6 2" xfId="3188" xr:uid="{00000000-0005-0000-0000-0000DF090000}"/>
    <cellStyle name="Migliaia 27 7" xfId="1899" xr:uid="{00000000-0005-0000-0000-0000E0090000}"/>
    <cellStyle name="Migliaia 27 8" xfId="5827" xr:uid="{00000000-0005-0000-0000-0000E1090000}"/>
    <cellStyle name="Migliaia 27 9" xfId="5828" xr:uid="{00000000-0005-0000-0000-0000E2090000}"/>
    <cellStyle name="Migliaia 28" xfId="612" xr:uid="{00000000-0005-0000-0000-0000E3090000}"/>
    <cellStyle name="Migliaia 28 2" xfId="613" xr:uid="{00000000-0005-0000-0000-0000E4090000}"/>
    <cellStyle name="Migliaia 28 2 2" xfId="2300" xr:uid="{00000000-0005-0000-0000-0000E5090000}"/>
    <cellStyle name="Migliaia 28 2 2 2" xfId="4265" xr:uid="{00000000-0005-0000-0000-0000E6090000}"/>
    <cellStyle name="Migliaia 28 2 3" xfId="3255" xr:uid="{00000000-0005-0000-0000-0000E7090000}"/>
    <cellStyle name="Migliaia 28 2 4" xfId="5829" xr:uid="{00000000-0005-0000-0000-0000E8090000}"/>
    <cellStyle name="Migliaia 28 2 5" xfId="5830" xr:uid="{00000000-0005-0000-0000-0000E9090000}"/>
    <cellStyle name="Migliaia 28 3" xfId="614" xr:uid="{00000000-0005-0000-0000-0000EA090000}"/>
    <cellStyle name="Migliaia 28 3 2" xfId="615" xr:uid="{00000000-0005-0000-0000-0000EB090000}"/>
    <cellStyle name="Migliaia 28 3 2 2" xfId="2302" xr:uid="{00000000-0005-0000-0000-0000EC090000}"/>
    <cellStyle name="Migliaia 28 3 2 3" xfId="3494" xr:uid="{00000000-0005-0000-0000-0000ED090000}"/>
    <cellStyle name="Migliaia 28 3 2 4" xfId="2301" xr:uid="{00000000-0005-0000-0000-0000EE090000}"/>
    <cellStyle name="Migliaia 28 3 2 5" xfId="5831" xr:uid="{00000000-0005-0000-0000-0000EF090000}"/>
    <cellStyle name="Migliaia 28 3 3" xfId="3495" xr:uid="{00000000-0005-0000-0000-0000F0090000}"/>
    <cellStyle name="Migliaia 28 3 3 2" xfId="4267" xr:uid="{00000000-0005-0000-0000-0000F1090000}"/>
    <cellStyle name="Migliaia 28 3 3 3" xfId="5832" xr:uid="{00000000-0005-0000-0000-0000F2090000}"/>
    <cellStyle name="Migliaia 28 3 3 4" xfId="5833" xr:uid="{00000000-0005-0000-0000-0000F3090000}"/>
    <cellStyle name="Migliaia 28 3 3 5" xfId="5834" xr:uid="{00000000-0005-0000-0000-0000F4090000}"/>
    <cellStyle name="Migliaia 28 3 4" xfId="4266" xr:uid="{00000000-0005-0000-0000-0000F5090000}"/>
    <cellStyle name="Migliaia 28 3 5" xfId="3493" xr:uid="{00000000-0005-0000-0000-0000F6090000}"/>
    <cellStyle name="Migliaia 28 3 6" xfId="5835" xr:uid="{00000000-0005-0000-0000-0000F7090000}"/>
    <cellStyle name="Migliaia 28 3 7" xfId="5836" xr:uid="{00000000-0005-0000-0000-0000F8090000}"/>
    <cellStyle name="Migliaia 28 4" xfId="616" xr:uid="{00000000-0005-0000-0000-0000F9090000}"/>
    <cellStyle name="Migliaia 28 4 2" xfId="2303" xr:uid="{00000000-0005-0000-0000-0000FA090000}"/>
    <cellStyle name="Migliaia 28 4 2 2" xfId="4269" xr:uid="{00000000-0005-0000-0000-0000FB090000}"/>
    <cellStyle name="Migliaia 28 4 2 3" xfId="3497" xr:uid="{00000000-0005-0000-0000-0000FC090000}"/>
    <cellStyle name="Migliaia 28 4 3" xfId="4268" xr:uid="{00000000-0005-0000-0000-0000FD090000}"/>
    <cellStyle name="Migliaia 28 4 4" xfId="3496" xr:uid="{00000000-0005-0000-0000-0000FE090000}"/>
    <cellStyle name="Migliaia 28 4 5" xfId="5837" xr:uid="{00000000-0005-0000-0000-0000FF090000}"/>
    <cellStyle name="Migliaia 28 4 6" xfId="5838" xr:uid="{00000000-0005-0000-0000-0000000A0000}"/>
    <cellStyle name="Migliaia 28 5" xfId="617" xr:uid="{00000000-0005-0000-0000-0000010A0000}"/>
    <cellStyle name="Migliaia 28 5 2" xfId="3498" xr:uid="{00000000-0005-0000-0000-0000020A0000}"/>
    <cellStyle name="Migliaia 28 5 3" xfId="5839" xr:uid="{00000000-0005-0000-0000-0000030A0000}"/>
    <cellStyle name="Migliaia 28 5 4" xfId="5840" xr:uid="{00000000-0005-0000-0000-0000040A0000}"/>
    <cellStyle name="Migliaia 28 5 5" xfId="5841" xr:uid="{00000000-0005-0000-0000-0000050A0000}"/>
    <cellStyle name="Migliaia 28 6" xfId="618" xr:uid="{00000000-0005-0000-0000-0000060A0000}"/>
    <cellStyle name="Migliaia 28 6 2" xfId="3189" xr:uid="{00000000-0005-0000-0000-0000070A0000}"/>
    <cellStyle name="Migliaia 28 7" xfId="1900" xr:uid="{00000000-0005-0000-0000-0000080A0000}"/>
    <cellStyle name="Migliaia 28 8" xfId="5842" xr:uid="{00000000-0005-0000-0000-0000090A0000}"/>
    <cellStyle name="Migliaia 28 9" xfId="5843" xr:uid="{00000000-0005-0000-0000-00000A0A0000}"/>
    <cellStyle name="Migliaia 29" xfId="619" xr:uid="{00000000-0005-0000-0000-00000B0A0000}"/>
    <cellStyle name="Migliaia 29 2" xfId="620" xr:uid="{00000000-0005-0000-0000-00000C0A0000}"/>
    <cellStyle name="Migliaia 29 2 2" xfId="2304" xr:uid="{00000000-0005-0000-0000-00000D0A0000}"/>
    <cellStyle name="Migliaia 29 2 2 2" xfId="4270" xr:uid="{00000000-0005-0000-0000-00000E0A0000}"/>
    <cellStyle name="Migliaia 29 2 3" xfId="3256" xr:uid="{00000000-0005-0000-0000-00000F0A0000}"/>
    <cellStyle name="Migliaia 29 2 4" xfId="5844" xr:uid="{00000000-0005-0000-0000-0000100A0000}"/>
    <cellStyle name="Migliaia 29 2 5" xfId="5845" xr:uid="{00000000-0005-0000-0000-0000110A0000}"/>
    <cellStyle name="Migliaia 29 3" xfId="621" xr:uid="{00000000-0005-0000-0000-0000120A0000}"/>
    <cellStyle name="Migliaia 29 3 2" xfId="622" xr:uid="{00000000-0005-0000-0000-0000130A0000}"/>
    <cellStyle name="Migliaia 29 3 2 2" xfId="2306" xr:uid="{00000000-0005-0000-0000-0000140A0000}"/>
    <cellStyle name="Migliaia 29 3 2 3" xfId="3500" xr:uid="{00000000-0005-0000-0000-0000150A0000}"/>
    <cellStyle name="Migliaia 29 3 2 4" xfId="2305" xr:uid="{00000000-0005-0000-0000-0000160A0000}"/>
    <cellStyle name="Migliaia 29 3 2 5" xfId="5846" xr:uid="{00000000-0005-0000-0000-0000170A0000}"/>
    <cellStyle name="Migliaia 29 3 3" xfId="3501" xr:uid="{00000000-0005-0000-0000-0000180A0000}"/>
    <cellStyle name="Migliaia 29 3 3 2" xfId="4272" xr:uid="{00000000-0005-0000-0000-0000190A0000}"/>
    <cellStyle name="Migliaia 29 3 3 3" xfId="5847" xr:uid="{00000000-0005-0000-0000-00001A0A0000}"/>
    <cellStyle name="Migliaia 29 3 3 4" xfId="5848" xr:uid="{00000000-0005-0000-0000-00001B0A0000}"/>
    <cellStyle name="Migliaia 29 3 3 5" xfId="5849" xr:uid="{00000000-0005-0000-0000-00001C0A0000}"/>
    <cellStyle name="Migliaia 29 3 4" xfId="4271" xr:uid="{00000000-0005-0000-0000-00001D0A0000}"/>
    <cellStyle name="Migliaia 29 3 5" xfId="3499" xr:uid="{00000000-0005-0000-0000-00001E0A0000}"/>
    <cellStyle name="Migliaia 29 3 6" xfId="5850" xr:uid="{00000000-0005-0000-0000-00001F0A0000}"/>
    <cellStyle name="Migliaia 29 3 7" xfId="5851" xr:uid="{00000000-0005-0000-0000-0000200A0000}"/>
    <cellStyle name="Migliaia 29 4" xfId="623" xr:uid="{00000000-0005-0000-0000-0000210A0000}"/>
    <cellStyle name="Migliaia 29 4 2" xfId="2307" xr:uid="{00000000-0005-0000-0000-0000220A0000}"/>
    <cellStyle name="Migliaia 29 4 2 2" xfId="4274" xr:uid="{00000000-0005-0000-0000-0000230A0000}"/>
    <cellStyle name="Migliaia 29 4 2 3" xfId="3503" xr:uid="{00000000-0005-0000-0000-0000240A0000}"/>
    <cellStyle name="Migliaia 29 4 3" xfId="4273" xr:uid="{00000000-0005-0000-0000-0000250A0000}"/>
    <cellStyle name="Migliaia 29 4 4" xfId="3502" xr:uid="{00000000-0005-0000-0000-0000260A0000}"/>
    <cellStyle name="Migliaia 29 4 5" xfId="5852" xr:uid="{00000000-0005-0000-0000-0000270A0000}"/>
    <cellStyle name="Migliaia 29 4 6" xfId="5853" xr:uid="{00000000-0005-0000-0000-0000280A0000}"/>
    <cellStyle name="Migliaia 29 5" xfId="624" xr:uid="{00000000-0005-0000-0000-0000290A0000}"/>
    <cellStyle name="Migliaia 29 5 2" xfId="3504" xr:uid="{00000000-0005-0000-0000-00002A0A0000}"/>
    <cellStyle name="Migliaia 29 5 3" xfId="5854" xr:uid="{00000000-0005-0000-0000-00002B0A0000}"/>
    <cellStyle name="Migliaia 29 5 4" xfId="5855" xr:uid="{00000000-0005-0000-0000-00002C0A0000}"/>
    <cellStyle name="Migliaia 29 5 5" xfId="5856" xr:uid="{00000000-0005-0000-0000-00002D0A0000}"/>
    <cellStyle name="Migliaia 29 6" xfId="625" xr:uid="{00000000-0005-0000-0000-00002E0A0000}"/>
    <cellStyle name="Migliaia 29 6 2" xfId="3190" xr:uid="{00000000-0005-0000-0000-00002F0A0000}"/>
    <cellStyle name="Migliaia 29 7" xfId="1901" xr:uid="{00000000-0005-0000-0000-0000300A0000}"/>
    <cellStyle name="Migliaia 29 8" xfId="5857" xr:uid="{00000000-0005-0000-0000-0000310A0000}"/>
    <cellStyle name="Migliaia 29 9" xfId="5858" xr:uid="{00000000-0005-0000-0000-0000320A0000}"/>
    <cellStyle name="Migliaia 3" xfId="626" xr:uid="{00000000-0005-0000-0000-0000330A0000}"/>
    <cellStyle name="Migliaia 3 2" xfId="627" xr:uid="{00000000-0005-0000-0000-0000340A0000}"/>
    <cellStyle name="Migliaia 3 2 2" xfId="2308" xr:uid="{00000000-0005-0000-0000-0000350A0000}"/>
    <cellStyle name="Migliaia 3 2 2 2" xfId="4275" xr:uid="{00000000-0005-0000-0000-0000360A0000}"/>
    <cellStyle name="Migliaia 3 2 3" xfId="3257" xr:uid="{00000000-0005-0000-0000-0000370A0000}"/>
    <cellStyle name="Migliaia 3 2 4" xfId="5859" xr:uid="{00000000-0005-0000-0000-0000380A0000}"/>
    <cellStyle name="Migliaia 3 2 5" xfId="5860" xr:uid="{00000000-0005-0000-0000-0000390A0000}"/>
    <cellStyle name="Migliaia 3 3" xfId="628" xr:uid="{00000000-0005-0000-0000-00003A0A0000}"/>
    <cellStyle name="Migliaia 3 3 2" xfId="629" xr:uid="{00000000-0005-0000-0000-00003B0A0000}"/>
    <cellStyle name="Migliaia 3 3 2 2" xfId="2310" xr:uid="{00000000-0005-0000-0000-00003C0A0000}"/>
    <cellStyle name="Migliaia 3 3 2 3" xfId="3506" xr:uid="{00000000-0005-0000-0000-00003D0A0000}"/>
    <cellStyle name="Migliaia 3 3 2 4" xfId="2309" xr:uid="{00000000-0005-0000-0000-00003E0A0000}"/>
    <cellStyle name="Migliaia 3 3 2 5" xfId="5861" xr:uid="{00000000-0005-0000-0000-00003F0A0000}"/>
    <cellStyle name="Migliaia 3 3 3" xfId="3507" xr:uid="{00000000-0005-0000-0000-0000400A0000}"/>
    <cellStyle name="Migliaia 3 3 3 2" xfId="4277" xr:uid="{00000000-0005-0000-0000-0000410A0000}"/>
    <cellStyle name="Migliaia 3 3 3 3" xfId="5862" xr:uid="{00000000-0005-0000-0000-0000420A0000}"/>
    <cellStyle name="Migliaia 3 3 3 4" xfId="5863" xr:uid="{00000000-0005-0000-0000-0000430A0000}"/>
    <cellStyle name="Migliaia 3 3 3 5" xfId="5864" xr:uid="{00000000-0005-0000-0000-0000440A0000}"/>
    <cellStyle name="Migliaia 3 3 4" xfId="4276" xr:uid="{00000000-0005-0000-0000-0000450A0000}"/>
    <cellStyle name="Migliaia 3 3 5" xfId="3505" xr:uid="{00000000-0005-0000-0000-0000460A0000}"/>
    <cellStyle name="Migliaia 3 3 6" xfId="5865" xr:uid="{00000000-0005-0000-0000-0000470A0000}"/>
    <cellStyle name="Migliaia 3 3 7" xfId="5866" xr:uid="{00000000-0005-0000-0000-0000480A0000}"/>
    <cellStyle name="Migliaia 3 4" xfId="630" xr:uid="{00000000-0005-0000-0000-0000490A0000}"/>
    <cellStyle name="Migliaia 3 4 2" xfId="2311" xr:uid="{00000000-0005-0000-0000-00004A0A0000}"/>
    <cellStyle name="Migliaia 3 4 2 2" xfId="4279" xr:uid="{00000000-0005-0000-0000-00004B0A0000}"/>
    <cellStyle name="Migliaia 3 4 2 3" xfId="3509" xr:uid="{00000000-0005-0000-0000-00004C0A0000}"/>
    <cellStyle name="Migliaia 3 4 3" xfId="4278" xr:uid="{00000000-0005-0000-0000-00004D0A0000}"/>
    <cellStyle name="Migliaia 3 4 4" xfId="3508" xr:uid="{00000000-0005-0000-0000-00004E0A0000}"/>
    <cellStyle name="Migliaia 3 4 5" xfId="5867" xr:uid="{00000000-0005-0000-0000-00004F0A0000}"/>
    <cellStyle name="Migliaia 3 4 6" xfId="5868" xr:uid="{00000000-0005-0000-0000-0000500A0000}"/>
    <cellStyle name="Migliaia 3 5" xfId="631" xr:uid="{00000000-0005-0000-0000-0000510A0000}"/>
    <cellStyle name="Migliaia 3 5 2" xfId="3510" xr:uid="{00000000-0005-0000-0000-0000520A0000}"/>
    <cellStyle name="Migliaia 3 5 3" xfId="5869" xr:uid="{00000000-0005-0000-0000-0000530A0000}"/>
    <cellStyle name="Migliaia 3 5 4" xfId="5870" xr:uid="{00000000-0005-0000-0000-0000540A0000}"/>
    <cellStyle name="Migliaia 3 5 5" xfId="5871" xr:uid="{00000000-0005-0000-0000-0000550A0000}"/>
    <cellStyle name="Migliaia 3 6" xfId="632" xr:uid="{00000000-0005-0000-0000-0000560A0000}"/>
    <cellStyle name="Migliaia 3 6 2" xfId="3191" xr:uid="{00000000-0005-0000-0000-0000570A0000}"/>
    <cellStyle name="Migliaia 3 7" xfId="1902" xr:uid="{00000000-0005-0000-0000-0000580A0000}"/>
    <cellStyle name="Migliaia 3 8" xfId="5872" xr:uid="{00000000-0005-0000-0000-0000590A0000}"/>
    <cellStyle name="Migliaia 3 9" xfId="5873" xr:uid="{00000000-0005-0000-0000-00005A0A0000}"/>
    <cellStyle name="Migliaia 30" xfId="633" xr:uid="{00000000-0005-0000-0000-00005B0A0000}"/>
    <cellStyle name="Migliaia 30 2" xfId="634" xr:uid="{00000000-0005-0000-0000-00005C0A0000}"/>
    <cellStyle name="Migliaia 30 2 2" xfId="2312" xr:uid="{00000000-0005-0000-0000-00005D0A0000}"/>
    <cellStyle name="Migliaia 30 2 2 2" xfId="4280" xr:uid="{00000000-0005-0000-0000-00005E0A0000}"/>
    <cellStyle name="Migliaia 30 2 3" xfId="3258" xr:uid="{00000000-0005-0000-0000-00005F0A0000}"/>
    <cellStyle name="Migliaia 30 2 4" xfId="5874" xr:uid="{00000000-0005-0000-0000-0000600A0000}"/>
    <cellStyle name="Migliaia 30 2 5" xfId="5875" xr:uid="{00000000-0005-0000-0000-0000610A0000}"/>
    <cellStyle name="Migliaia 30 3" xfId="635" xr:uid="{00000000-0005-0000-0000-0000620A0000}"/>
    <cellStyle name="Migliaia 30 3 2" xfId="636" xr:uid="{00000000-0005-0000-0000-0000630A0000}"/>
    <cellStyle name="Migliaia 30 3 2 2" xfId="2314" xr:uid="{00000000-0005-0000-0000-0000640A0000}"/>
    <cellStyle name="Migliaia 30 3 2 3" xfId="3512" xr:uid="{00000000-0005-0000-0000-0000650A0000}"/>
    <cellStyle name="Migliaia 30 3 2 4" xfId="2313" xr:uid="{00000000-0005-0000-0000-0000660A0000}"/>
    <cellStyle name="Migliaia 30 3 2 5" xfId="5876" xr:uid="{00000000-0005-0000-0000-0000670A0000}"/>
    <cellStyle name="Migliaia 30 3 3" xfId="3513" xr:uid="{00000000-0005-0000-0000-0000680A0000}"/>
    <cellStyle name="Migliaia 30 3 3 2" xfId="4282" xr:uid="{00000000-0005-0000-0000-0000690A0000}"/>
    <cellStyle name="Migliaia 30 3 3 3" xfId="5877" xr:uid="{00000000-0005-0000-0000-00006A0A0000}"/>
    <cellStyle name="Migliaia 30 3 3 4" xfId="5878" xr:uid="{00000000-0005-0000-0000-00006B0A0000}"/>
    <cellStyle name="Migliaia 30 3 3 5" xfId="5879" xr:uid="{00000000-0005-0000-0000-00006C0A0000}"/>
    <cellStyle name="Migliaia 30 3 4" xfId="4281" xr:uid="{00000000-0005-0000-0000-00006D0A0000}"/>
    <cellStyle name="Migliaia 30 3 5" xfId="3511" xr:uid="{00000000-0005-0000-0000-00006E0A0000}"/>
    <cellStyle name="Migliaia 30 3 6" xfId="5880" xr:uid="{00000000-0005-0000-0000-00006F0A0000}"/>
    <cellStyle name="Migliaia 30 3 7" xfId="5881" xr:uid="{00000000-0005-0000-0000-0000700A0000}"/>
    <cellStyle name="Migliaia 30 4" xfId="637" xr:uid="{00000000-0005-0000-0000-0000710A0000}"/>
    <cellStyle name="Migliaia 30 4 2" xfId="2315" xr:uid="{00000000-0005-0000-0000-0000720A0000}"/>
    <cellStyle name="Migliaia 30 4 2 2" xfId="4284" xr:uid="{00000000-0005-0000-0000-0000730A0000}"/>
    <cellStyle name="Migliaia 30 4 2 3" xfId="3515" xr:uid="{00000000-0005-0000-0000-0000740A0000}"/>
    <cellStyle name="Migliaia 30 4 3" xfId="4283" xr:uid="{00000000-0005-0000-0000-0000750A0000}"/>
    <cellStyle name="Migliaia 30 4 4" xfId="3514" xr:uid="{00000000-0005-0000-0000-0000760A0000}"/>
    <cellStyle name="Migliaia 30 4 5" xfId="5882" xr:uid="{00000000-0005-0000-0000-0000770A0000}"/>
    <cellStyle name="Migliaia 30 4 6" xfId="5883" xr:uid="{00000000-0005-0000-0000-0000780A0000}"/>
    <cellStyle name="Migliaia 30 5" xfId="638" xr:uid="{00000000-0005-0000-0000-0000790A0000}"/>
    <cellStyle name="Migliaia 30 5 2" xfId="3516" xr:uid="{00000000-0005-0000-0000-00007A0A0000}"/>
    <cellStyle name="Migliaia 30 5 3" xfId="5884" xr:uid="{00000000-0005-0000-0000-00007B0A0000}"/>
    <cellStyle name="Migliaia 30 5 4" xfId="5885" xr:uid="{00000000-0005-0000-0000-00007C0A0000}"/>
    <cellStyle name="Migliaia 30 5 5" xfId="5886" xr:uid="{00000000-0005-0000-0000-00007D0A0000}"/>
    <cellStyle name="Migliaia 30 6" xfId="639" xr:uid="{00000000-0005-0000-0000-00007E0A0000}"/>
    <cellStyle name="Migliaia 30 6 2" xfId="3192" xr:uid="{00000000-0005-0000-0000-00007F0A0000}"/>
    <cellStyle name="Migliaia 30 7" xfId="1903" xr:uid="{00000000-0005-0000-0000-0000800A0000}"/>
    <cellStyle name="Migliaia 30 8" xfId="5887" xr:uid="{00000000-0005-0000-0000-0000810A0000}"/>
    <cellStyle name="Migliaia 30 9" xfId="5888" xr:uid="{00000000-0005-0000-0000-0000820A0000}"/>
    <cellStyle name="Migliaia 31" xfId="640" xr:uid="{00000000-0005-0000-0000-0000830A0000}"/>
    <cellStyle name="Migliaia 31 2" xfId="641" xr:uid="{00000000-0005-0000-0000-0000840A0000}"/>
    <cellStyle name="Migliaia 31 2 2" xfId="2316" xr:uid="{00000000-0005-0000-0000-0000850A0000}"/>
    <cellStyle name="Migliaia 31 2 2 2" xfId="4285" xr:uid="{00000000-0005-0000-0000-0000860A0000}"/>
    <cellStyle name="Migliaia 31 2 3" xfId="3259" xr:uid="{00000000-0005-0000-0000-0000870A0000}"/>
    <cellStyle name="Migliaia 31 2 4" xfId="5889" xr:uid="{00000000-0005-0000-0000-0000880A0000}"/>
    <cellStyle name="Migliaia 31 2 5" xfId="5890" xr:uid="{00000000-0005-0000-0000-0000890A0000}"/>
    <cellStyle name="Migliaia 31 3" xfId="642" xr:uid="{00000000-0005-0000-0000-00008A0A0000}"/>
    <cellStyle name="Migliaia 31 3 2" xfId="643" xr:uid="{00000000-0005-0000-0000-00008B0A0000}"/>
    <cellStyle name="Migliaia 31 3 2 2" xfId="2318" xr:uid="{00000000-0005-0000-0000-00008C0A0000}"/>
    <cellStyle name="Migliaia 31 3 2 3" xfId="3518" xr:uid="{00000000-0005-0000-0000-00008D0A0000}"/>
    <cellStyle name="Migliaia 31 3 2 4" xfId="2317" xr:uid="{00000000-0005-0000-0000-00008E0A0000}"/>
    <cellStyle name="Migliaia 31 3 2 5" xfId="5891" xr:uid="{00000000-0005-0000-0000-00008F0A0000}"/>
    <cellStyle name="Migliaia 31 3 3" xfId="3519" xr:uid="{00000000-0005-0000-0000-0000900A0000}"/>
    <cellStyle name="Migliaia 31 3 3 2" xfId="4287" xr:uid="{00000000-0005-0000-0000-0000910A0000}"/>
    <cellStyle name="Migliaia 31 3 3 3" xfId="5892" xr:uid="{00000000-0005-0000-0000-0000920A0000}"/>
    <cellStyle name="Migliaia 31 3 3 4" xfId="5893" xr:uid="{00000000-0005-0000-0000-0000930A0000}"/>
    <cellStyle name="Migliaia 31 3 3 5" xfId="5894" xr:uid="{00000000-0005-0000-0000-0000940A0000}"/>
    <cellStyle name="Migliaia 31 3 4" xfId="4286" xr:uid="{00000000-0005-0000-0000-0000950A0000}"/>
    <cellStyle name="Migliaia 31 3 5" xfId="3517" xr:uid="{00000000-0005-0000-0000-0000960A0000}"/>
    <cellStyle name="Migliaia 31 3 6" xfId="5895" xr:uid="{00000000-0005-0000-0000-0000970A0000}"/>
    <cellStyle name="Migliaia 31 3 7" xfId="5896" xr:uid="{00000000-0005-0000-0000-0000980A0000}"/>
    <cellStyle name="Migliaia 31 4" xfId="644" xr:uid="{00000000-0005-0000-0000-0000990A0000}"/>
    <cellStyle name="Migliaia 31 4 2" xfId="2319" xr:uid="{00000000-0005-0000-0000-00009A0A0000}"/>
    <cellStyle name="Migliaia 31 4 2 2" xfId="4289" xr:uid="{00000000-0005-0000-0000-00009B0A0000}"/>
    <cellStyle name="Migliaia 31 4 2 3" xfId="3521" xr:uid="{00000000-0005-0000-0000-00009C0A0000}"/>
    <cellStyle name="Migliaia 31 4 3" xfId="4288" xr:uid="{00000000-0005-0000-0000-00009D0A0000}"/>
    <cellStyle name="Migliaia 31 4 4" xfId="3520" xr:uid="{00000000-0005-0000-0000-00009E0A0000}"/>
    <cellStyle name="Migliaia 31 4 5" xfId="5897" xr:uid="{00000000-0005-0000-0000-00009F0A0000}"/>
    <cellStyle name="Migliaia 31 4 6" xfId="5898" xr:uid="{00000000-0005-0000-0000-0000A00A0000}"/>
    <cellStyle name="Migliaia 31 5" xfId="645" xr:uid="{00000000-0005-0000-0000-0000A10A0000}"/>
    <cellStyle name="Migliaia 31 5 2" xfId="3522" xr:uid="{00000000-0005-0000-0000-0000A20A0000}"/>
    <cellStyle name="Migliaia 31 5 3" xfId="5899" xr:uid="{00000000-0005-0000-0000-0000A30A0000}"/>
    <cellStyle name="Migliaia 31 5 4" xfId="5900" xr:uid="{00000000-0005-0000-0000-0000A40A0000}"/>
    <cellStyle name="Migliaia 31 5 5" xfId="5901" xr:uid="{00000000-0005-0000-0000-0000A50A0000}"/>
    <cellStyle name="Migliaia 31 6" xfId="646" xr:uid="{00000000-0005-0000-0000-0000A60A0000}"/>
    <cellStyle name="Migliaia 31 6 2" xfId="3193" xr:uid="{00000000-0005-0000-0000-0000A70A0000}"/>
    <cellStyle name="Migliaia 31 7" xfId="1904" xr:uid="{00000000-0005-0000-0000-0000A80A0000}"/>
    <cellStyle name="Migliaia 31 8" xfId="5902" xr:uid="{00000000-0005-0000-0000-0000A90A0000}"/>
    <cellStyle name="Migliaia 31 9" xfId="5903" xr:uid="{00000000-0005-0000-0000-0000AA0A0000}"/>
    <cellStyle name="Migliaia 32" xfId="647" xr:uid="{00000000-0005-0000-0000-0000AB0A0000}"/>
    <cellStyle name="Migliaia 32 2" xfId="648" xr:uid="{00000000-0005-0000-0000-0000AC0A0000}"/>
    <cellStyle name="Migliaia 32 2 2" xfId="2320" xr:uid="{00000000-0005-0000-0000-0000AD0A0000}"/>
    <cellStyle name="Migliaia 32 2 2 2" xfId="4290" xr:uid="{00000000-0005-0000-0000-0000AE0A0000}"/>
    <cellStyle name="Migliaia 32 2 3" xfId="3260" xr:uid="{00000000-0005-0000-0000-0000AF0A0000}"/>
    <cellStyle name="Migliaia 32 2 4" xfId="5904" xr:uid="{00000000-0005-0000-0000-0000B00A0000}"/>
    <cellStyle name="Migliaia 32 2 5" xfId="5905" xr:uid="{00000000-0005-0000-0000-0000B10A0000}"/>
    <cellStyle name="Migliaia 32 3" xfId="649" xr:uid="{00000000-0005-0000-0000-0000B20A0000}"/>
    <cellStyle name="Migliaia 32 3 2" xfId="650" xr:uid="{00000000-0005-0000-0000-0000B30A0000}"/>
    <cellStyle name="Migliaia 32 3 2 2" xfId="2322" xr:uid="{00000000-0005-0000-0000-0000B40A0000}"/>
    <cellStyle name="Migliaia 32 3 2 3" xfId="3524" xr:uid="{00000000-0005-0000-0000-0000B50A0000}"/>
    <cellStyle name="Migliaia 32 3 2 4" xfId="2321" xr:uid="{00000000-0005-0000-0000-0000B60A0000}"/>
    <cellStyle name="Migliaia 32 3 2 5" xfId="5906" xr:uid="{00000000-0005-0000-0000-0000B70A0000}"/>
    <cellStyle name="Migliaia 32 3 3" xfId="3525" xr:uid="{00000000-0005-0000-0000-0000B80A0000}"/>
    <cellStyle name="Migliaia 32 3 3 2" xfId="4292" xr:uid="{00000000-0005-0000-0000-0000B90A0000}"/>
    <cellStyle name="Migliaia 32 3 3 3" xfId="5907" xr:uid="{00000000-0005-0000-0000-0000BA0A0000}"/>
    <cellStyle name="Migliaia 32 3 3 4" xfId="5908" xr:uid="{00000000-0005-0000-0000-0000BB0A0000}"/>
    <cellStyle name="Migliaia 32 3 3 5" xfId="5909" xr:uid="{00000000-0005-0000-0000-0000BC0A0000}"/>
    <cellStyle name="Migliaia 32 3 4" xfId="4291" xr:uid="{00000000-0005-0000-0000-0000BD0A0000}"/>
    <cellStyle name="Migliaia 32 3 5" xfId="3523" xr:uid="{00000000-0005-0000-0000-0000BE0A0000}"/>
    <cellStyle name="Migliaia 32 3 6" xfId="5910" xr:uid="{00000000-0005-0000-0000-0000BF0A0000}"/>
    <cellStyle name="Migliaia 32 3 7" xfId="5911" xr:uid="{00000000-0005-0000-0000-0000C00A0000}"/>
    <cellStyle name="Migliaia 32 4" xfId="651" xr:uid="{00000000-0005-0000-0000-0000C10A0000}"/>
    <cellStyle name="Migliaia 32 4 2" xfId="2323" xr:uid="{00000000-0005-0000-0000-0000C20A0000}"/>
    <cellStyle name="Migliaia 32 4 2 2" xfId="4294" xr:uid="{00000000-0005-0000-0000-0000C30A0000}"/>
    <cellStyle name="Migliaia 32 4 2 3" xfId="3527" xr:uid="{00000000-0005-0000-0000-0000C40A0000}"/>
    <cellStyle name="Migliaia 32 4 3" xfId="4293" xr:uid="{00000000-0005-0000-0000-0000C50A0000}"/>
    <cellStyle name="Migliaia 32 4 4" xfId="3526" xr:uid="{00000000-0005-0000-0000-0000C60A0000}"/>
    <cellStyle name="Migliaia 32 4 5" xfId="5912" xr:uid="{00000000-0005-0000-0000-0000C70A0000}"/>
    <cellStyle name="Migliaia 32 4 6" xfId="5913" xr:uid="{00000000-0005-0000-0000-0000C80A0000}"/>
    <cellStyle name="Migliaia 32 5" xfId="652" xr:uid="{00000000-0005-0000-0000-0000C90A0000}"/>
    <cellStyle name="Migliaia 32 5 2" xfId="3528" xr:uid="{00000000-0005-0000-0000-0000CA0A0000}"/>
    <cellStyle name="Migliaia 32 5 3" xfId="5914" xr:uid="{00000000-0005-0000-0000-0000CB0A0000}"/>
    <cellStyle name="Migliaia 32 5 4" xfId="5915" xr:uid="{00000000-0005-0000-0000-0000CC0A0000}"/>
    <cellStyle name="Migliaia 32 5 5" xfId="5916" xr:uid="{00000000-0005-0000-0000-0000CD0A0000}"/>
    <cellStyle name="Migliaia 32 6" xfId="653" xr:uid="{00000000-0005-0000-0000-0000CE0A0000}"/>
    <cellStyle name="Migliaia 32 6 2" xfId="3194" xr:uid="{00000000-0005-0000-0000-0000CF0A0000}"/>
    <cellStyle name="Migliaia 32 7" xfId="1905" xr:uid="{00000000-0005-0000-0000-0000D00A0000}"/>
    <cellStyle name="Migliaia 32 8" xfId="5917" xr:uid="{00000000-0005-0000-0000-0000D10A0000}"/>
    <cellStyle name="Migliaia 32 9" xfId="5918" xr:uid="{00000000-0005-0000-0000-0000D20A0000}"/>
    <cellStyle name="Migliaia 33" xfId="654" xr:uid="{00000000-0005-0000-0000-0000D30A0000}"/>
    <cellStyle name="Migliaia 33 2" xfId="655" xr:uid="{00000000-0005-0000-0000-0000D40A0000}"/>
    <cellStyle name="Migliaia 33 2 2" xfId="2324" xr:uid="{00000000-0005-0000-0000-0000D50A0000}"/>
    <cellStyle name="Migliaia 33 2 2 2" xfId="4295" xr:uid="{00000000-0005-0000-0000-0000D60A0000}"/>
    <cellStyle name="Migliaia 33 2 3" xfId="3261" xr:uid="{00000000-0005-0000-0000-0000D70A0000}"/>
    <cellStyle name="Migliaia 33 2 4" xfId="5919" xr:uid="{00000000-0005-0000-0000-0000D80A0000}"/>
    <cellStyle name="Migliaia 33 2 5" xfId="5920" xr:uid="{00000000-0005-0000-0000-0000D90A0000}"/>
    <cellStyle name="Migliaia 33 3" xfId="656" xr:uid="{00000000-0005-0000-0000-0000DA0A0000}"/>
    <cellStyle name="Migliaia 33 3 2" xfId="657" xr:uid="{00000000-0005-0000-0000-0000DB0A0000}"/>
    <cellStyle name="Migliaia 33 3 2 2" xfId="2326" xr:uid="{00000000-0005-0000-0000-0000DC0A0000}"/>
    <cellStyle name="Migliaia 33 3 2 3" xfId="3530" xr:uid="{00000000-0005-0000-0000-0000DD0A0000}"/>
    <cellStyle name="Migliaia 33 3 2 4" xfId="2325" xr:uid="{00000000-0005-0000-0000-0000DE0A0000}"/>
    <cellStyle name="Migliaia 33 3 2 5" xfId="5921" xr:uid="{00000000-0005-0000-0000-0000DF0A0000}"/>
    <cellStyle name="Migliaia 33 3 3" xfId="3531" xr:uid="{00000000-0005-0000-0000-0000E00A0000}"/>
    <cellStyle name="Migliaia 33 3 3 2" xfId="4297" xr:uid="{00000000-0005-0000-0000-0000E10A0000}"/>
    <cellStyle name="Migliaia 33 3 3 3" xfId="5922" xr:uid="{00000000-0005-0000-0000-0000E20A0000}"/>
    <cellStyle name="Migliaia 33 3 3 4" xfId="5923" xr:uid="{00000000-0005-0000-0000-0000E30A0000}"/>
    <cellStyle name="Migliaia 33 3 3 5" xfId="5924" xr:uid="{00000000-0005-0000-0000-0000E40A0000}"/>
    <cellStyle name="Migliaia 33 3 4" xfId="4296" xr:uid="{00000000-0005-0000-0000-0000E50A0000}"/>
    <cellStyle name="Migliaia 33 3 5" xfId="3529" xr:uid="{00000000-0005-0000-0000-0000E60A0000}"/>
    <cellStyle name="Migliaia 33 3 6" xfId="5925" xr:uid="{00000000-0005-0000-0000-0000E70A0000}"/>
    <cellStyle name="Migliaia 33 3 7" xfId="5926" xr:uid="{00000000-0005-0000-0000-0000E80A0000}"/>
    <cellStyle name="Migliaia 33 4" xfId="658" xr:uid="{00000000-0005-0000-0000-0000E90A0000}"/>
    <cellStyle name="Migliaia 33 4 2" xfId="2327" xr:uid="{00000000-0005-0000-0000-0000EA0A0000}"/>
    <cellStyle name="Migliaia 33 4 2 2" xfId="4299" xr:uid="{00000000-0005-0000-0000-0000EB0A0000}"/>
    <cellStyle name="Migliaia 33 4 2 3" xfId="3533" xr:uid="{00000000-0005-0000-0000-0000EC0A0000}"/>
    <cellStyle name="Migliaia 33 4 3" xfId="4298" xr:uid="{00000000-0005-0000-0000-0000ED0A0000}"/>
    <cellStyle name="Migliaia 33 4 4" xfId="3532" xr:uid="{00000000-0005-0000-0000-0000EE0A0000}"/>
    <cellStyle name="Migliaia 33 4 5" xfId="5927" xr:uid="{00000000-0005-0000-0000-0000EF0A0000}"/>
    <cellStyle name="Migliaia 33 4 6" xfId="5928" xr:uid="{00000000-0005-0000-0000-0000F00A0000}"/>
    <cellStyle name="Migliaia 33 5" xfId="659" xr:uid="{00000000-0005-0000-0000-0000F10A0000}"/>
    <cellStyle name="Migliaia 33 5 2" xfId="3534" xr:uid="{00000000-0005-0000-0000-0000F20A0000}"/>
    <cellStyle name="Migliaia 33 5 3" xfId="5929" xr:uid="{00000000-0005-0000-0000-0000F30A0000}"/>
    <cellStyle name="Migliaia 33 5 4" xfId="5930" xr:uid="{00000000-0005-0000-0000-0000F40A0000}"/>
    <cellStyle name="Migliaia 33 5 5" xfId="5931" xr:uid="{00000000-0005-0000-0000-0000F50A0000}"/>
    <cellStyle name="Migliaia 33 6" xfId="660" xr:uid="{00000000-0005-0000-0000-0000F60A0000}"/>
    <cellStyle name="Migliaia 33 6 2" xfId="3195" xr:uid="{00000000-0005-0000-0000-0000F70A0000}"/>
    <cellStyle name="Migliaia 33 7" xfId="1906" xr:uid="{00000000-0005-0000-0000-0000F80A0000}"/>
    <cellStyle name="Migliaia 33 8" xfId="5932" xr:uid="{00000000-0005-0000-0000-0000F90A0000}"/>
    <cellStyle name="Migliaia 33 9" xfId="5933" xr:uid="{00000000-0005-0000-0000-0000FA0A0000}"/>
    <cellStyle name="Migliaia 34" xfId="661" xr:uid="{00000000-0005-0000-0000-0000FB0A0000}"/>
    <cellStyle name="Migliaia 34 2" xfId="662" xr:uid="{00000000-0005-0000-0000-0000FC0A0000}"/>
    <cellStyle name="Migliaia 34 2 2" xfId="2328" xr:uid="{00000000-0005-0000-0000-0000FD0A0000}"/>
    <cellStyle name="Migliaia 34 2 2 2" xfId="4300" xr:uid="{00000000-0005-0000-0000-0000FE0A0000}"/>
    <cellStyle name="Migliaia 34 2 3" xfId="3262" xr:uid="{00000000-0005-0000-0000-0000FF0A0000}"/>
    <cellStyle name="Migliaia 34 2 4" xfId="5934" xr:uid="{00000000-0005-0000-0000-0000000B0000}"/>
    <cellStyle name="Migliaia 34 2 5" xfId="5935" xr:uid="{00000000-0005-0000-0000-0000010B0000}"/>
    <cellStyle name="Migliaia 34 3" xfId="663" xr:uid="{00000000-0005-0000-0000-0000020B0000}"/>
    <cellStyle name="Migliaia 34 3 2" xfId="664" xr:uid="{00000000-0005-0000-0000-0000030B0000}"/>
    <cellStyle name="Migliaia 34 3 2 2" xfId="2330" xr:uid="{00000000-0005-0000-0000-0000040B0000}"/>
    <cellStyle name="Migliaia 34 3 2 3" xfId="3536" xr:uid="{00000000-0005-0000-0000-0000050B0000}"/>
    <cellStyle name="Migliaia 34 3 2 4" xfId="2329" xr:uid="{00000000-0005-0000-0000-0000060B0000}"/>
    <cellStyle name="Migliaia 34 3 2 5" xfId="5936" xr:uid="{00000000-0005-0000-0000-0000070B0000}"/>
    <cellStyle name="Migliaia 34 3 3" xfId="3537" xr:uid="{00000000-0005-0000-0000-0000080B0000}"/>
    <cellStyle name="Migliaia 34 3 3 2" xfId="4302" xr:uid="{00000000-0005-0000-0000-0000090B0000}"/>
    <cellStyle name="Migliaia 34 3 3 3" xfId="5937" xr:uid="{00000000-0005-0000-0000-00000A0B0000}"/>
    <cellStyle name="Migliaia 34 3 3 4" xfId="5938" xr:uid="{00000000-0005-0000-0000-00000B0B0000}"/>
    <cellStyle name="Migliaia 34 3 3 5" xfId="5939" xr:uid="{00000000-0005-0000-0000-00000C0B0000}"/>
    <cellStyle name="Migliaia 34 3 4" xfId="4301" xr:uid="{00000000-0005-0000-0000-00000D0B0000}"/>
    <cellStyle name="Migliaia 34 3 5" xfId="3535" xr:uid="{00000000-0005-0000-0000-00000E0B0000}"/>
    <cellStyle name="Migliaia 34 3 6" xfId="5940" xr:uid="{00000000-0005-0000-0000-00000F0B0000}"/>
    <cellStyle name="Migliaia 34 3 7" xfId="5941" xr:uid="{00000000-0005-0000-0000-0000100B0000}"/>
    <cellStyle name="Migliaia 34 4" xfId="665" xr:uid="{00000000-0005-0000-0000-0000110B0000}"/>
    <cellStyle name="Migliaia 34 4 2" xfId="2331" xr:uid="{00000000-0005-0000-0000-0000120B0000}"/>
    <cellStyle name="Migliaia 34 4 2 2" xfId="4304" xr:uid="{00000000-0005-0000-0000-0000130B0000}"/>
    <cellStyle name="Migliaia 34 4 2 3" xfId="3539" xr:uid="{00000000-0005-0000-0000-0000140B0000}"/>
    <cellStyle name="Migliaia 34 4 3" xfId="4303" xr:uid="{00000000-0005-0000-0000-0000150B0000}"/>
    <cellStyle name="Migliaia 34 4 4" xfId="3538" xr:uid="{00000000-0005-0000-0000-0000160B0000}"/>
    <cellStyle name="Migliaia 34 4 5" xfId="5942" xr:uid="{00000000-0005-0000-0000-0000170B0000}"/>
    <cellStyle name="Migliaia 34 4 6" xfId="5943" xr:uid="{00000000-0005-0000-0000-0000180B0000}"/>
    <cellStyle name="Migliaia 34 5" xfId="666" xr:uid="{00000000-0005-0000-0000-0000190B0000}"/>
    <cellStyle name="Migliaia 34 5 2" xfId="3540" xr:uid="{00000000-0005-0000-0000-00001A0B0000}"/>
    <cellStyle name="Migliaia 34 5 3" xfId="5944" xr:uid="{00000000-0005-0000-0000-00001B0B0000}"/>
    <cellStyle name="Migliaia 34 5 4" xfId="5945" xr:uid="{00000000-0005-0000-0000-00001C0B0000}"/>
    <cellStyle name="Migliaia 34 5 5" xfId="5946" xr:uid="{00000000-0005-0000-0000-00001D0B0000}"/>
    <cellStyle name="Migliaia 34 6" xfId="667" xr:uid="{00000000-0005-0000-0000-00001E0B0000}"/>
    <cellStyle name="Migliaia 34 6 2" xfId="3196" xr:uid="{00000000-0005-0000-0000-00001F0B0000}"/>
    <cellStyle name="Migliaia 34 7" xfId="1907" xr:uid="{00000000-0005-0000-0000-0000200B0000}"/>
    <cellStyle name="Migliaia 34 8" xfId="5947" xr:uid="{00000000-0005-0000-0000-0000210B0000}"/>
    <cellStyle name="Migliaia 34 9" xfId="5948" xr:uid="{00000000-0005-0000-0000-0000220B0000}"/>
    <cellStyle name="Migliaia 35" xfId="668" xr:uid="{00000000-0005-0000-0000-0000230B0000}"/>
    <cellStyle name="Migliaia 35 2" xfId="669" xr:uid="{00000000-0005-0000-0000-0000240B0000}"/>
    <cellStyle name="Migliaia 35 2 2" xfId="2332" xr:uid="{00000000-0005-0000-0000-0000250B0000}"/>
    <cellStyle name="Migliaia 35 2 2 2" xfId="4305" xr:uid="{00000000-0005-0000-0000-0000260B0000}"/>
    <cellStyle name="Migliaia 35 2 3" xfId="3263" xr:uid="{00000000-0005-0000-0000-0000270B0000}"/>
    <cellStyle name="Migliaia 35 2 4" xfId="5949" xr:uid="{00000000-0005-0000-0000-0000280B0000}"/>
    <cellStyle name="Migliaia 35 2 5" xfId="5950" xr:uid="{00000000-0005-0000-0000-0000290B0000}"/>
    <cellStyle name="Migliaia 35 3" xfId="670" xr:uid="{00000000-0005-0000-0000-00002A0B0000}"/>
    <cellStyle name="Migliaia 35 3 2" xfId="671" xr:uid="{00000000-0005-0000-0000-00002B0B0000}"/>
    <cellStyle name="Migliaia 35 3 2 2" xfId="2334" xr:uid="{00000000-0005-0000-0000-00002C0B0000}"/>
    <cellStyle name="Migliaia 35 3 2 3" xfId="3542" xr:uid="{00000000-0005-0000-0000-00002D0B0000}"/>
    <cellStyle name="Migliaia 35 3 2 4" xfId="2333" xr:uid="{00000000-0005-0000-0000-00002E0B0000}"/>
    <cellStyle name="Migliaia 35 3 2 5" xfId="5951" xr:uid="{00000000-0005-0000-0000-00002F0B0000}"/>
    <cellStyle name="Migliaia 35 3 3" xfId="3543" xr:uid="{00000000-0005-0000-0000-0000300B0000}"/>
    <cellStyle name="Migliaia 35 3 3 2" xfId="4307" xr:uid="{00000000-0005-0000-0000-0000310B0000}"/>
    <cellStyle name="Migliaia 35 3 3 3" xfId="5952" xr:uid="{00000000-0005-0000-0000-0000320B0000}"/>
    <cellStyle name="Migliaia 35 3 3 4" xfId="5953" xr:uid="{00000000-0005-0000-0000-0000330B0000}"/>
    <cellStyle name="Migliaia 35 3 3 5" xfId="5954" xr:uid="{00000000-0005-0000-0000-0000340B0000}"/>
    <cellStyle name="Migliaia 35 3 4" xfId="4306" xr:uid="{00000000-0005-0000-0000-0000350B0000}"/>
    <cellStyle name="Migliaia 35 3 5" xfId="3541" xr:uid="{00000000-0005-0000-0000-0000360B0000}"/>
    <cellStyle name="Migliaia 35 3 6" xfId="5955" xr:uid="{00000000-0005-0000-0000-0000370B0000}"/>
    <cellStyle name="Migliaia 35 3 7" xfId="5956" xr:uid="{00000000-0005-0000-0000-0000380B0000}"/>
    <cellStyle name="Migliaia 35 4" xfId="672" xr:uid="{00000000-0005-0000-0000-0000390B0000}"/>
    <cellStyle name="Migliaia 35 4 2" xfId="2335" xr:uid="{00000000-0005-0000-0000-00003A0B0000}"/>
    <cellStyle name="Migliaia 35 4 2 2" xfId="4309" xr:uid="{00000000-0005-0000-0000-00003B0B0000}"/>
    <cellStyle name="Migliaia 35 4 2 3" xfId="3545" xr:uid="{00000000-0005-0000-0000-00003C0B0000}"/>
    <cellStyle name="Migliaia 35 4 3" xfId="4308" xr:uid="{00000000-0005-0000-0000-00003D0B0000}"/>
    <cellStyle name="Migliaia 35 4 4" xfId="3544" xr:uid="{00000000-0005-0000-0000-00003E0B0000}"/>
    <cellStyle name="Migliaia 35 4 5" xfId="5957" xr:uid="{00000000-0005-0000-0000-00003F0B0000}"/>
    <cellStyle name="Migliaia 35 4 6" xfId="5958" xr:uid="{00000000-0005-0000-0000-0000400B0000}"/>
    <cellStyle name="Migliaia 35 5" xfId="673" xr:uid="{00000000-0005-0000-0000-0000410B0000}"/>
    <cellStyle name="Migliaia 35 5 2" xfId="3546" xr:uid="{00000000-0005-0000-0000-0000420B0000}"/>
    <cellStyle name="Migliaia 35 5 3" xfId="5959" xr:uid="{00000000-0005-0000-0000-0000430B0000}"/>
    <cellStyle name="Migliaia 35 5 4" xfId="5960" xr:uid="{00000000-0005-0000-0000-0000440B0000}"/>
    <cellStyle name="Migliaia 35 5 5" xfId="5961" xr:uid="{00000000-0005-0000-0000-0000450B0000}"/>
    <cellStyle name="Migliaia 35 6" xfId="674" xr:uid="{00000000-0005-0000-0000-0000460B0000}"/>
    <cellStyle name="Migliaia 35 6 2" xfId="3197" xr:uid="{00000000-0005-0000-0000-0000470B0000}"/>
    <cellStyle name="Migliaia 35 7" xfId="1908" xr:uid="{00000000-0005-0000-0000-0000480B0000}"/>
    <cellStyle name="Migliaia 35 8" xfId="5962" xr:uid="{00000000-0005-0000-0000-0000490B0000}"/>
    <cellStyle name="Migliaia 35 9" xfId="5963" xr:uid="{00000000-0005-0000-0000-00004A0B0000}"/>
    <cellStyle name="Migliaia 36" xfId="675" xr:uid="{00000000-0005-0000-0000-00004B0B0000}"/>
    <cellStyle name="Migliaia 36 2" xfId="676" xr:uid="{00000000-0005-0000-0000-00004C0B0000}"/>
    <cellStyle name="Migliaia 36 2 2" xfId="2336" xr:uid="{00000000-0005-0000-0000-00004D0B0000}"/>
    <cellStyle name="Migliaia 36 2 2 2" xfId="4310" xr:uid="{00000000-0005-0000-0000-00004E0B0000}"/>
    <cellStyle name="Migliaia 36 2 3" xfId="3264" xr:uid="{00000000-0005-0000-0000-00004F0B0000}"/>
    <cellStyle name="Migliaia 36 2 4" xfId="5964" xr:uid="{00000000-0005-0000-0000-0000500B0000}"/>
    <cellStyle name="Migliaia 36 2 5" xfId="5965" xr:uid="{00000000-0005-0000-0000-0000510B0000}"/>
    <cellStyle name="Migliaia 36 3" xfId="677" xr:uid="{00000000-0005-0000-0000-0000520B0000}"/>
    <cellStyle name="Migliaia 36 3 2" xfId="678" xr:uid="{00000000-0005-0000-0000-0000530B0000}"/>
    <cellStyle name="Migliaia 36 3 2 2" xfId="2338" xr:uid="{00000000-0005-0000-0000-0000540B0000}"/>
    <cellStyle name="Migliaia 36 3 2 3" xfId="3548" xr:uid="{00000000-0005-0000-0000-0000550B0000}"/>
    <cellStyle name="Migliaia 36 3 2 4" xfId="2337" xr:uid="{00000000-0005-0000-0000-0000560B0000}"/>
    <cellStyle name="Migliaia 36 3 2 5" xfId="5966" xr:uid="{00000000-0005-0000-0000-0000570B0000}"/>
    <cellStyle name="Migliaia 36 3 3" xfId="3549" xr:uid="{00000000-0005-0000-0000-0000580B0000}"/>
    <cellStyle name="Migliaia 36 3 3 2" xfId="4312" xr:uid="{00000000-0005-0000-0000-0000590B0000}"/>
    <cellStyle name="Migliaia 36 3 3 3" xfId="5967" xr:uid="{00000000-0005-0000-0000-00005A0B0000}"/>
    <cellStyle name="Migliaia 36 3 3 4" xfId="5968" xr:uid="{00000000-0005-0000-0000-00005B0B0000}"/>
    <cellStyle name="Migliaia 36 3 3 5" xfId="5969" xr:uid="{00000000-0005-0000-0000-00005C0B0000}"/>
    <cellStyle name="Migliaia 36 3 4" xfId="4311" xr:uid="{00000000-0005-0000-0000-00005D0B0000}"/>
    <cellStyle name="Migliaia 36 3 5" xfId="3547" xr:uid="{00000000-0005-0000-0000-00005E0B0000}"/>
    <cellStyle name="Migliaia 36 3 6" xfId="5970" xr:uid="{00000000-0005-0000-0000-00005F0B0000}"/>
    <cellStyle name="Migliaia 36 3 7" xfId="5971" xr:uid="{00000000-0005-0000-0000-0000600B0000}"/>
    <cellStyle name="Migliaia 36 4" xfId="679" xr:uid="{00000000-0005-0000-0000-0000610B0000}"/>
    <cellStyle name="Migliaia 36 4 2" xfId="2339" xr:uid="{00000000-0005-0000-0000-0000620B0000}"/>
    <cellStyle name="Migliaia 36 4 2 2" xfId="4314" xr:uid="{00000000-0005-0000-0000-0000630B0000}"/>
    <cellStyle name="Migliaia 36 4 2 3" xfId="3551" xr:uid="{00000000-0005-0000-0000-0000640B0000}"/>
    <cellStyle name="Migliaia 36 4 3" xfId="4313" xr:uid="{00000000-0005-0000-0000-0000650B0000}"/>
    <cellStyle name="Migliaia 36 4 4" xfId="3550" xr:uid="{00000000-0005-0000-0000-0000660B0000}"/>
    <cellStyle name="Migliaia 36 4 5" xfId="5972" xr:uid="{00000000-0005-0000-0000-0000670B0000}"/>
    <cellStyle name="Migliaia 36 4 6" xfId="5973" xr:uid="{00000000-0005-0000-0000-0000680B0000}"/>
    <cellStyle name="Migliaia 36 5" xfId="680" xr:uid="{00000000-0005-0000-0000-0000690B0000}"/>
    <cellStyle name="Migliaia 36 5 2" xfId="3552" xr:uid="{00000000-0005-0000-0000-00006A0B0000}"/>
    <cellStyle name="Migliaia 36 5 3" xfId="5974" xr:uid="{00000000-0005-0000-0000-00006B0B0000}"/>
    <cellStyle name="Migliaia 36 5 4" xfId="5975" xr:uid="{00000000-0005-0000-0000-00006C0B0000}"/>
    <cellStyle name="Migliaia 36 5 5" xfId="5976" xr:uid="{00000000-0005-0000-0000-00006D0B0000}"/>
    <cellStyle name="Migliaia 36 6" xfId="681" xr:uid="{00000000-0005-0000-0000-00006E0B0000}"/>
    <cellStyle name="Migliaia 36 6 2" xfId="3198" xr:uid="{00000000-0005-0000-0000-00006F0B0000}"/>
    <cellStyle name="Migliaia 36 7" xfId="1909" xr:uid="{00000000-0005-0000-0000-0000700B0000}"/>
    <cellStyle name="Migliaia 36 8" xfId="5977" xr:uid="{00000000-0005-0000-0000-0000710B0000}"/>
    <cellStyle name="Migliaia 36 9" xfId="5978" xr:uid="{00000000-0005-0000-0000-0000720B0000}"/>
    <cellStyle name="Migliaia 37" xfId="682" xr:uid="{00000000-0005-0000-0000-0000730B0000}"/>
    <cellStyle name="Migliaia 37 2" xfId="683" xr:uid="{00000000-0005-0000-0000-0000740B0000}"/>
    <cellStyle name="Migliaia 37 2 2" xfId="2340" xr:uid="{00000000-0005-0000-0000-0000750B0000}"/>
    <cellStyle name="Migliaia 37 2 2 2" xfId="4315" xr:uid="{00000000-0005-0000-0000-0000760B0000}"/>
    <cellStyle name="Migliaia 37 2 3" xfId="3265" xr:uid="{00000000-0005-0000-0000-0000770B0000}"/>
    <cellStyle name="Migliaia 37 2 4" xfId="5979" xr:uid="{00000000-0005-0000-0000-0000780B0000}"/>
    <cellStyle name="Migliaia 37 2 5" xfId="5980" xr:uid="{00000000-0005-0000-0000-0000790B0000}"/>
    <cellStyle name="Migliaia 37 3" xfId="684" xr:uid="{00000000-0005-0000-0000-00007A0B0000}"/>
    <cellStyle name="Migliaia 37 3 2" xfId="685" xr:uid="{00000000-0005-0000-0000-00007B0B0000}"/>
    <cellStyle name="Migliaia 37 3 2 2" xfId="2342" xr:uid="{00000000-0005-0000-0000-00007C0B0000}"/>
    <cellStyle name="Migliaia 37 3 2 3" xfId="3554" xr:uid="{00000000-0005-0000-0000-00007D0B0000}"/>
    <cellStyle name="Migliaia 37 3 2 4" xfId="2341" xr:uid="{00000000-0005-0000-0000-00007E0B0000}"/>
    <cellStyle name="Migliaia 37 3 2 5" xfId="5981" xr:uid="{00000000-0005-0000-0000-00007F0B0000}"/>
    <cellStyle name="Migliaia 37 3 3" xfId="3555" xr:uid="{00000000-0005-0000-0000-0000800B0000}"/>
    <cellStyle name="Migliaia 37 3 3 2" xfId="4317" xr:uid="{00000000-0005-0000-0000-0000810B0000}"/>
    <cellStyle name="Migliaia 37 3 3 3" xfId="5982" xr:uid="{00000000-0005-0000-0000-0000820B0000}"/>
    <cellStyle name="Migliaia 37 3 3 4" xfId="5983" xr:uid="{00000000-0005-0000-0000-0000830B0000}"/>
    <cellStyle name="Migliaia 37 3 3 5" xfId="5984" xr:uid="{00000000-0005-0000-0000-0000840B0000}"/>
    <cellStyle name="Migliaia 37 3 4" xfId="4316" xr:uid="{00000000-0005-0000-0000-0000850B0000}"/>
    <cellStyle name="Migliaia 37 3 5" xfId="3553" xr:uid="{00000000-0005-0000-0000-0000860B0000}"/>
    <cellStyle name="Migliaia 37 3 6" xfId="5985" xr:uid="{00000000-0005-0000-0000-0000870B0000}"/>
    <cellStyle name="Migliaia 37 3 7" xfId="5986" xr:uid="{00000000-0005-0000-0000-0000880B0000}"/>
    <cellStyle name="Migliaia 37 4" xfId="686" xr:uid="{00000000-0005-0000-0000-0000890B0000}"/>
    <cellStyle name="Migliaia 37 4 2" xfId="2343" xr:uid="{00000000-0005-0000-0000-00008A0B0000}"/>
    <cellStyle name="Migliaia 37 4 2 2" xfId="4319" xr:uid="{00000000-0005-0000-0000-00008B0B0000}"/>
    <cellStyle name="Migliaia 37 4 2 3" xfId="3557" xr:uid="{00000000-0005-0000-0000-00008C0B0000}"/>
    <cellStyle name="Migliaia 37 4 3" xfId="4318" xr:uid="{00000000-0005-0000-0000-00008D0B0000}"/>
    <cellStyle name="Migliaia 37 4 4" xfId="3556" xr:uid="{00000000-0005-0000-0000-00008E0B0000}"/>
    <cellStyle name="Migliaia 37 4 5" xfId="5987" xr:uid="{00000000-0005-0000-0000-00008F0B0000}"/>
    <cellStyle name="Migliaia 37 4 6" xfId="5988" xr:uid="{00000000-0005-0000-0000-0000900B0000}"/>
    <cellStyle name="Migliaia 37 5" xfId="687" xr:uid="{00000000-0005-0000-0000-0000910B0000}"/>
    <cellStyle name="Migliaia 37 5 2" xfId="3558" xr:uid="{00000000-0005-0000-0000-0000920B0000}"/>
    <cellStyle name="Migliaia 37 5 3" xfId="5989" xr:uid="{00000000-0005-0000-0000-0000930B0000}"/>
    <cellStyle name="Migliaia 37 5 4" xfId="5990" xr:uid="{00000000-0005-0000-0000-0000940B0000}"/>
    <cellStyle name="Migliaia 37 5 5" xfId="5991" xr:uid="{00000000-0005-0000-0000-0000950B0000}"/>
    <cellStyle name="Migliaia 37 6" xfId="688" xr:uid="{00000000-0005-0000-0000-0000960B0000}"/>
    <cellStyle name="Migliaia 37 6 2" xfId="3199" xr:uid="{00000000-0005-0000-0000-0000970B0000}"/>
    <cellStyle name="Migliaia 37 7" xfId="1910" xr:uid="{00000000-0005-0000-0000-0000980B0000}"/>
    <cellStyle name="Migliaia 37 8" xfId="5992" xr:uid="{00000000-0005-0000-0000-0000990B0000}"/>
    <cellStyle name="Migliaia 37 9" xfId="5993" xr:uid="{00000000-0005-0000-0000-00009A0B0000}"/>
    <cellStyle name="Migliaia 38" xfId="689" xr:uid="{00000000-0005-0000-0000-00009B0B0000}"/>
    <cellStyle name="Migliaia 38 2" xfId="690" xr:uid="{00000000-0005-0000-0000-00009C0B0000}"/>
    <cellStyle name="Migliaia 38 2 2" xfId="2344" xr:uid="{00000000-0005-0000-0000-00009D0B0000}"/>
    <cellStyle name="Migliaia 38 2 2 2" xfId="4320" xr:uid="{00000000-0005-0000-0000-00009E0B0000}"/>
    <cellStyle name="Migliaia 38 2 3" xfId="3266" xr:uid="{00000000-0005-0000-0000-00009F0B0000}"/>
    <cellStyle name="Migliaia 38 2 4" xfId="5994" xr:uid="{00000000-0005-0000-0000-0000A00B0000}"/>
    <cellStyle name="Migliaia 38 2 5" xfId="5995" xr:uid="{00000000-0005-0000-0000-0000A10B0000}"/>
    <cellStyle name="Migliaia 38 3" xfId="691" xr:uid="{00000000-0005-0000-0000-0000A20B0000}"/>
    <cellStyle name="Migliaia 38 3 2" xfId="692" xr:uid="{00000000-0005-0000-0000-0000A30B0000}"/>
    <cellStyle name="Migliaia 38 3 2 2" xfId="2346" xr:uid="{00000000-0005-0000-0000-0000A40B0000}"/>
    <cellStyle name="Migliaia 38 3 2 3" xfId="3560" xr:uid="{00000000-0005-0000-0000-0000A50B0000}"/>
    <cellStyle name="Migliaia 38 3 2 4" xfId="2345" xr:uid="{00000000-0005-0000-0000-0000A60B0000}"/>
    <cellStyle name="Migliaia 38 3 2 5" xfId="5996" xr:uid="{00000000-0005-0000-0000-0000A70B0000}"/>
    <cellStyle name="Migliaia 38 3 3" xfId="3561" xr:uid="{00000000-0005-0000-0000-0000A80B0000}"/>
    <cellStyle name="Migliaia 38 3 3 2" xfId="4322" xr:uid="{00000000-0005-0000-0000-0000A90B0000}"/>
    <cellStyle name="Migliaia 38 3 3 3" xfId="5997" xr:uid="{00000000-0005-0000-0000-0000AA0B0000}"/>
    <cellStyle name="Migliaia 38 3 3 4" xfId="5998" xr:uid="{00000000-0005-0000-0000-0000AB0B0000}"/>
    <cellStyle name="Migliaia 38 3 3 5" xfId="5999" xr:uid="{00000000-0005-0000-0000-0000AC0B0000}"/>
    <cellStyle name="Migliaia 38 3 4" xfId="4321" xr:uid="{00000000-0005-0000-0000-0000AD0B0000}"/>
    <cellStyle name="Migliaia 38 3 5" xfId="3559" xr:uid="{00000000-0005-0000-0000-0000AE0B0000}"/>
    <cellStyle name="Migliaia 38 3 6" xfId="6000" xr:uid="{00000000-0005-0000-0000-0000AF0B0000}"/>
    <cellStyle name="Migliaia 38 3 7" xfId="6001" xr:uid="{00000000-0005-0000-0000-0000B00B0000}"/>
    <cellStyle name="Migliaia 38 4" xfId="693" xr:uid="{00000000-0005-0000-0000-0000B10B0000}"/>
    <cellStyle name="Migliaia 38 4 2" xfId="2347" xr:uid="{00000000-0005-0000-0000-0000B20B0000}"/>
    <cellStyle name="Migliaia 38 4 2 2" xfId="4324" xr:uid="{00000000-0005-0000-0000-0000B30B0000}"/>
    <cellStyle name="Migliaia 38 4 2 3" xfId="3563" xr:uid="{00000000-0005-0000-0000-0000B40B0000}"/>
    <cellStyle name="Migliaia 38 4 3" xfId="4323" xr:uid="{00000000-0005-0000-0000-0000B50B0000}"/>
    <cellStyle name="Migliaia 38 4 4" xfId="3562" xr:uid="{00000000-0005-0000-0000-0000B60B0000}"/>
    <cellStyle name="Migliaia 38 4 5" xfId="6002" xr:uid="{00000000-0005-0000-0000-0000B70B0000}"/>
    <cellStyle name="Migliaia 38 4 6" xfId="6003" xr:uid="{00000000-0005-0000-0000-0000B80B0000}"/>
    <cellStyle name="Migliaia 38 5" xfId="694" xr:uid="{00000000-0005-0000-0000-0000B90B0000}"/>
    <cellStyle name="Migliaia 38 5 2" xfId="3564" xr:uid="{00000000-0005-0000-0000-0000BA0B0000}"/>
    <cellStyle name="Migliaia 38 5 3" xfId="6004" xr:uid="{00000000-0005-0000-0000-0000BB0B0000}"/>
    <cellStyle name="Migliaia 38 5 4" xfId="6005" xr:uid="{00000000-0005-0000-0000-0000BC0B0000}"/>
    <cellStyle name="Migliaia 38 5 5" xfId="6006" xr:uid="{00000000-0005-0000-0000-0000BD0B0000}"/>
    <cellStyle name="Migliaia 38 6" xfId="695" xr:uid="{00000000-0005-0000-0000-0000BE0B0000}"/>
    <cellStyle name="Migliaia 38 6 2" xfId="3200" xr:uid="{00000000-0005-0000-0000-0000BF0B0000}"/>
    <cellStyle name="Migliaia 38 7" xfId="1911" xr:uid="{00000000-0005-0000-0000-0000C00B0000}"/>
    <cellStyle name="Migliaia 38 8" xfId="6007" xr:uid="{00000000-0005-0000-0000-0000C10B0000}"/>
    <cellStyle name="Migliaia 38 9" xfId="6008" xr:uid="{00000000-0005-0000-0000-0000C20B0000}"/>
    <cellStyle name="Migliaia 39" xfId="696" xr:uid="{00000000-0005-0000-0000-0000C30B0000}"/>
    <cellStyle name="Migliaia 39 2" xfId="697" xr:uid="{00000000-0005-0000-0000-0000C40B0000}"/>
    <cellStyle name="Migliaia 39 2 2" xfId="2348" xr:uid="{00000000-0005-0000-0000-0000C50B0000}"/>
    <cellStyle name="Migliaia 39 2 2 2" xfId="4325" xr:uid="{00000000-0005-0000-0000-0000C60B0000}"/>
    <cellStyle name="Migliaia 39 2 3" xfId="3267" xr:uid="{00000000-0005-0000-0000-0000C70B0000}"/>
    <cellStyle name="Migliaia 39 2 4" xfId="6009" xr:uid="{00000000-0005-0000-0000-0000C80B0000}"/>
    <cellStyle name="Migliaia 39 2 5" xfId="6010" xr:uid="{00000000-0005-0000-0000-0000C90B0000}"/>
    <cellStyle name="Migliaia 39 3" xfId="698" xr:uid="{00000000-0005-0000-0000-0000CA0B0000}"/>
    <cellStyle name="Migliaia 39 3 2" xfId="699" xr:uid="{00000000-0005-0000-0000-0000CB0B0000}"/>
    <cellStyle name="Migliaia 39 3 2 2" xfId="2350" xr:uid="{00000000-0005-0000-0000-0000CC0B0000}"/>
    <cellStyle name="Migliaia 39 3 2 3" xfId="3566" xr:uid="{00000000-0005-0000-0000-0000CD0B0000}"/>
    <cellStyle name="Migliaia 39 3 2 4" xfId="2349" xr:uid="{00000000-0005-0000-0000-0000CE0B0000}"/>
    <cellStyle name="Migliaia 39 3 2 5" xfId="6011" xr:uid="{00000000-0005-0000-0000-0000CF0B0000}"/>
    <cellStyle name="Migliaia 39 3 3" xfId="3567" xr:uid="{00000000-0005-0000-0000-0000D00B0000}"/>
    <cellStyle name="Migliaia 39 3 3 2" xfId="4327" xr:uid="{00000000-0005-0000-0000-0000D10B0000}"/>
    <cellStyle name="Migliaia 39 3 3 3" xfId="6012" xr:uid="{00000000-0005-0000-0000-0000D20B0000}"/>
    <cellStyle name="Migliaia 39 3 3 4" xfId="6013" xr:uid="{00000000-0005-0000-0000-0000D30B0000}"/>
    <cellStyle name="Migliaia 39 3 3 5" xfId="6014" xr:uid="{00000000-0005-0000-0000-0000D40B0000}"/>
    <cellStyle name="Migliaia 39 3 4" xfId="4326" xr:uid="{00000000-0005-0000-0000-0000D50B0000}"/>
    <cellStyle name="Migliaia 39 3 5" xfId="3565" xr:uid="{00000000-0005-0000-0000-0000D60B0000}"/>
    <cellStyle name="Migliaia 39 3 6" xfId="6015" xr:uid="{00000000-0005-0000-0000-0000D70B0000}"/>
    <cellStyle name="Migliaia 39 3 7" xfId="6016" xr:uid="{00000000-0005-0000-0000-0000D80B0000}"/>
    <cellStyle name="Migliaia 39 4" xfId="700" xr:uid="{00000000-0005-0000-0000-0000D90B0000}"/>
    <cellStyle name="Migliaia 39 4 2" xfId="2351" xr:uid="{00000000-0005-0000-0000-0000DA0B0000}"/>
    <cellStyle name="Migliaia 39 4 2 2" xfId="4329" xr:uid="{00000000-0005-0000-0000-0000DB0B0000}"/>
    <cellStyle name="Migliaia 39 4 2 3" xfId="3569" xr:uid="{00000000-0005-0000-0000-0000DC0B0000}"/>
    <cellStyle name="Migliaia 39 4 3" xfId="4328" xr:uid="{00000000-0005-0000-0000-0000DD0B0000}"/>
    <cellStyle name="Migliaia 39 4 4" xfId="3568" xr:uid="{00000000-0005-0000-0000-0000DE0B0000}"/>
    <cellStyle name="Migliaia 39 4 5" xfId="6017" xr:uid="{00000000-0005-0000-0000-0000DF0B0000}"/>
    <cellStyle name="Migliaia 39 4 6" xfId="6018" xr:uid="{00000000-0005-0000-0000-0000E00B0000}"/>
    <cellStyle name="Migliaia 39 5" xfId="701" xr:uid="{00000000-0005-0000-0000-0000E10B0000}"/>
    <cellStyle name="Migliaia 39 5 2" xfId="3570" xr:uid="{00000000-0005-0000-0000-0000E20B0000}"/>
    <cellStyle name="Migliaia 39 5 3" xfId="6019" xr:uid="{00000000-0005-0000-0000-0000E30B0000}"/>
    <cellStyle name="Migliaia 39 5 4" xfId="6020" xr:uid="{00000000-0005-0000-0000-0000E40B0000}"/>
    <cellStyle name="Migliaia 39 5 5" xfId="6021" xr:uid="{00000000-0005-0000-0000-0000E50B0000}"/>
    <cellStyle name="Migliaia 39 6" xfId="702" xr:uid="{00000000-0005-0000-0000-0000E60B0000}"/>
    <cellStyle name="Migliaia 39 6 2" xfId="3201" xr:uid="{00000000-0005-0000-0000-0000E70B0000}"/>
    <cellStyle name="Migliaia 39 7" xfId="1912" xr:uid="{00000000-0005-0000-0000-0000E80B0000}"/>
    <cellStyle name="Migliaia 39 8" xfId="6022" xr:uid="{00000000-0005-0000-0000-0000E90B0000}"/>
    <cellStyle name="Migliaia 39 9" xfId="6023" xr:uid="{00000000-0005-0000-0000-0000EA0B0000}"/>
    <cellStyle name="Migliaia 4" xfId="703" xr:uid="{00000000-0005-0000-0000-0000EB0B0000}"/>
    <cellStyle name="Migliaia 4 2" xfId="704" xr:uid="{00000000-0005-0000-0000-0000EC0B0000}"/>
    <cellStyle name="Migliaia 4 2 2" xfId="2352" xr:uid="{00000000-0005-0000-0000-0000ED0B0000}"/>
    <cellStyle name="Migliaia 4 2 2 2" xfId="4330" xr:uid="{00000000-0005-0000-0000-0000EE0B0000}"/>
    <cellStyle name="Migliaia 4 2 3" xfId="3268" xr:uid="{00000000-0005-0000-0000-0000EF0B0000}"/>
    <cellStyle name="Migliaia 4 2 4" xfId="6024" xr:uid="{00000000-0005-0000-0000-0000F00B0000}"/>
    <cellStyle name="Migliaia 4 2 5" xfId="6025" xr:uid="{00000000-0005-0000-0000-0000F10B0000}"/>
    <cellStyle name="Migliaia 4 3" xfId="705" xr:uid="{00000000-0005-0000-0000-0000F20B0000}"/>
    <cellStyle name="Migliaia 4 3 2" xfId="706" xr:uid="{00000000-0005-0000-0000-0000F30B0000}"/>
    <cellStyle name="Migliaia 4 3 2 2" xfId="2354" xr:uid="{00000000-0005-0000-0000-0000F40B0000}"/>
    <cellStyle name="Migliaia 4 3 2 3" xfId="3572" xr:uid="{00000000-0005-0000-0000-0000F50B0000}"/>
    <cellStyle name="Migliaia 4 3 2 4" xfId="2353" xr:uid="{00000000-0005-0000-0000-0000F60B0000}"/>
    <cellStyle name="Migliaia 4 3 2 5" xfId="6026" xr:uid="{00000000-0005-0000-0000-0000F70B0000}"/>
    <cellStyle name="Migliaia 4 3 3" xfId="3573" xr:uid="{00000000-0005-0000-0000-0000F80B0000}"/>
    <cellStyle name="Migliaia 4 3 3 2" xfId="4332" xr:uid="{00000000-0005-0000-0000-0000F90B0000}"/>
    <cellStyle name="Migliaia 4 3 3 3" xfId="6027" xr:uid="{00000000-0005-0000-0000-0000FA0B0000}"/>
    <cellStyle name="Migliaia 4 3 3 4" xfId="6028" xr:uid="{00000000-0005-0000-0000-0000FB0B0000}"/>
    <cellStyle name="Migliaia 4 3 3 5" xfId="6029" xr:uid="{00000000-0005-0000-0000-0000FC0B0000}"/>
    <cellStyle name="Migliaia 4 3 4" xfId="4331" xr:uid="{00000000-0005-0000-0000-0000FD0B0000}"/>
    <cellStyle name="Migliaia 4 3 5" xfId="3571" xr:uid="{00000000-0005-0000-0000-0000FE0B0000}"/>
    <cellStyle name="Migliaia 4 3 6" xfId="6030" xr:uid="{00000000-0005-0000-0000-0000FF0B0000}"/>
    <cellStyle name="Migliaia 4 3 7" xfId="6031" xr:uid="{00000000-0005-0000-0000-0000000C0000}"/>
    <cellStyle name="Migliaia 4 4" xfId="707" xr:uid="{00000000-0005-0000-0000-0000010C0000}"/>
    <cellStyle name="Migliaia 4 4 2" xfId="2355" xr:uid="{00000000-0005-0000-0000-0000020C0000}"/>
    <cellStyle name="Migliaia 4 4 2 2" xfId="4334" xr:uid="{00000000-0005-0000-0000-0000030C0000}"/>
    <cellStyle name="Migliaia 4 4 2 3" xfId="3575" xr:uid="{00000000-0005-0000-0000-0000040C0000}"/>
    <cellStyle name="Migliaia 4 4 3" xfId="4333" xr:uid="{00000000-0005-0000-0000-0000050C0000}"/>
    <cellStyle name="Migliaia 4 4 4" xfId="3574" xr:uid="{00000000-0005-0000-0000-0000060C0000}"/>
    <cellStyle name="Migliaia 4 4 5" xfId="6032" xr:uid="{00000000-0005-0000-0000-0000070C0000}"/>
    <cellStyle name="Migliaia 4 4 6" xfId="6033" xr:uid="{00000000-0005-0000-0000-0000080C0000}"/>
    <cellStyle name="Migliaia 4 5" xfId="708" xr:uid="{00000000-0005-0000-0000-0000090C0000}"/>
    <cellStyle name="Migliaia 4 5 2" xfId="3576" xr:uid="{00000000-0005-0000-0000-00000A0C0000}"/>
    <cellStyle name="Migliaia 4 5 3" xfId="6034" xr:uid="{00000000-0005-0000-0000-00000B0C0000}"/>
    <cellStyle name="Migliaia 4 5 4" xfId="6035" xr:uid="{00000000-0005-0000-0000-00000C0C0000}"/>
    <cellStyle name="Migliaia 4 5 5" xfId="6036" xr:uid="{00000000-0005-0000-0000-00000D0C0000}"/>
    <cellStyle name="Migliaia 4 6" xfId="709" xr:uid="{00000000-0005-0000-0000-00000E0C0000}"/>
    <cellStyle name="Migliaia 4 6 2" xfId="3202" xr:uid="{00000000-0005-0000-0000-00000F0C0000}"/>
    <cellStyle name="Migliaia 4 7" xfId="1913" xr:uid="{00000000-0005-0000-0000-0000100C0000}"/>
    <cellStyle name="Migliaia 4 8" xfId="6037" xr:uid="{00000000-0005-0000-0000-0000110C0000}"/>
    <cellStyle name="Migliaia 4 9" xfId="6038" xr:uid="{00000000-0005-0000-0000-0000120C0000}"/>
    <cellStyle name="Migliaia 40" xfId="710" xr:uid="{00000000-0005-0000-0000-0000130C0000}"/>
    <cellStyle name="Migliaia 40 2" xfId="711" xr:uid="{00000000-0005-0000-0000-0000140C0000}"/>
    <cellStyle name="Migliaia 40 2 2" xfId="2356" xr:uid="{00000000-0005-0000-0000-0000150C0000}"/>
    <cellStyle name="Migliaia 40 2 2 2" xfId="4335" xr:uid="{00000000-0005-0000-0000-0000160C0000}"/>
    <cellStyle name="Migliaia 40 2 3" xfId="3269" xr:uid="{00000000-0005-0000-0000-0000170C0000}"/>
    <cellStyle name="Migliaia 40 2 4" xfId="6039" xr:uid="{00000000-0005-0000-0000-0000180C0000}"/>
    <cellStyle name="Migliaia 40 2 5" xfId="6040" xr:uid="{00000000-0005-0000-0000-0000190C0000}"/>
    <cellStyle name="Migliaia 40 3" xfId="712" xr:uid="{00000000-0005-0000-0000-00001A0C0000}"/>
    <cellStyle name="Migliaia 40 3 2" xfId="713" xr:uid="{00000000-0005-0000-0000-00001B0C0000}"/>
    <cellStyle name="Migliaia 40 3 2 2" xfId="2358" xr:uid="{00000000-0005-0000-0000-00001C0C0000}"/>
    <cellStyle name="Migliaia 40 3 2 3" xfId="3578" xr:uid="{00000000-0005-0000-0000-00001D0C0000}"/>
    <cellStyle name="Migliaia 40 3 2 4" xfId="2357" xr:uid="{00000000-0005-0000-0000-00001E0C0000}"/>
    <cellStyle name="Migliaia 40 3 2 5" xfId="6041" xr:uid="{00000000-0005-0000-0000-00001F0C0000}"/>
    <cellStyle name="Migliaia 40 3 3" xfId="3579" xr:uid="{00000000-0005-0000-0000-0000200C0000}"/>
    <cellStyle name="Migliaia 40 3 3 2" xfId="4337" xr:uid="{00000000-0005-0000-0000-0000210C0000}"/>
    <cellStyle name="Migliaia 40 3 3 3" xfId="6042" xr:uid="{00000000-0005-0000-0000-0000220C0000}"/>
    <cellStyle name="Migliaia 40 3 3 4" xfId="6043" xr:uid="{00000000-0005-0000-0000-0000230C0000}"/>
    <cellStyle name="Migliaia 40 3 3 5" xfId="6044" xr:uid="{00000000-0005-0000-0000-0000240C0000}"/>
    <cellStyle name="Migliaia 40 3 4" xfId="4336" xr:uid="{00000000-0005-0000-0000-0000250C0000}"/>
    <cellStyle name="Migliaia 40 3 5" xfId="3577" xr:uid="{00000000-0005-0000-0000-0000260C0000}"/>
    <cellStyle name="Migliaia 40 3 6" xfId="6045" xr:uid="{00000000-0005-0000-0000-0000270C0000}"/>
    <cellStyle name="Migliaia 40 3 7" xfId="6046" xr:uid="{00000000-0005-0000-0000-0000280C0000}"/>
    <cellStyle name="Migliaia 40 4" xfId="714" xr:uid="{00000000-0005-0000-0000-0000290C0000}"/>
    <cellStyle name="Migliaia 40 4 2" xfId="2359" xr:uid="{00000000-0005-0000-0000-00002A0C0000}"/>
    <cellStyle name="Migliaia 40 4 2 2" xfId="4339" xr:uid="{00000000-0005-0000-0000-00002B0C0000}"/>
    <cellStyle name="Migliaia 40 4 2 3" xfId="3581" xr:uid="{00000000-0005-0000-0000-00002C0C0000}"/>
    <cellStyle name="Migliaia 40 4 3" xfId="4338" xr:uid="{00000000-0005-0000-0000-00002D0C0000}"/>
    <cellStyle name="Migliaia 40 4 4" xfId="3580" xr:uid="{00000000-0005-0000-0000-00002E0C0000}"/>
    <cellStyle name="Migliaia 40 4 5" xfId="6047" xr:uid="{00000000-0005-0000-0000-00002F0C0000}"/>
    <cellStyle name="Migliaia 40 4 6" xfId="6048" xr:uid="{00000000-0005-0000-0000-0000300C0000}"/>
    <cellStyle name="Migliaia 40 5" xfId="715" xr:uid="{00000000-0005-0000-0000-0000310C0000}"/>
    <cellStyle name="Migliaia 40 5 2" xfId="3582" xr:uid="{00000000-0005-0000-0000-0000320C0000}"/>
    <cellStyle name="Migliaia 40 5 3" xfId="6049" xr:uid="{00000000-0005-0000-0000-0000330C0000}"/>
    <cellStyle name="Migliaia 40 5 4" xfId="6050" xr:uid="{00000000-0005-0000-0000-0000340C0000}"/>
    <cellStyle name="Migliaia 40 5 5" xfId="6051" xr:uid="{00000000-0005-0000-0000-0000350C0000}"/>
    <cellStyle name="Migliaia 40 6" xfId="716" xr:uid="{00000000-0005-0000-0000-0000360C0000}"/>
    <cellStyle name="Migliaia 40 6 2" xfId="3203" xr:uid="{00000000-0005-0000-0000-0000370C0000}"/>
    <cellStyle name="Migliaia 40 7" xfId="1914" xr:uid="{00000000-0005-0000-0000-0000380C0000}"/>
    <cellStyle name="Migliaia 40 8" xfId="6052" xr:uid="{00000000-0005-0000-0000-0000390C0000}"/>
    <cellStyle name="Migliaia 40 9" xfId="6053" xr:uid="{00000000-0005-0000-0000-00003A0C0000}"/>
    <cellStyle name="Migliaia 41" xfId="717" xr:uid="{00000000-0005-0000-0000-00003B0C0000}"/>
    <cellStyle name="Migliaia 41 2" xfId="718" xr:uid="{00000000-0005-0000-0000-00003C0C0000}"/>
    <cellStyle name="Migliaia 41 2 2" xfId="2360" xr:uid="{00000000-0005-0000-0000-00003D0C0000}"/>
    <cellStyle name="Migliaia 41 2 2 2" xfId="4340" xr:uid="{00000000-0005-0000-0000-00003E0C0000}"/>
    <cellStyle name="Migliaia 41 2 3" xfId="3270" xr:uid="{00000000-0005-0000-0000-00003F0C0000}"/>
    <cellStyle name="Migliaia 41 2 4" xfId="6054" xr:uid="{00000000-0005-0000-0000-0000400C0000}"/>
    <cellStyle name="Migliaia 41 2 5" xfId="6055" xr:uid="{00000000-0005-0000-0000-0000410C0000}"/>
    <cellStyle name="Migliaia 41 3" xfId="719" xr:uid="{00000000-0005-0000-0000-0000420C0000}"/>
    <cellStyle name="Migliaia 41 3 2" xfId="720" xr:uid="{00000000-0005-0000-0000-0000430C0000}"/>
    <cellStyle name="Migliaia 41 3 2 2" xfId="2362" xr:uid="{00000000-0005-0000-0000-0000440C0000}"/>
    <cellStyle name="Migliaia 41 3 2 3" xfId="3584" xr:uid="{00000000-0005-0000-0000-0000450C0000}"/>
    <cellStyle name="Migliaia 41 3 2 4" xfId="2361" xr:uid="{00000000-0005-0000-0000-0000460C0000}"/>
    <cellStyle name="Migliaia 41 3 2 5" xfId="6056" xr:uid="{00000000-0005-0000-0000-0000470C0000}"/>
    <cellStyle name="Migliaia 41 3 3" xfId="3585" xr:uid="{00000000-0005-0000-0000-0000480C0000}"/>
    <cellStyle name="Migliaia 41 3 3 2" xfId="4342" xr:uid="{00000000-0005-0000-0000-0000490C0000}"/>
    <cellStyle name="Migliaia 41 3 3 3" xfId="6057" xr:uid="{00000000-0005-0000-0000-00004A0C0000}"/>
    <cellStyle name="Migliaia 41 3 3 4" xfId="6058" xr:uid="{00000000-0005-0000-0000-00004B0C0000}"/>
    <cellStyle name="Migliaia 41 3 3 5" xfId="6059" xr:uid="{00000000-0005-0000-0000-00004C0C0000}"/>
    <cellStyle name="Migliaia 41 3 4" xfId="4341" xr:uid="{00000000-0005-0000-0000-00004D0C0000}"/>
    <cellStyle name="Migliaia 41 3 5" xfId="3583" xr:uid="{00000000-0005-0000-0000-00004E0C0000}"/>
    <cellStyle name="Migliaia 41 3 6" xfId="6060" xr:uid="{00000000-0005-0000-0000-00004F0C0000}"/>
    <cellStyle name="Migliaia 41 3 7" xfId="6061" xr:uid="{00000000-0005-0000-0000-0000500C0000}"/>
    <cellStyle name="Migliaia 41 4" xfId="721" xr:uid="{00000000-0005-0000-0000-0000510C0000}"/>
    <cellStyle name="Migliaia 41 4 2" xfId="2363" xr:uid="{00000000-0005-0000-0000-0000520C0000}"/>
    <cellStyle name="Migliaia 41 4 2 2" xfId="4344" xr:uid="{00000000-0005-0000-0000-0000530C0000}"/>
    <cellStyle name="Migliaia 41 4 2 3" xfId="3587" xr:uid="{00000000-0005-0000-0000-0000540C0000}"/>
    <cellStyle name="Migliaia 41 4 3" xfId="4343" xr:uid="{00000000-0005-0000-0000-0000550C0000}"/>
    <cellStyle name="Migliaia 41 4 4" xfId="3586" xr:uid="{00000000-0005-0000-0000-0000560C0000}"/>
    <cellStyle name="Migliaia 41 4 5" xfId="6062" xr:uid="{00000000-0005-0000-0000-0000570C0000}"/>
    <cellStyle name="Migliaia 41 4 6" xfId="6063" xr:uid="{00000000-0005-0000-0000-0000580C0000}"/>
    <cellStyle name="Migliaia 41 5" xfId="722" xr:uid="{00000000-0005-0000-0000-0000590C0000}"/>
    <cellStyle name="Migliaia 41 5 2" xfId="3588" xr:uid="{00000000-0005-0000-0000-00005A0C0000}"/>
    <cellStyle name="Migliaia 41 5 3" xfId="6064" xr:uid="{00000000-0005-0000-0000-00005B0C0000}"/>
    <cellStyle name="Migliaia 41 5 4" xfId="6065" xr:uid="{00000000-0005-0000-0000-00005C0C0000}"/>
    <cellStyle name="Migliaia 41 5 5" xfId="6066" xr:uid="{00000000-0005-0000-0000-00005D0C0000}"/>
    <cellStyle name="Migliaia 41 6" xfId="723" xr:uid="{00000000-0005-0000-0000-00005E0C0000}"/>
    <cellStyle name="Migliaia 41 6 2" xfId="3204" xr:uid="{00000000-0005-0000-0000-00005F0C0000}"/>
    <cellStyle name="Migliaia 41 7" xfId="1915" xr:uid="{00000000-0005-0000-0000-0000600C0000}"/>
    <cellStyle name="Migliaia 41 8" xfId="6067" xr:uid="{00000000-0005-0000-0000-0000610C0000}"/>
    <cellStyle name="Migliaia 41 9" xfId="6068" xr:uid="{00000000-0005-0000-0000-0000620C0000}"/>
    <cellStyle name="Migliaia 42" xfId="724" xr:uid="{00000000-0005-0000-0000-0000630C0000}"/>
    <cellStyle name="Migliaia 42 2" xfId="725" xr:uid="{00000000-0005-0000-0000-0000640C0000}"/>
    <cellStyle name="Migliaia 42 2 2" xfId="2364" xr:uid="{00000000-0005-0000-0000-0000650C0000}"/>
    <cellStyle name="Migliaia 42 2 2 2" xfId="4345" xr:uid="{00000000-0005-0000-0000-0000660C0000}"/>
    <cellStyle name="Migliaia 42 2 3" xfId="3271" xr:uid="{00000000-0005-0000-0000-0000670C0000}"/>
    <cellStyle name="Migliaia 42 2 4" xfId="6069" xr:uid="{00000000-0005-0000-0000-0000680C0000}"/>
    <cellStyle name="Migliaia 42 2 5" xfId="6070" xr:uid="{00000000-0005-0000-0000-0000690C0000}"/>
    <cellStyle name="Migliaia 42 3" xfId="726" xr:uid="{00000000-0005-0000-0000-00006A0C0000}"/>
    <cellStyle name="Migliaia 42 3 2" xfId="727" xr:uid="{00000000-0005-0000-0000-00006B0C0000}"/>
    <cellStyle name="Migliaia 42 3 2 2" xfId="2366" xr:uid="{00000000-0005-0000-0000-00006C0C0000}"/>
    <cellStyle name="Migliaia 42 3 2 3" xfId="3590" xr:uid="{00000000-0005-0000-0000-00006D0C0000}"/>
    <cellStyle name="Migliaia 42 3 2 4" xfId="2365" xr:uid="{00000000-0005-0000-0000-00006E0C0000}"/>
    <cellStyle name="Migliaia 42 3 2 5" xfId="6071" xr:uid="{00000000-0005-0000-0000-00006F0C0000}"/>
    <cellStyle name="Migliaia 42 3 3" xfId="3591" xr:uid="{00000000-0005-0000-0000-0000700C0000}"/>
    <cellStyle name="Migliaia 42 3 3 2" xfId="4347" xr:uid="{00000000-0005-0000-0000-0000710C0000}"/>
    <cellStyle name="Migliaia 42 3 3 3" xfId="6072" xr:uid="{00000000-0005-0000-0000-0000720C0000}"/>
    <cellStyle name="Migliaia 42 3 3 4" xfId="6073" xr:uid="{00000000-0005-0000-0000-0000730C0000}"/>
    <cellStyle name="Migliaia 42 3 3 5" xfId="6074" xr:uid="{00000000-0005-0000-0000-0000740C0000}"/>
    <cellStyle name="Migliaia 42 3 4" xfId="4346" xr:uid="{00000000-0005-0000-0000-0000750C0000}"/>
    <cellStyle name="Migliaia 42 3 5" xfId="3589" xr:uid="{00000000-0005-0000-0000-0000760C0000}"/>
    <cellStyle name="Migliaia 42 3 6" xfId="6075" xr:uid="{00000000-0005-0000-0000-0000770C0000}"/>
    <cellStyle name="Migliaia 42 3 7" xfId="6076" xr:uid="{00000000-0005-0000-0000-0000780C0000}"/>
    <cellStyle name="Migliaia 42 4" xfId="728" xr:uid="{00000000-0005-0000-0000-0000790C0000}"/>
    <cellStyle name="Migliaia 42 4 2" xfId="2367" xr:uid="{00000000-0005-0000-0000-00007A0C0000}"/>
    <cellStyle name="Migliaia 42 4 2 2" xfId="4349" xr:uid="{00000000-0005-0000-0000-00007B0C0000}"/>
    <cellStyle name="Migliaia 42 4 2 3" xfId="3593" xr:uid="{00000000-0005-0000-0000-00007C0C0000}"/>
    <cellStyle name="Migliaia 42 4 3" xfId="4348" xr:uid="{00000000-0005-0000-0000-00007D0C0000}"/>
    <cellStyle name="Migliaia 42 4 4" xfId="3592" xr:uid="{00000000-0005-0000-0000-00007E0C0000}"/>
    <cellStyle name="Migliaia 42 4 5" xfId="6077" xr:uid="{00000000-0005-0000-0000-00007F0C0000}"/>
    <cellStyle name="Migliaia 42 4 6" xfId="6078" xr:uid="{00000000-0005-0000-0000-0000800C0000}"/>
    <cellStyle name="Migliaia 42 5" xfId="729" xr:uid="{00000000-0005-0000-0000-0000810C0000}"/>
    <cellStyle name="Migliaia 42 5 2" xfId="3594" xr:uid="{00000000-0005-0000-0000-0000820C0000}"/>
    <cellStyle name="Migliaia 42 5 3" xfId="6079" xr:uid="{00000000-0005-0000-0000-0000830C0000}"/>
    <cellStyle name="Migliaia 42 5 4" xfId="6080" xr:uid="{00000000-0005-0000-0000-0000840C0000}"/>
    <cellStyle name="Migliaia 42 5 5" xfId="6081" xr:uid="{00000000-0005-0000-0000-0000850C0000}"/>
    <cellStyle name="Migliaia 42 6" xfId="730" xr:uid="{00000000-0005-0000-0000-0000860C0000}"/>
    <cellStyle name="Migliaia 42 6 2" xfId="3205" xr:uid="{00000000-0005-0000-0000-0000870C0000}"/>
    <cellStyle name="Migliaia 42 7" xfId="1916" xr:uid="{00000000-0005-0000-0000-0000880C0000}"/>
    <cellStyle name="Migliaia 42 8" xfId="6082" xr:uid="{00000000-0005-0000-0000-0000890C0000}"/>
    <cellStyle name="Migliaia 42 9" xfId="6083" xr:uid="{00000000-0005-0000-0000-00008A0C0000}"/>
    <cellStyle name="Migliaia 43" xfId="731" xr:uid="{00000000-0005-0000-0000-00008B0C0000}"/>
    <cellStyle name="Migliaia 43 2" xfId="732" xr:uid="{00000000-0005-0000-0000-00008C0C0000}"/>
    <cellStyle name="Migliaia 43 2 2" xfId="2368" xr:uid="{00000000-0005-0000-0000-00008D0C0000}"/>
    <cellStyle name="Migliaia 43 2 2 2" xfId="4350" xr:uid="{00000000-0005-0000-0000-00008E0C0000}"/>
    <cellStyle name="Migliaia 43 2 3" xfId="3272" xr:uid="{00000000-0005-0000-0000-00008F0C0000}"/>
    <cellStyle name="Migliaia 43 2 4" xfId="6084" xr:uid="{00000000-0005-0000-0000-0000900C0000}"/>
    <cellStyle name="Migliaia 43 2 5" xfId="6085" xr:uid="{00000000-0005-0000-0000-0000910C0000}"/>
    <cellStyle name="Migliaia 43 3" xfId="733" xr:uid="{00000000-0005-0000-0000-0000920C0000}"/>
    <cellStyle name="Migliaia 43 3 2" xfId="734" xr:uid="{00000000-0005-0000-0000-0000930C0000}"/>
    <cellStyle name="Migliaia 43 3 2 2" xfId="2370" xr:uid="{00000000-0005-0000-0000-0000940C0000}"/>
    <cellStyle name="Migliaia 43 3 2 3" xfId="3596" xr:uid="{00000000-0005-0000-0000-0000950C0000}"/>
    <cellStyle name="Migliaia 43 3 2 4" xfId="2369" xr:uid="{00000000-0005-0000-0000-0000960C0000}"/>
    <cellStyle name="Migliaia 43 3 2 5" xfId="6086" xr:uid="{00000000-0005-0000-0000-0000970C0000}"/>
    <cellStyle name="Migliaia 43 3 3" xfId="3597" xr:uid="{00000000-0005-0000-0000-0000980C0000}"/>
    <cellStyle name="Migliaia 43 3 3 2" xfId="4352" xr:uid="{00000000-0005-0000-0000-0000990C0000}"/>
    <cellStyle name="Migliaia 43 3 3 3" xfId="6087" xr:uid="{00000000-0005-0000-0000-00009A0C0000}"/>
    <cellStyle name="Migliaia 43 3 3 4" xfId="6088" xr:uid="{00000000-0005-0000-0000-00009B0C0000}"/>
    <cellStyle name="Migliaia 43 3 3 5" xfId="6089" xr:uid="{00000000-0005-0000-0000-00009C0C0000}"/>
    <cellStyle name="Migliaia 43 3 4" xfId="4351" xr:uid="{00000000-0005-0000-0000-00009D0C0000}"/>
    <cellStyle name="Migliaia 43 3 5" xfId="3595" xr:uid="{00000000-0005-0000-0000-00009E0C0000}"/>
    <cellStyle name="Migliaia 43 3 6" xfId="6090" xr:uid="{00000000-0005-0000-0000-00009F0C0000}"/>
    <cellStyle name="Migliaia 43 3 7" xfId="6091" xr:uid="{00000000-0005-0000-0000-0000A00C0000}"/>
    <cellStyle name="Migliaia 43 4" xfId="735" xr:uid="{00000000-0005-0000-0000-0000A10C0000}"/>
    <cellStyle name="Migliaia 43 4 2" xfId="2371" xr:uid="{00000000-0005-0000-0000-0000A20C0000}"/>
    <cellStyle name="Migliaia 43 4 2 2" xfId="4354" xr:uid="{00000000-0005-0000-0000-0000A30C0000}"/>
    <cellStyle name="Migliaia 43 4 2 3" xfId="3599" xr:uid="{00000000-0005-0000-0000-0000A40C0000}"/>
    <cellStyle name="Migliaia 43 4 3" xfId="4353" xr:uid="{00000000-0005-0000-0000-0000A50C0000}"/>
    <cellStyle name="Migliaia 43 4 4" xfId="3598" xr:uid="{00000000-0005-0000-0000-0000A60C0000}"/>
    <cellStyle name="Migliaia 43 4 5" xfId="6092" xr:uid="{00000000-0005-0000-0000-0000A70C0000}"/>
    <cellStyle name="Migliaia 43 4 6" xfId="6093" xr:uid="{00000000-0005-0000-0000-0000A80C0000}"/>
    <cellStyle name="Migliaia 43 5" xfId="736" xr:uid="{00000000-0005-0000-0000-0000A90C0000}"/>
    <cellStyle name="Migliaia 43 5 2" xfId="3600" xr:uid="{00000000-0005-0000-0000-0000AA0C0000}"/>
    <cellStyle name="Migliaia 43 5 3" xfId="6094" xr:uid="{00000000-0005-0000-0000-0000AB0C0000}"/>
    <cellStyle name="Migliaia 43 5 4" xfId="6095" xr:uid="{00000000-0005-0000-0000-0000AC0C0000}"/>
    <cellStyle name="Migliaia 43 5 5" xfId="6096" xr:uid="{00000000-0005-0000-0000-0000AD0C0000}"/>
    <cellStyle name="Migliaia 43 6" xfId="737" xr:uid="{00000000-0005-0000-0000-0000AE0C0000}"/>
    <cellStyle name="Migliaia 43 6 2" xfId="3206" xr:uid="{00000000-0005-0000-0000-0000AF0C0000}"/>
    <cellStyle name="Migliaia 43 7" xfId="1917" xr:uid="{00000000-0005-0000-0000-0000B00C0000}"/>
    <cellStyle name="Migliaia 43 8" xfId="6097" xr:uid="{00000000-0005-0000-0000-0000B10C0000}"/>
    <cellStyle name="Migliaia 43 9" xfId="6098" xr:uid="{00000000-0005-0000-0000-0000B20C0000}"/>
    <cellStyle name="Migliaia 44" xfId="738" xr:uid="{00000000-0005-0000-0000-0000B30C0000}"/>
    <cellStyle name="Migliaia 44 2" xfId="739" xr:uid="{00000000-0005-0000-0000-0000B40C0000}"/>
    <cellStyle name="Migliaia 44 2 2" xfId="2372" xr:uid="{00000000-0005-0000-0000-0000B50C0000}"/>
    <cellStyle name="Migliaia 44 2 2 2" xfId="4355" xr:uid="{00000000-0005-0000-0000-0000B60C0000}"/>
    <cellStyle name="Migliaia 44 2 3" xfId="3273" xr:uid="{00000000-0005-0000-0000-0000B70C0000}"/>
    <cellStyle name="Migliaia 44 2 4" xfId="6099" xr:uid="{00000000-0005-0000-0000-0000B80C0000}"/>
    <cellStyle name="Migliaia 44 2 5" xfId="6100" xr:uid="{00000000-0005-0000-0000-0000B90C0000}"/>
    <cellStyle name="Migliaia 44 3" xfId="740" xr:uid="{00000000-0005-0000-0000-0000BA0C0000}"/>
    <cellStyle name="Migliaia 44 3 2" xfId="741" xr:uid="{00000000-0005-0000-0000-0000BB0C0000}"/>
    <cellStyle name="Migliaia 44 3 2 2" xfId="2374" xr:uid="{00000000-0005-0000-0000-0000BC0C0000}"/>
    <cellStyle name="Migliaia 44 3 2 3" xfId="3602" xr:uid="{00000000-0005-0000-0000-0000BD0C0000}"/>
    <cellStyle name="Migliaia 44 3 2 4" xfId="2373" xr:uid="{00000000-0005-0000-0000-0000BE0C0000}"/>
    <cellStyle name="Migliaia 44 3 2 5" xfId="6101" xr:uid="{00000000-0005-0000-0000-0000BF0C0000}"/>
    <cellStyle name="Migliaia 44 3 3" xfId="3603" xr:uid="{00000000-0005-0000-0000-0000C00C0000}"/>
    <cellStyle name="Migliaia 44 3 3 2" xfId="4357" xr:uid="{00000000-0005-0000-0000-0000C10C0000}"/>
    <cellStyle name="Migliaia 44 3 3 3" xfId="6102" xr:uid="{00000000-0005-0000-0000-0000C20C0000}"/>
    <cellStyle name="Migliaia 44 3 3 4" xfId="6103" xr:uid="{00000000-0005-0000-0000-0000C30C0000}"/>
    <cellStyle name="Migliaia 44 3 3 5" xfId="6104" xr:uid="{00000000-0005-0000-0000-0000C40C0000}"/>
    <cellStyle name="Migliaia 44 3 4" xfId="4356" xr:uid="{00000000-0005-0000-0000-0000C50C0000}"/>
    <cellStyle name="Migliaia 44 3 5" xfId="3601" xr:uid="{00000000-0005-0000-0000-0000C60C0000}"/>
    <cellStyle name="Migliaia 44 3 6" xfId="6105" xr:uid="{00000000-0005-0000-0000-0000C70C0000}"/>
    <cellStyle name="Migliaia 44 3 7" xfId="6106" xr:uid="{00000000-0005-0000-0000-0000C80C0000}"/>
    <cellStyle name="Migliaia 44 4" xfId="742" xr:uid="{00000000-0005-0000-0000-0000C90C0000}"/>
    <cellStyle name="Migliaia 44 4 2" xfId="2375" xr:uid="{00000000-0005-0000-0000-0000CA0C0000}"/>
    <cellStyle name="Migliaia 44 4 2 2" xfId="4359" xr:uid="{00000000-0005-0000-0000-0000CB0C0000}"/>
    <cellStyle name="Migliaia 44 4 2 3" xfId="3605" xr:uid="{00000000-0005-0000-0000-0000CC0C0000}"/>
    <cellStyle name="Migliaia 44 4 3" xfId="4358" xr:uid="{00000000-0005-0000-0000-0000CD0C0000}"/>
    <cellStyle name="Migliaia 44 4 4" xfId="3604" xr:uid="{00000000-0005-0000-0000-0000CE0C0000}"/>
    <cellStyle name="Migliaia 44 4 5" xfId="6107" xr:uid="{00000000-0005-0000-0000-0000CF0C0000}"/>
    <cellStyle name="Migliaia 44 4 6" xfId="6108" xr:uid="{00000000-0005-0000-0000-0000D00C0000}"/>
    <cellStyle name="Migliaia 44 5" xfId="743" xr:uid="{00000000-0005-0000-0000-0000D10C0000}"/>
    <cellStyle name="Migliaia 44 5 2" xfId="3606" xr:uid="{00000000-0005-0000-0000-0000D20C0000}"/>
    <cellStyle name="Migliaia 44 5 3" xfId="6109" xr:uid="{00000000-0005-0000-0000-0000D30C0000}"/>
    <cellStyle name="Migliaia 44 5 4" xfId="6110" xr:uid="{00000000-0005-0000-0000-0000D40C0000}"/>
    <cellStyle name="Migliaia 44 5 5" xfId="6111" xr:uid="{00000000-0005-0000-0000-0000D50C0000}"/>
    <cellStyle name="Migliaia 44 6" xfId="744" xr:uid="{00000000-0005-0000-0000-0000D60C0000}"/>
    <cellStyle name="Migliaia 44 6 2" xfId="3207" xr:uid="{00000000-0005-0000-0000-0000D70C0000}"/>
    <cellStyle name="Migliaia 44 7" xfId="1918" xr:uid="{00000000-0005-0000-0000-0000D80C0000}"/>
    <cellStyle name="Migliaia 44 8" xfId="6112" xr:uid="{00000000-0005-0000-0000-0000D90C0000}"/>
    <cellStyle name="Migliaia 44 9" xfId="6113" xr:uid="{00000000-0005-0000-0000-0000DA0C0000}"/>
    <cellStyle name="Migliaia 45" xfId="745" xr:uid="{00000000-0005-0000-0000-0000DB0C0000}"/>
    <cellStyle name="Migliaia 45 2" xfId="746" xr:uid="{00000000-0005-0000-0000-0000DC0C0000}"/>
    <cellStyle name="Migliaia 45 2 2" xfId="2376" xr:uid="{00000000-0005-0000-0000-0000DD0C0000}"/>
    <cellStyle name="Migliaia 45 2 2 2" xfId="4360" xr:uid="{00000000-0005-0000-0000-0000DE0C0000}"/>
    <cellStyle name="Migliaia 45 2 3" xfId="3274" xr:uid="{00000000-0005-0000-0000-0000DF0C0000}"/>
    <cellStyle name="Migliaia 45 2 4" xfId="6114" xr:uid="{00000000-0005-0000-0000-0000E00C0000}"/>
    <cellStyle name="Migliaia 45 2 5" xfId="6115" xr:uid="{00000000-0005-0000-0000-0000E10C0000}"/>
    <cellStyle name="Migliaia 45 3" xfId="747" xr:uid="{00000000-0005-0000-0000-0000E20C0000}"/>
    <cellStyle name="Migliaia 45 3 2" xfId="748" xr:uid="{00000000-0005-0000-0000-0000E30C0000}"/>
    <cellStyle name="Migliaia 45 3 2 2" xfId="2378" xr:uid="{00000000-0005-0000-0000-0000E40C0000}"/>
    <cellStyle name="Migliaia 45 3 2 3" xfId="3608" xr:uid="{00000000-0005-0000-0000-0000E50C0000}"/>
    <cellStyle name="Migliaia 45 3 2 4" xfId="2377" xr:uid="{00000000-0005-0000-0000-0000E60C0000}"/>
    <cellStyle name="Migliaia 45 3 2 5" xfId="6116" xr:uid="{00000000-0005-0000-0000-0000E70C0000}"/>
    <cellStyle name="Migliaia 45 3 3" xfId="3609" xr:uid="{00000000-0005-0000-0000-0000E80C0000}"/>
    <cellStyle name="Migliaia 45 3 3 2" xfId="4362" xr:uid="{00000000-0005-0000-0000-0000E90C0000}"/>
    <cellStyle name="Migliaia 45 3 3 3" xfId="6117" xr:uid="{00000000-0005-0000-0000-0000EA0C0000}"/>
    <cellStyle name="Migliaia 45 3 3 4" xfId="6118" xr:uid="{00000000-0005-0000-0000-0000EB0C0000}"/>
    <cellStyle name="Migliaia 45 3 3 5" xfId="6119" xr:uid="{00000000-0005-0000-0000-0000EC0C0000}"/>
    <cellStyle name="Migliaia 45 3 4" xfId="4361" xr:uid="{00000000-0005-0000-0000-0000ED0C0000}"/>
    <cellStyle name="Migliaia 45 3 5" xfId="3607" xr:uid="{00000000-0005-0000-0000-0000EE0C0000}"/>
    <cellStyle name="Migliaia 45 3 6" xfId="6120" xr:uid="{00000000-0005-0000-0000-0000EF0C0000}"/>
    <cellStyle name="Migliaia 45 3 7" xfId="6121" xr:uid="{00000000-0005-0000-0000-0000F00C0000}"/>
    <cellStyle name="Migliaia 45 4" xfId="749" xr:uid="{00000000-0005-0000-0000-0000F10C0000}"/>
    <cellStyle name="Migliaia 45 4 2" xfId="2379" xr:uid="{00000000-0005-0000-0000-0000F20C0000}"/>
    <cellStyle name="Migliaia 45 4 2 2" xfId="4364" xr:uid="{00000000-0005-0000-0000-0000F30C0000}"/>
    <cellStyle name="Migliaia 45 4 2 3" xfId="3611" xr:uid="{00000000-0005-0000-0000-0000F40C0000}"/>
    <cellStyle name="Migliaia 45 4 3" xfId="4363" xr:uid="{00000000-0005-0000-0000-0000F50C0000}"/>
    <cellStyle name="Migliaia 45 4 4" xfId="3610" xr:uid="{00000000-0005-0000-0000-0000F60C0000}"/>
    <cellStyle name="Migliaia 45 4 5" xfId="6122" xr:uid="{00000000-0005-0000-0000-0000F70C0000}"/>
    <cellStyle name="Migliaia 45 4 6" xfId="6123" xr:uid="{00000000-0005-0000-0000-0000F80C0000}"/>
    <cellStyle name="Migliaia 45 5" xfId="750" xr:uid="{00000000-0005-0000-0000-0000F90C0000}"/>
    <cellStyle name="Migliaia 45 5 2" xfId="3612" xr:uid="{00000000-0005-0000-0000-0000FA0C0000}"/>
    <cellStyle name="Migliaia 45 5 3" xfId="6124" xr:uid="{00000000-0005-0000-0000-0000FB0C0000}"/>
    <cellStyle name="Migliaia 45 5 4" xfId="6125" xr:uid="{00000000-0005-0000-0000-0000FC0C0000}"/>
    <cellStyle name="Migliaia 45 5 5" xfId="6126" xr:uid="{00000000-0005-0000-0000-0000FD0C0000}"/>
    <cellStyle name="Migliaia 45 6" xfId="751" xr:uid="{00000000-0005-0000-0000-0000FE0C0000}"/>
    <cellStyle name="Migliaia 45 6 2" xfId="3208" xr:uid="{00000000-0005-0000-0000-0000FF0C0000}"/>
    <cellStyle name="Migliaia 45 7" xfId="1919" xr:uid="{00000000-0005-0000-0000-0000000D0000}"/>
    <cellStyle name="Migliaia 45 8" xfId="6127" xr:uid="{00000000-0005-0000-0000-0000010D0000}"/>
    <cellStyle name="Migliaia 45 9" xfId="6128" xr:uid="{00000000-0005-0000-0000-0000020D0000}"/>
    <cellStyle name="Migliaia 46" xfId="752" xr:uid="{00000000-0005-0000-0000-0000030D0000}"/>
    <cellStyle name="Migliaia 46 2" xfId="753" xr:uid="{00000000-0005-0000-0000-0000040D0000}"/>
    <cellStyle name="Migliaia 46 2 2" xfId="2380" xr:uid="{00000000-0005-0000-0000-0000050D0000}"/>
    <cellStyle name="Migliaia 46 2 2 2" xfId="4365" xr:uid="{00000000-0005-0000-0000-0000060D0000}"/>
    <cellStyle name="Migliaia 46 2 3" xfId="3275" xr:uid="{00000000-0005-0000-0000-0000070D0000}"/>
    <cellStyle name="Migliaia 46 2 4" xfId="6129" xr:uid="{00000000-0005-0000-0000-0000080D0000}"/>
    <cellStyle name="Migliaia 46 2 5" xfId="6130" xr:uid="{00000000-0005-0000-0000-0000090D0000}"/>
    <cellStyle name="Migliaia 46 3" xfId="754" xr:uid="{00000000-0005-0000-0000-00000A0D0000}"/>
    <cellStyle name="Migliaia 46 3 2" xfId="755" xr:uid="{00000000-0005-0000-0000-00000B0D0000}"/>
    <cellStyle name="Migliaia 46 3 2 2" xfId="2382" xr:uid="{00000000-0005-0000-0000-00000C0D0000}"/>
    <cellStyle name="Migliaia 46 3 2 3" xfId="3614" xr:uid="{00000000-0005-0000-0000-00000D0D0000}"/>
    <cellStyle name="Migliaia 46 3 2 4" xfId="2381" xr:uid="{00000000-0005-0000-0000-00000E0D0000}"/>
    <cellStyle name="Migliaia 46 3 2 5" xfId="6131" xr:uid="{00000000-0005-0000-0000-00000F0D0000}"/>
    <cellStyle name="Migliaia 46 3 3" xfId="3615" xr:uid="{00000000-0005-0000-0000-0000100D0000}"/>
    <cellStyle name="Migliaia 46 3 3 2" xfId="4367" xr:uid="{00000000-0005-0000-0000-0000110D0000}"/>
    <cellStyle name="Migliaia 46 3 3 3" xfId="6132" xr:uid="{00000000-0005-0000-0000-0000120D0000}"/>
    <cellStyle name="Migliaia 46 3 3 4" xfId="6133" xr:uid="{00000000-0005-0000-0000-0000130D0000}"/>
    <cellStyle name="Migliaia 46 3 3 5" xfId="6134" xr:uid="{00000000-0005-0000-0000-0000140D0000}"/>
    <cellStyle name="Migliaia 46 3 4" xfId="4366" xr:uid="{00000000-0005-0000-0000-0000150D0000}"/>
    <cellStyle name="Migliaia 46 3 5" xfId="3613" xr:uid="{00000000-0005-0000-0000-0000160D0000}"/>
    <cellStyle name="Migliaia 46 3 6" xfId="6135" xr:uid="{00000000-0005-0000-0000-0000170D0000}"/>
    <cellStyle name="Migliaia 46 3 7" xfId="6136" xr:uid="{00000000-0005-0000-0000-0000180D0000}"/>
    <cellStyle name="Migliaia 46 4" xfId="756" xr:uid="{00000000-0005-0000-0000-0000190D0000}"/>
    <cellStyle name="Migliaia 46 4 2" xfId="2383" xr:uid="{00000000-0005-0000-0000-00001A0D0000}"/>
    <cellStyle name="Migliaia 46 4 2 2" xfId="4369" xr:uid="{00000000-0005-0000-0000-00001B0D0000}"/>
    <cellStyle name="Migliaia 46 4 2 3" xfId="3617" xr:uid="{00000000-0005-0000-0000-00001C0D0000}"/>
    <cellStyle name="Migliaia 46 4 3" xfId="4368" xr:uid="{00000000-0005-0000-0000-00001D0D0000}"/>
    <cellStyle name="Migliaia 46 4 4" xfId="3616" xr:uid="{00000000-0005-0000-0000-00001E0D0000}"/>
    <cellStyle name="Migliaia 46 4 5" xfId="6137" xr:uid="{00000000-0005-0000-0000-00001F0D0000}"/>
    <cellStyle name="Migliaia 46 4 6" xfId="6138" xr:uid="{00000000-0005-0000-0000-0000200D0000}"/>
    <cellStyle name="Migliaia 46 5" xfId="757" xr:uid="{00000000-0005-0000-0000-0000210D0000}"/>
    <cellStyle name="Migliaia 46 5 2" xfId="3618" xr:uid="{00000000-0005-0000-0000-0000220D0000}"/>
    <cellStyle name="Migliaia 46 5 3" xfId="6139" xr:uid="{00000000-0005-0000-0000-0000230D0000}"/>
    <cellStyle name="Migliaia 46 5 4" xfId="6140" xr:uid="{00000000-0005-0000-0000-0000240D0000}"/>
    <cellStyle name="Migliaia 46 5 5" xfId="6141" xr:uid="{00000000-0005-0000-0000-0000250D0000}"/>
    <cellStyle name="Migliaia 46 6" xfId="758" xr:uid="{00000000-0005-0000-0000-0000260D0000}"/>
    <cellStyle name="Migliaia 46 6 2" xfId="3209" xr:uid="{00000000-0005-0000-0000-0000270D0000}"/>
    <cellStyle name="Migliaia 46 7" xfId="1920" xr:uid="{00000000-0005-0000-0000-0000280D0000}"/>
    <cellStyle name="Migliaia 46 8" xfId="6142" xr:uid="{00000000-0005-0000-0000-0000290D0000}"/>
    <cellStyle name="Migliaia 46 9" xfId="6143" xr:uid="{00000000-0005-0000-0000-00002A0D0000}"/>
    <cellStyle name="Migliaia 47" xfId="759" xr:uid="{00000000-0005-0000-0000-00002B0D0000}"/>
    <cellStyle name="Migliaia 47 2" xfId="760" xr:uid="{00000000-0005-0000-0000-00002C0D0000}"/>
    <cellStyle name="Migliaia 47 2 2" xfId="2384" xr:uid="{00000000-0005-0000-0000-00002D0D0000}"/>
    <cellStyle name="Migliaia 47 2 2 2" xfId="4370" xr:uid="{00000000-0005-0000-0000-00002E0D0000}"/>
    <cellStyle name="Migliaia 47 2 3" xfId="3276" xr:uid="{00000000-0005-0000-0000-00002F0D0000}"/>
    <cellStyle name="Migliaia 47 2 4" xfId="6144" xr:uid="{00000000-0005-0000-0000-0000300D0000}"/>
    <cellStyle name="Migliaia 47 2 5" xfId="6145" xr:uid="{00000000-0005-0000-0000-0000310D0000}"/>
    <cellStyle name="Migliaia 47 3" xfId="761" xr:uid="{00000000-0005-0000-0000-0000320D0000}"/>
    <cellStyle name="Migliaia 47 3 2" xfId="762" xr:uid="{00000000-0005-0000-0000-0000330D0000}"/>
    <cellStyle name="Migliaia 47 3 2 2" xfId="2386" xr:uid="{00000000-0005-0000-0000-0000340D0000}"/>
    <cellStyle name="Migliaia 47 3 2 3" xfId="3620" xr:uid="{00000000-0005-0000-0000-0000350D0000}"/>
    <cellStyle name="Migliaia 47 3 2 4" xfId="2385" xr:uid="{00000000-0005-0000-0000-0000360D0000}"/>
    <cellStyle name="Migliaia 47 3 2 5" xfId="6146" xr:uid="{00000000-0005-0000-0000-0000370D0000}"/>
    <cellStyle name="Migliaia 47 3 3" xfId="3621" xr:uid="{00000000-0005-0000-0000-0000380D0000}"/>
    <cellStyle name="Migliaia 47 3 3 2" xfId="4372" xr:uid="{00000000-0005-0000-0000-0000390D0000}"/>
    <cellStyle name="Migliaia 47 3 3 3" xfId="6147" xr:uid="{00000000-0005-0000-0000-00003A0D0000}"/>
    <cellStyle name="Migliaia 47 3 3 4" xfId="6148" xr:uid="{00000000-0005-0000-0000-00003B0D0000}"/>
    <cellStyle name="Migliaia 47 3 3 5" xfId="6149" xr:uid="{00000000-0005-0000-0000-00003C0D0000}"/>
    <cellStyle name="Migliaia 47 3 4" xfId="4371" xr:uid="{00000000-0005-0000-0000-00003D0D0000}"/>
    <cellStyle name="Migliaia 47 3 5" xfId="3619" xr:uid="{00000000-0005-0000-0000-00003E0D0000}"/>
    <cellStyle name="Migliaia 47 3 6" xfId="6150" xr:uid="{00000000-0005-0000-0000-00003F0D0000}"/>
    <cellStyle name="Migliaia 47 3 7" xfId="6151" xr:uid="{00000000-0005-0000-0000-0000400D0000}"/>
    <cellStyle name="Migliaia 47 4" xfId="763" xr:uid="{00000000-0005-0000-0000-0000410D0000}"/>
    <cellStyle name="Migliaia 47 4 2" xfId="2387" xr:uid="{00000000-0005-0000-0000-0000420D0000}"/>
    <cellStyle name="Migliaia 47 4 2 2" xfId="4374" xr:uid="{00000000-0005-0000-0000-0000430D0000}"/>
    <cellStyle name="Migliaia 47 4 2 3" xfId="3623" xr:uid="{00000000-0005-0000-0000-0000440D0000}"/>
    <cellStyle name="Migliaia 47 4 3" xfId="4373" xr:uid="{00000000-0005-0000-0000-0000450D0000}"/>
    <cellStyle name="Migliaia 47 4 4" xfId="3622" xr:uid="{00000000-0005-0000-0000-0000460D0000}"/>
    <cellStyle name="Migliaia 47 4 5" xfId="6152" xr:uid="{00000000-0005-0000-0000-0000470D0000}"/>
    <cellStyle name="Migliaia 47 4 6" xfId="6153" xr:uid="{00000000-0005-0000-0000-0000480D0000}"/>
    <cellStyle name="Migliaia 47 5" xfId="764" xr:uid="{00000000-0005-0000-0000-0000490D0000}"/>
    <cellStyle name="Migliaia 47 5 2" xfId="3624" xr:uid="{00000000-0005-0000-0000-00004A0D0000}"/>
    <cellStyle name="Migliaia 47 5 3" xfId="6154" xr:uid="{00000000-0005-0000-0000-00004B0D0000}"/>
    <cellStyle name="Migliaia 47 5 4" xfId="6155" xr:uid="{00000000-0005-0000-0000-00004C0D0000}"/>
    <cellStyle name="Migliaia 47 5 5" xfId="6156" xr:uid="{00000000-0005-0000-0000-00004D0D0000}"/>
    <cellStyle name="Migliaia 47 6" xfId="765" xr:uid="{00000000-0005-0000-0000-00004E0D0000}"/>
    <cellStyle name="Migliaia 47 6 2" xfId="3210" xr:uid="{00000000-0005-0000-0000-00004F0D0000}"/>
    <cellStyle name="Migliaia 47 7" xfId="1921" xr:uid="{00000000-0005-0000-0000-0000500D0000}"/>
    <cellStyle name="Migliaia 47 8" xfId="6157" xr:uid="{00000000-0005-0000-0000-0000510D0000}"/>
    <cellStyle name="Migliaia 47 9" xfId="6158" xr:uid="{00000000-0005-0000-0000-0000520D0000}"/>
    <cellStyle name="Migliaia 48" xfId="766" xr:uid="{00000000-0005-0000-0000-0000530D0000}"/>
    <cellStyle name="Migliaia 48 2" xfId="767" xr:uid="{00000000-0005-0000-0000-0000540D0000}"/>
    <cellStyle name="Migliaia 48 2 2" xfId="2388" xr:uid="{00000000-0005-0000-0000-0000550D0000}"/>
    <cellStyle name="Migliaia 48 2 2 2" xfId="4375" xr:uid="{00000000-0005-0000-0000-0000560D0000}"/>
    <cellStyle name="Migliaia 48 2 3" xfId="3277" xr:uid="{00000000-0005-0000-0000-0000570D0000}"/>
    <cellStyle name="Migliaia 48 2 4" xfId="6159" xr:uid="{00000000-0005-0000-0000-0000580D0000}"/>
    <cellStyle name="Migliaia 48 2 5" xfId="6160" xr:uid="{00000000-0005-0000-0000-0000590D0000}"/>
    <cellStyle name="Migliaia 48 3" xfId="768" xr:uid="{00000000-0005-0000-0000-00005A0D0000}"/>
    <cellStyle name="Migliaia 48 3 2" xfId="769" xr:uid="{00000000-0005-0000-0000-00005B0D0000}"/>
    <cellStyle name="Migliaia 48 3 2 2" xfId="2390" xr:uid="{00000000-0005-0000-0000-00005C0D0000}"/>
    <cellStyle name="Migliaia 48 3 2 3" xfId="3626" xr:uid="{00000000-0005-0000-0000-00005D0D0000}"/>
    <cellStyle name="Migliaia 48 3 2 4" xfId="2389" xr:uid="{00000000-0005-0000-0000-00005E0D0000}"/>
    <cellStyle name="Migliaia 48 3 2 5" xfId="6161" xr:uid="{00000000-0005-0000-0000-00005F0D0000}"/>
    <cellStyle name="Migliaia 48 3 3" xfId="3627" xr:uid="{00000000-0005-0000-0000-0000600D0000}"/>
    <cellStyle name="Migliaia 48 3 3 2" xfId="4377" xr:uid="{00000000-0005-0000-0000-0000610D0000}"/>
    <cellStyle name="Migliaia 48 3 3 3" xfId="6162" xr:uid="{00000000-0005-0000-0000-0000620D0000}"/>
    <cellStyle name="Migliaia 48 3 3 4" xfId="6163" xr:uid="{00000000-0005-0000-0000-0000630D0000}"/>
    <cellStyle name="Migliaia 48 3 3 5" xfId="6164" xr:uid="{00000000-0005-0000-0000-0000640D0000}"/>
    <cellStyle name="Migliaia 48 3 4" xfId="4376" xr:uid="{00000000-0005-0000-0000-0000650D0000}"/>
    <cellStyle name="Migliaia 48 3 5" xfId="3625" xr:uid="{00000000-0005-0000-0000-0000660D0000}"/>
    <cellStyle name="Migliaia 48 3 6" xfId="6165" xr:uid="{00000000-0005-0000-0000-0000670D0000}"/>
    <cellStyle name="Migliaia 48 3 7" xfId="6166" xr:uid="{00000000-0005-0000-0000-0000680D0000}"/>
    <cellStyle name="Migliaia 48 4" xfId="770" xr:uid="{00000000-0005-0000-0000-0000690D0000}"/>
    <cellStyle name="Migliaia 48 4 2" xfId="2391" xr:uid="{00000000-0005-0000-0000-00006A0D0000}"/>
    <cellStyle name="Migliaia 48 4 2 2" xfId="4379" xr:uid="{00000000-0005-0000-0000-00006B0D0000}"/>
    <cellStyle name="Migliaia 48 4 2 3" xfId="3629" xr:uid="{00000000-0005-0000-0000-00006C0D0000}"/>
    <cellStyle name="Migliaia 48 4 3" xfId="4378" xr:uid="{00000000-0005-0000-0000-00006D0D0000}"/>
    <cellStyle name="Migliaia 48 4 4" xfId="3628" xr:uid="{00000000-0005-0000-0000-00006E0D0000}"/>
    <cellStyle name="Migliaia 48 4 5" xfId="6167" xr:uid="{00000000-0005-0000-0000-00006F0D0000}"/>
    <cellStyle name="Migliaia 48 4 6" xfId="6168" xr:uid="{00000000-0005-0000-0000-0000700D0000}"/>
    <cellStyle name="Migliaia 48 5" xfId="771" xr:uid="{00000000-0005-0000-0000-0000710D0000}"/>
    <cellStyle name="Migliaia 48 5 2" xfId="3630" xr:uid="{00000000-0005-0000-0000-0000720D0000}"/>
    <cellStyle name="Migliaia 48 5 3" xfId="6169" xr:uid="{00000000-0005-0000-0000-0000730D0000}"/>
    <cellStyle name="Migliaia 48 5 4" xfId="6170" xr:uid="{00000000-0005-0000-0000-0000740D0000}"/>
    <cellStyle name="Migliaia 48 5 5" xfId="6171" xr:uid="{00000000-0005-0000-0000-0000750D0000}"/>
    <cellStyle name="Migliaia 48 6" xfId="772" xr:uid="{00000000-0005-0000-0000-0000760D0000}"/>
    <cellStyle name="Migliaia 48 6 2" xfId="3211" xr:uid="{00000000-0005-0000-0000-0000770D0000}"/>
    <cellStyle name="Migliaia 48 7" xfId="1922" xr:uid="{00000000-0005-0000-0000-0000780D0000}"/>
    <cellStyle name="Migliaia 48 8" xfId="6172" xr:uid="{00000000-0005-0000-0000-0000790D0000}"/>
    <cellStyle name="Migliaia 48 9" xfId="6173" xr:uid="{00000000-0005-0000-0000-00007A0D0000}"/>
    <cellStyle name="Migliaia 49" xfId="773" xr:uid="{00000000-0005-0000-0000-00007B0D0000}"/>
    <cellStyle name="Migliaia 49 2" xfId="774" xr:uid="{00000000-0005-0000-0000-00007C0D0000}"/>
    <cellStyle name="Migliaia 49 2 2" xfId="2392" xr:uid="{00000000-0005-0000-0000-00007D0D0000}"/>
    <cellStyle name="Migliaia 49 2 2 2" xfId="4380" xr:uid="{00000000-0005-0000-0000-00007E0D0000}"/>
    <cellStyle name="Migliaia 49 2 3" xfId="3278" xr:uid="{00000000-0005-0000-0000-00007F0D0000}"/>
    <cellStyle name="Migliaia 49 2 4" xfId="6174" xr:uid="{00000000-0005-0000-0000-0000800D0000}"/>
    <cellStyle name="Migliaia 49 2 5" xfId="6175" xr:uid="{00000000-0005-0000-0000-0000810D0000}"/>
    <cellStyle name="Migliaia 49 3" xfId="775" xr:uid="{00000000-0005-0000-0000-0000820D0000}"/>
    <cellStyle name="Migliaia 49 3 2" xfId="776" xr:uid="{00000000-0005-0000-0000-0000830D0000}"/>
    <cellStyle name="Migliaia 49 3 2 2" xfId="2394" xr:uid="{00000000-0005-0000-0000-0000840D0000}"/>
    <cellStyle name="Migliaia 49 3 2 3" xfId="3632" xr:uid="{00000000-0005-0000-0000-0000850D0000}"/>
    <cellStyle name="Migliaia 49 3 2 4" xfId="2393" xr:uid="{00000000-0005-0000-0000-0000860D0000}"/>
    <cellStyle name="Migliaia 49 3 2 5" xfId="6176" xr:uid="{00000000-0005-0000-0000-0000870D0000}"/>
    <cellStyle name="Migliaia 49 3 3" xfId="3633" xr:uid="{00000000-0005-0000-0000-0000880D0000}"/>
    <cellStyle name="Migliaia 49 3 3 2" xfId="4382" xr:uid="{00000000-0005-0000-0000-0000890D0000}"/>
    <cellStyle name="Migliaia 49 3 3 3" xfId="6177" xr:uid="{00000000-0005-0000-0000-00008A0D0000}"/>
    <cellStyle name="Migliaia 49 3 3 4" xfId="6178" xr:uid="{00000000-0005-0000-0000-00008B0D0000}"/>
    <cellStyle name="Migliaia 49 3 3 5" xfId="6179" xr:uid="{00000000-0005-0000-0000-00008C0D0000}"/>
    <cellStyle name="Migliaia 49 3 4" xfId="4381" xr:uid="{00000000-0005-0000-0000-00008D0D0000}"/>
    <cellStyle name="Migliaia 49 3 5" xfId="3631" xr:uid="{00000000-0005-0000-0000-00008E0D0000}"/>
    <cellStyle name="Migliaia 49 3 6" xfId="6180" xr:uid="{00000000-0005-0000-0000-00008F0D0000}"/>
    <cellStyle name="Migliaia 49 3 7" xfId="6181" xr:uid="{00000000-0005-0000-0000-0000900D0000}"/>
    <cellStyle name="Migliaia 49 4" xfId="777" xr:uid="{00000000-0005-0000-0000-0000910D0000}"/>
    <cellStyle name="Migliaia 49 4 2" xfId="2395" xr:uid="{00000000-0005-0000-0000-0000920D0000}"/>
    <cellStyle name="Migliaia 49 4 2 2" xfId="4384" xr:uid="{00000000-0005-0000-0000-0000930D0000}"/>
    <cellStyle name="Migliaia 49 4 2 3" xfId="3635" xr:uid="{00000000-0005-0000-0000-0000940D0000}"/>
    <cellStyle name="Migliaia 49 4 3" xfId="4383" xr:uid="{00000000-0005-0000-0000-0000950D0000}"/>
    <cellStyle name="Migliaia 49 4 4" xfId="3634" xr:uid="{00000000-0005-0000-0000-0000960D0000}"/>
    <cellStyle name="Migliaia 49 4 5" xfId="6182" xr:uid="{00000000-0005-0000-0000-0000970D0000}"/>
    <cellStyle name="Migliaia 49 4 6" xfId="6183" xr:uid="{00000000-0005-0000-0000-0000980D0000}"/>
    <cellStyle name="Migliaia 49 5" xfId="778" xr:uid="{00000000-0005-0000-0000-0000990D0000}"/>
    <cellStyle name="Migliaia 49 5 2" xfId="3636" xr:uid="{00000000-0005-0000-0000-00009A0D0000}"/>
    <cellStyle name="Migliaia 49 5 3" xfId="6184" xr:uid="{00000000-0005-0000-0000-00009B0D0000}"/>
    <cellStyle name="Migliaia 49 5 4" xfId="6185" xr:uid="{00000000-0005-0000-0000-00009C0D0000}"/>
    <cellStyle name="Migliaia 49 5 5" xfId="6186" xr:uid="{00000000-0005-0000-0000-00009D0D0000}"/>
    <cellStyle name="Migliaia 49 6" xfId="779" xr:uid="{00000000-0005-0000-0000-00009E0D0000}"/>
    <cellStyle name="Migliaia 49 6 2" xfId="3212" xr:uid="{00000000-0005-0000-0000-00009F0D0000}"/>
    <cellStyle name="Migliaia 49 7" xfId="1923" xr:uid="{00000000-0005-0000-0000-0000A00D0000}"/>
    <cellStyle name="Migliaia 49 8" xfId="6187" xr:uid="{00000000-0005-0000-0000-0000A10D0000}"/>
    <cellStyle name="Migliaia 49 9" xfId="6188" xr:uid="{00000000-0005-0000-0000-0000A20D0000}"/>
    <cellStyle name="Migliaia 5" xfId="780" xr:uid="{00000000-0005-0000-0000-0000A30D0000}"/>
    <cellStyle name="Migliaia 5 2" xfId="781" xr:uid="{00000000-0005-0000-0000-0000A40D0000}"/>
    <cellStyle name="Migliaia 5 2 2" xfId="2396" xr:uid="{00000000-0005-0000-0000-0000A50D0000}"/>
    <cellStyle name="Migliaia 5 2 2 2" xfId="4385" xr:uid="{00000000-0005-0000-0000-0000A60D0000}"/>
    <cellStyle name="Migliaia 5 2 3" xfId="3279" xr:uid="{00000000-0005-0000-0000-0000A70D0000}"/>
    <cellStyle name="Migliaia 5 2 4" xfId="6189" xr:uid="{00000000-0005-0000-0000-0000A80D0000}"/>
    <cellStyle name="Migliaia 5 2 5" xfId="6190" xr:uid="{00000000-0005-0000-0000-0000A90D0000}"/>
    <cellStyle name="Migliaia 5 3" xfId="782" xr:uid="{00000000-0005-0000-0000-0000AA0D0000}"/>
    <cellStyle name="Migliaia 5 3 2" xfId="783" xr:uid="{00000000-0005-0000-0000-0000AB0D0000}"/>
    <cellStyle name="Migliaia 5 3 2 2" xfId="2398" xr:uid="{00000000-0005-0000-0000-0000AC0D0000}"/>
    <cellStyle name="Migliaia 5 3 2 3" xfId="3638" xr:uid="{00000000-0005-0000-0000-0000AD0D0000}"/>
    <cellStyle name="Migliaia 5 3 2 4" xfId="2397" xr:uid="{00000000-0005-0000-0000-0000AE0D0000}"/>
    <cellStyle name="Migliaia 5 3 2 5" xfId="6191" xr:uid="{00000000-0005-0000-0000-0000AF0D0000}"/>
    <cellStyle name="Migliaia 5 3 3" xfId="3639" xr:uid="{00000000-0005-0000-0000-0000B00D0000}"/>
    <cellStyle name="Migliaia 5 3 3 2" xfId="4387" xr:uid="{00000000-0005-0000-0000-0000B10D0000}"/>
    <cellStyle name="Migliaia 5 3 3 3" xfId="6192" xr:uid="{00000000-0005-0000-0000-0000B20D0000}"/>
    <cellStyle name="Migliaia 5 3 3 4" xfId="6193" xr:uid="{00000000-0005-0000-0000-0000B30D0000}"/>
    <cellStyle name="Migliaia 5 3 3 5" xfId="6194" xr:uid="{00000000-0005-0000-0000-0000B40D0000}"/>
    <cellStyle name="Migliaia 5 3 4" xfId="4386" xr:uid="{00000000-0005-0000-0000-0000B50D0000}"/>
    <cellStyle name="Migliaia 5 3 5" xfId="3637" xr:uid="{00000000-0005-0000-0000-0000B60D0000}"/>
    <cellStyle name="Migliaia 5 3 6" xfId="6195" xr:uid="{00000000-0005-0000-0000-0000B70D0000}"/>
    <cellStyle name="Migliaia 5 3 7" xfId="6196" xr:uid="{00000000-0005-0000-0000-0000B80D0000}"/>
    <cellStyle name="Migliaia 5 4" xfId="784" xr:uid="{00000000-0005-0000-0000-0000B90D0000}"/>
    <cellStyle name="Migliaia 5 4 2" xfId="2399" xr:uid="{00000000-0005-0000-0000-0000BA0D0000}"/>
    <cellStyle name="Migliaia 5 4 2 2" xfId="4389" xr:uid="{00000000-0005-0000-0000-0000BB0D0000}"/>
    <cellStyle name="Migliaia 5 4 2 3" xfId="3641" xr:uid="{00000000-0005-0000-0000-0000BC0D0000}"/>
    <cellStyle name="Migliaia 5 4 3" xfId="4388" xr:uid="{00000000-0005-0000-0000-0000BD0D0000}"/>
    <cellStyle name="Migliaia 5 4 4" xfId="3640" xr:uid="{00000000-0005-0000-0000-0000BE0D0000}"/>
    <cellStyle name="Migliaia 5 4 5" xfId="6197" xr:uid="{00000000-0005-0000-0000-0000BF0D0000}"/>
    <cellStyle name="Migliaia 5 4 6" xfId="6198" xr:uid="{00000000-0005-0000-0000-0000C00D0000}"/>
    <cellStyle name="Migliaia 5 5" xfId="785" xr:uid="{00000000-0005-0000-0000-0000C10D0000}"/>
    <cellStyle name="Migliaia 5 5 2" xfId="3642" xr:uid="{00000000-0005-0000-0000-0000C20D0000}"/>
    <cellStyle name="Migliaia 5 5 3" xfId="6199" xr:uid="{00000000-0005-0000-0000-0000C30D0000}"/>
    <cellStyle name="Migliaia 5 5 4" xfId="6200" xr:uid="{00000000-0005-0000-0000-0000C40D0000}"/>
    <cellStyle name="Migliaia 5 5 5" xfId="6201" xr:uid="{00000000-0005-0000-0000-0000C50D0000}"/>
    <cellStyle name="Migliaia 5 6" xfId="786" xr:uid="{00000000-0005-0000-0000-0000C60D0000}"/>
    <cellStyle name="Migliaia 5 6 2" xfId="3213" xr:uid="{00000000-0005-0000-0000-0000C70D0000}"/>
    <cellStyle name="Migliaia 5 7" xfId="1924" xr:uid="{00000000-0005-0000-0000-0000C80D0000}"/>
    <cellStyle name="Migliaia 5 8" xfId="6202" xr:uid="{00000000-0005-0000-0000-0000C90D0000}"/>
    <cellStyle name="Migliaia 5 9" xfId="6203" xr:uid="{00000000-0005-0000-0000-0000CA0D0000}"/>
    <cellStyle name="Migliaia 50" xfId="787" xr:uid="{00000000-0005-0000-0000-0000CB0D0000}"/>
    <cellStyle name="Migliaia 50 2" xfId="788" xr:uid="{00000000-0005-0000-0000-0000CC0D0000}"/>
    <cellStyle name="Migliaia 50 2 2" xfId="2400" xr:uid="{00000000-0005-0000-0000-0000CD0D0000}"/>
    <cellStyle name="Migliaia 50 2 2 2" xfId="4390" xr:uid="{00000000-0005-0000-0000-0000CE0D0000}"/>
    <cellStyle name="Migliaia 50 2 3" xfId="3280" xr:uid="{00000000-0005-0000-0000-0000CF0D0000}"/>
    <cellStyle name="Migliaia 50 2 4" xfId="6204" xr:uid="{00000000-0005-0000-0000-0000D00D0000}"/>
    <cellStyle name="Migliaia 50 2 5" xfId="6205" xr:uid="{00000000-0005-0000-0000-0000D10D0000}"/>
    <cellStyle name="Migliaia 50 3" xfId="789" xr:uid="{00000000-0005-0000-0000-0000D20D0000}"/>
    <cellStyle name="Migliaia 50 3 2" xfId="790" xr:uid="{00000000-0005-0000-0000-0000D30D0000}"/>
    <cellStyle name="Migliaia 50 3 2 2" xfId="2402" xr:uid="{00000000-0005-0000-0000-0000D40D0000}"/>
    <cellStyle name="Migliaia 50 3 2 3" xfId="3644" xr:uid="{00000000-0005-0000-0000-0000D50D0000}"/>
    <cellStyle name="Migliaia 50 3 2 4" xfId="2401" xr:uid="{00000000-0005-0000-0000-0000D60D0000}"/>
    <cellStyle name="Migliaia 50 3 2 5" xfId="6206" xr:uid="{00000000-0005-0000-0000-0000D70D0000}"/>
    <cellStyle name="Migliaia 50 3 3" xfId="3645" xr:uid="{00000000-0005-0000-0000-0000D80D0000}"/>
    <cellStyle name="Migliaia 50 3 3 2" xfId="4392" xr:uid="{00000000-0005-0000-0000-0000D90D0000}"/>
    <cellStyle name="Migliaia 50 3 3 3" xfId="6207" xr:uid="{00000000-0005-0000-0000-0000DA0D0000}"/>
    <cellStyle name="Migliaia 50 3 3 4" xfId="6208" xr:uid="{00000000-0005-0000-0000-0000DB0D0000}"/>
    <cellStyle name="Migliaia 50 3 3 5" xfId="6209" xr:uid="{00000000-0005-0000-0000-0000DC0D0000}"/>
    <cellStyle name="Migliaia 50 3 4" xfId="4391" xr:uid="{00000000-0005-0000-0000-0000DD0D0000}"/>
    <cellStyle name="Migliaia 50 3 5" xfId="3643" xr:uid="{00000000-0005-0000-0000-0000DE0D0000}"/>
    <cellStyle name="Migliaia 50 3 6" xfId="6210" xr:uid="{00000000-0005-0000-0000-0000DF0D0000}"/>
    <cellStyle name="Migliaia 50 3 7" xfId="6211" xr:uid="{00000000-0005-0000-0000-0000E00D0000}"/>
    <cellStyle name="Migliaia 50 4" xfId="791" xr:uid="{00000000-0005-0000-0000-0000E10D0000}"/>
    <cellStyle name="Migliaia 50 4 2" xfId="2403" xr:uid="{00000000-0005-0000-0000-0000E20D0000}"/>
    <cellStyle name="Migliaia 50 4 2 2" xfId="4394" xr:uid="{00000000-0005-0000-0000-0000E30D0000}"/>
    <cellStyle name="Migliaia 50 4 2 3" xfId="3647" xr:uid="{00000000-0005-0000-0000-0000E40D0000}"/>
    <cellStyle name="Migliaia 50 4 3" xfId="4393" xr:uid="{00000000-0005-0000-0000-0000E50D0000}"/>
    <cellStyle name="Migliaia 50 4 4" xfId="3646" xr:uid="{00000000-0005-0000-0000-0000E60D0000}"/>
    <cellStyle name="Migliaia 50 4 5" xfId="6212" xr:uid="{00000000-0005-0000-0000-0000E70D0000}"/>
    <cellStyle name="Migliaia 50 4 6" xfId="6213" xr:uid="{00000000-0005-0000-0000-0000E80D0000}"/>
    <cellStyle name="Migliaia 50 5" xfId="792" xr:uid="{00000000-0005-0000-0000-0000E90D0000}"/>
    <cellStyle name="Migliaia 50 5 2" xfId="3648" xr:uid="{00000000-0005-0000-0000-0000EA0D0000}"/>
    <cellStyle name="Migliaia 50 5 3" xfId="6214" xr:uid="{00000000-0005-0000-0000-0000EB0D0000}"/>
    <cellStyle name="Migliaia 50 5 4" xfId="6215" xr:uid="{00000000-0005-0000-0000-0000EC0D0000}"/>
    <cellStyle name="Migliaia 50 5 5" xfId="6216" xr:uid="{00000000-0005-0000-0000-0000ED0D0000}"/>
    <cellStyle name="Migliaia 50 6" xfId="793" xr:uid="{00000000-0005-0000-0000-0000EE0D0000}"/>
    <cellStyle name="Migliaia 50 6 2" xfId="3214" xr:uid="{00000000-0005-0000-0000-0000EF0D0000}"/>
    <cellStyle name="Migliaia 50 7" xfId="1925" xr:uid="{00000000-0005-0000-0000-0000F00D0000}"/>
    <cellStyle name="Migliaia 50 8" xfId="6217" xr:uid="{00000000-0005-0000-0000-0000F10D0000}"/>
    <cellStyle name="Migliaia 50 9" xfId="6218" xr:uid="{00000000-0005-0000-0000-0000F20D0000}"/>
    <cellStyle name="Migliaia 51" xfId="794" xr:uid="{00000000-0005-0000-0000-0000F30D0000}"/>
    <cellStyle name="Migliaia 51 2" xfId="795" xr:uid="{00000000-0005-0000-0000-0000F40D0000}"/>
    <cellStyle name="Migliaia 51 2 2" xfId="2404" xr:uid="{00000000-0005-0000-0000-0000F50D0000}"/>
    <cellStyle name="Migliaia 51 2 2 2" xfId="4395" xr:uid="{00000000-0005-0000-0000-0000F60D0000}"/>
    <cellStyle name="Migliaia 51 2 3" xfId="3281" xr:uid="{00000000-0005-0000-0000-0000F70D0000}"/>
    <cellStyle name="Migliaia 51 2 4" xfId="6219" xr:uid="{00000000-0005-0000-0000-0000F80D0000}"/>
    <cellStyle name="Migliaia 51 2 5" xfId="6220" xr:uid="{00000000-0005-0000-0000-0000F90D0000}"/>
    <cellStyle name="Migliaia 51 3" xfId="796" xr:uid="{00000000-0005-0000-0000-0000FA0D0000}"/>
    <cellStyle name="Migliaia 51 3 2" xfId="797" xr:uid="{00000000-0005-0000-0000-0000FB0D0000}"/>
    <cellStyle name="Migliaia 51 3 2 2" xfId="2406" xr:uid="{00000000-0005-0000-0000-0000FC0D0000}"/>
    <cellStyle name="Migliaia 51 3 2 3" xfId="3650" xr:uid="{00000000-0005-0000-0000-0000FD0D0000}"/>
    <cellStyle name="Migliaia 51 3 2 4" xfId="2405" xr:uid="{00000000-0005-0000-0000-0000FE0D0000}"/>
    <cellStyle name="Migliaia 51 3 2 5" xfId="6221" xr:uid="{00000000-0005-0000-0000-0000FF0D0000}"/>
    <cellStyle name="Migliaia 51 3 3" xfId="3651" xr:uid="{00000000-0005-0000-0000-0000000E0000}"/>
    <cellStyle name="Migliaia 51 3 3 2" xfId="4397" xr:uid="{00000000-0005-0000-0000-0000010E0000}"/>
    <cellStyle name="Migliaia 51 3 3 3" xfId="6222" xr:uid="{00000000-0005-0000-0000-0000020E0000}"/>
    <cellStyle name="Migliaia 51 3 3 4" xfId="6223" xr:uid="{00000000-0005-0000-0000-0000030E0000}"/>
    <cellStyle name="Migliaia 51 3 3 5" xfId="6224" xr:uid="{00000000-0005-0000-0000-0000040E0000}"/>
    <cellStyle name="Migliaia 51 3 4" xfId="4396" xr:uid="{00000000-0005-0000-0000-0000050E0000}"/>
    <cellStyle name="Migliaia 51 3 5" xfId="3649" xr:uid="{00000000-0005-0000-0000-0000060E0000}"/>
    <cellStyle name="Migliaia 51 3 6" xfId="6225" xr:uid="{00000000-0005-0000-0000-0000070E0000}"/>
    <cellStyle name="Migliaia 51 3 7" xfId="6226" xr:uid="{00000000-0005-0000-0000-0000080E0000}"/>
    <cellStyle name="Migliaia 51 4" xfId="798" xr:uid="{00000000-0005-0000-0000-0000090E0000}"/>
    <cellStyle name="Migliaia 51 4 2" xfId="2407" xr:uid="{00000000-0005-0000-0000-00000A0E0000}"/>
    <cellStyle name="Migliaia 51 4 2 2" xfId="4399" xr:uid="{00000000-0005-0000-0000-00000B0E0000}"/>
    <cellStyle name="Migliaia 51 4 2 3" xfId="3653" xr:uid="{00000000-0005-0000-0000-00000C0E0000}"/>
    <cellStyle name="Migliaia 51 4 3" xfId="4398" xr:uid="{00000000-0005-0000-0000-00000D0E0000}"/>
    <cellStyle name="Migliaia 51 4 4" xfId="3652" xr:uid="{00000000-0005-0000-0000-00000E0E0000}"/>
    <cellStyle name="Migliaia 51 4 5" xfId="6227" xr:uid="{00000000-0005-0000-0000-00000F0E0000}"/>
    <cellStyle name="Migliaia 51 4 6" xfId="6228" xr:uid="{00000000-0005-0000-0000-0000100E0000}"/>
    <cellStyle name="Migliaia 51 5" xfId="799" xr:uid="{00000000-0005-0000-0000-0000110E0000}"/>
    <cellStyle name="Migliaia 51 5 2" xfId="3654" xr:uid="{00000000-0005-0000-0000-0000120E0000}"/>
    <cellStyle name="Migliaia 51 5 3" xfId="6229" xr:uid="{00000000-0005-0000-0000-0000130E0000}"/>
    <cellStyle name="Migliaia 51 5 4" xfId="6230" xr:uid="{00000000-0005-0000-0000-0000140E0000}"/>
    <cellStyle name="Migliaia 51 5 5" xfId="6231" xr:uid="{00000000-0005-0000-0000-0000150E0000}"/>
    <cellStyle name="Migliaia 51 6" xfId="800" xr:uid="{00000000-0005-0000-0000-0000160E0000}"/>
    <cellStyle name="Migliaia 51 6 2" xfId="3215" xr:uid="{00000000-0005-0000-0000-0000170E0000}"/>
    <cellStyle name="Migliaia 51 7" xfId="1926" xr:uid="{00000000-0005-0000-0000-0000180E0000}"/>
    <cellStyle name="Migliaia 51 8" xfId="6232" xr:uid="{00000000-0005-0000-0000-0000190E0000}"/>
    <cellStyle name="Migliaia 51 9" xfId="6233" xr:uid="{00000000-0005-0000-0000-00001A0E0000}"/>
    <cellStyle name="Migliaia 52" xfId="801" xr:uid="{00000000-0005-0000-0000-00001B0E0000}"/>
    <cellStyle name="Migliaia 52 2" xfId="802" xr:uid="{00000000-0005-0000-0000-00001C0E0000}"/>
    <cellStyle name="Migliaia 52 2 2" xfId="2408" xr:uid="{00000000-0005-0000-0000-00001D0E0000}"/>
    <cellStyle name="Migliaia 52 2 2 2" xfId="4400" xr:uid="{00000000-0005-0000-0000-00001E0E0000}"/>
    <cellStyle name="Migliaia 52 2 3" xfId="3282" xr:uid="{00000000-0005-0000-0000-00001F0E0000}"/>
    <cellStyle name="Migliaia 52 2 4" xfId="6234" xr:uid="{00000000-0005-0000-0000-0000200E0000}"/>
    <cellStyle name="Migliaia 52 2 5" xfId="6235" xr:uid="{00000000-0005-0000-0000-0000210E0000}"/>
    <cellStyle name="Migliaia 52 3" xfId="803" xr:uid="{00000000-0005-0000-0000-0000220E0000}"/>
    <cellStyle name="Migliaia 52 3 2" xfId="804" xr:uid="{00000000-0005-0000-0000-0000230E0000}"/>
    <cellStyle name="Migliaia 52 3 2 2" xfId="2410" xr:uid="{00000000-0005-0000-0000-0000240E0000}"/>
    <cellStyle name="Migliaia 52 3 2 3" xfId="3656" xr:uid="{00000000-0005-0000-0000-0000250E0000}"/>
    <cellStyle name="Migliaia 52 3 2 4" xfId="2409" xr:uid="{00000000-0005-0000-0000-0000260E0000}"/>
    <cellStyle name="Migliaia 52 3 2 5" xfId="6236" xr:uid="{00000000-0005-0000-0000-0000270E0000}"/>
    <cellStyle name="Migliaia 52 3 3" xfId="3657" xr:uid="{00000000-0005-0000-0000-0000280E0000}"/>
    <cellStyle name="Migliaia 52 3 3 2" xfId="4402" xr:uid="{00000000-0005-0000-0000-0000290E0000}"/>
    <cellStyle name="Migliaia 52 3 3 3" xfId="6237" xr:uid="{00000000-0005-0000-0000-00002A0E0000}"/>
    <cellStyle name="Migliaia 52 3 3 4" xfId="6238" xr:uid="{00000000-0005-0000-0000-00002B0E0000}"/>
    <cellStyle name="Migliaia 52 3 3 5" xfId="6239" xr:uid="{00000000-0005-0000-0000-00002C0E0000}"/>
    <cellStyle name="Migliaia 52 3 4" xfId="4401" xr:uid="{00000000-0005-0000-0000-00002D0E0000}"/>
    <cellStyle name="Migliaia 52 3 5" xfId="3655" xr:uid="{00000000-0005-0000-0000-00002E0E0000}"/>
    <cellStyle name="Migliaia 52 3 6" xfId="6240" xr:uid="{00000000-0005-0000-0000-00002F0E0000}"/>
    <cellStyle name="Migliaia 52 3 7" xfId="6241" xr:uid="{00000000-0005-0000-0000-0000300E0000}"/>
    <cellStyle name="Migliaia 52 4" xfId="805" xr:uid="{00000000-0005-0000-0000-0000310E0000}"/>
    <cellStyle name="Migliaia 52 4 2" xfId="2411" xr:uid="{00000000-0005-0000-0000-0000320E0000}"/>
    <cellStyle name="Migliaia 52 4 2 2" xfId="4404" xr:uid="{00000000-0005-0000-0000-0000330E0000}"/>
    <cellStyle name="Migliaia 52 4 2 3" xfId="3659" xr:uid="{00000000-0005-0000-0000-0000340E0000}"/>
    <cellStyle name="Migliaia 52 4 3" xfId="4403" xr:uid="{00000000-0005-0000-0000-0000350E0000}"/>
    <cellStyle name="Migliaia 52 4 4" xfId="3658" xr:uid="{00000000-0005-0000-0000-0000360E0000}"/>
    <cellStyle name="Migliaia 52 4 5" xfId="6242" xr:uid="{00000000-0005-0000-0000-0000370E0000}"/>
    <cellStyle name="Migliaia 52 4 6" xfId="6243" xr:uid="{00000000-0005-0000-0000-0000380E0000}"/>
    <cellStyle name="Migliaia 52 5" xfId="806" xr:uid="{00000000-0005-0000-0000-0000390E0000}"/>
    <cellStyle name="Migliaia 52 5 2" xfId="3660" xr:uid="{00000000-0005-0000-0000-00003A0E0000}"/>
    <cellStyle name="Migliaia 52 5 3" xfId="6244" xr:uid="{00000000-0005-0000-0000-00003B0E0000}"/>
    <cellStyle name="Migliaia 52 5 4" xfId="6245" xr:uid="{00000000-0005-0000-0000-00003C0E0000}"/>
    <cellStyle name="Migliaia 52 5 5" xfId="6246" xr:uid="{00000000-0005-0000-0000-00003D0E0000}"/>
    <cellStyle name="Migliaia 52 6" xfId="807" xr:uid="{00000000-0005-0000-0000-00003E0E0000}"/>
    <cellStyle name="Migliaia 52 6 2" xfId="3216" xr:uid="{00000000-0005-0000-0000-00003F0E0000}"/>
    <cellStyle name="Migliaia 52 7" xfId="1927" xr:uid="{00000000-0005-0000-0000-0000400E0000}"/>
    <cellStyle name="Migliaia 52 8" xfId="6247" xr:uid="{00000000-0005-0000-0000-0000410E0000}"/>
    <cellStyle name="Migliaia 52 9" xfId="6248" xr:uid="{00000000-0005-0000-0000-0000420E0000}"/>
    <cellStyle name="Migliaia 53" xfId="808" xr:uid="{00000000-0005-0000-0000-0000430E0000}"/>
    <cellStyle name="Migliaia 53 2" xfId="809" xr:uid="{00000000-0005-0000-0000-0000440E0000}"/>
    <cellStyle name="Migliaia 53 2 2" xfId="2412" xr:uid="{00000000-0005-0000-0000-0000450E0000}"/>
    <cellStyle name="Migliaia 53 2 2 2" xfId="4405" xr:uid="{00000000-0005-0000-0000-0000460E0000}"/>
    <cellStyle name="Migliaia 53 2 3" xfId="3283" xr:uid="{00000000-0005-0000-0000-0000470E0000}"/>
    <cellStyle name="Migliaia 53 2 4" xfId="6249" xr:uid="{00000000-0005-0000-0000-0000480E0000}"/>
    <cellStyle name="Migliaia 53 2 5" xfId="6250" xr:uid="{00000000-0005-0000-0000-0000490E0000}"/>
    <cellStyle name="Migliaia 53 3" xfId="810" xr:uid="{00000000-0005-0000-0000-00004A0E0000}"/>
    <cellStyle name="Migliaia 53 3 2" xfId="811" xr:uid="{00000000-0005-0000-0000-00004B0E0000}"/>
    <cellStyle name="Migliaia 53 3 2 2" xfId="2414" xr:uid="{00000000-0005-0000-0000-00004C0E0000}"/>
    <cellStyle name="Migliaia 53 3 2 3" xfId="3662" xr:uid="{00000000-0005-0000-0000-00004D0E0000}"/>
    <cellStyle name="Migliaia 53 3 2 4" xfId="2413" xr:uid="{00000000-0005-0000-0000-00004E0E0000}"/>
    <cellStyle name="Migliaia 53 3 2 5" xfId="6251" xr:uid="{00000000-0005-0000-0000-00004F0E0000}"/>
    <cellStyle name="Migliaia 53 3 3" xfId="3663" xr:uid="{00000000-0005-0000-0000-0000500E0000}"/>
    <cellStyle name="Migliaia 53 3 3 2" xfId="4407" xr:uid="{00000000-0005-0000-0000-0000510E0000}"/>
    <cellStyle name="Migliaia 53 3 3 3" xfId="6252" xr:uid="{00000000-0005-0000-0000-0000520E0000}"/>
    <cellStyle name="Migliaia 53 3 3 4" xfId="6253" xr:uid="{00000000-0005-0000-0000-0000530E0000}"/>
    <cellStyle name="Migliaia 53 3 3 5" xfId="6254" xr:uid="{00000000-0005-0000-0000-0000540E0000}"/>
    <cellStyle name="Migliaia 53 3 4" xfId="4406" xr:uid="{00000000-0005-0000-0000-0000550E0000}"/>
    <cellStyle name="Migliaia 53 3 5" xfId="3661" xr:uid="{00000000-0005-0000-0000-0000560E0000}"/>
    <cellStyle name="Migliaia 53 3 6" xfId="6255" xr:uid="{00000000-0005-0000-0000-0000570E0000}"/>
    <cellStyle name="Migliaia 53 3 7" xfId="6256" xr:uid="{00000000-0005-0000-0000-0000580E0000}"/>
    <cellStyle name="Migliaia 53 4" xfId="812" xr:uid="{00000000-0005-0000-0000-0000590E0000}"/>
    <cellStyle name="Migliaia 53 4 2" xfId="2415" xr:uid="{00000000-0005-0000-0000-00005A0E0000}"/>
    <cellStyle name="Migliaia 53 4 2 2" xfId="4409" xr:uid="{00000000-0005-0000-0000-00005B0E0000}"/>
    <cellStyle name="Migliaia 53 4 2 3" xfId="3665" xr:uid="{00000000-0005-0000-0000-00005C0E0000}"/>
    <cellStyle name="Migliaia 53 4 3" xfId="4408" xr:uid="{00000000-0005-0000-0000-00005D0E0000}"/>
    <cellStyle name="Migliaia 53 4 4" xfId="3664" xr:uid="{00000000-0005-0000-0000-00005E0E0000}"/>
    <cellStyle name="Migliaia 53 4 5" xfId="6257" xr:uid="{00000000-0005-0000-0000-00005F0E0000}"/>
    <cellStyle name="Migliaia 53 4 6" xfId="6258" xr:uid="{00000000-0005-0000-0000-0000600E0000}"/>
    <cellStyle name="Migliaia 53 5" xfId="813" xr:uid="{00000000-0005-0000-0000-0000610E0000}"/>
    <cellStyle name="Migliaia 53 5 2" xfId="3666" xr:uid="{00000000-0005-0000-0000-0000620E0000}"/>
    <cellStyle name="Migliaia 53 5 3" xfId="6259" xr:uid="{00000000-0005-0000-0000-0000630E0000}"/>
    <cellStyle name="Migliaia 53 5 4" xfId="6260" xr:uid="{00000000-0005-0000-0000-0000640E0000}"/>
    <cellStyle name="Migliaia 53 5 5" xfId="6261" xr:uid="{00000000-0005-0000-0000-0000650E0000}"/>
    <cellStyle name="Migliaia 53 6" xfId="814" xr:uid="{00000000-0005-0000-0000-0000660E0000}"/>
    <cellStyle name="Migliaia 53 6 2" xfId="3217" xr:uid="{00000000-0005-0000-0000-0000670E0000}"/>
    <cellStyle name="Migliaia 53 7" xfId="1928" xr:uid="{00000000-0005-0000-0000-0000680E0000}"/>
    <cellStyle name="Migliaia 53 8" xfId="6262" xr:uid="{00000000-0005-0000-0000-0000690E0000}"/>
    <cellStyle name="Migliaia 53 9" xfId="6263" xr:uid="{00000000-0005-0000-0000-00006A0E0000}"/>
    <cellStyle name="Migliaia 54" xfId="815" xr:uid="{00000000-0005-0000-0000-00006B0E0000}"/>
    <cellStyle name="Migliaia 54 2" xfId="816" xr:uid="{00000000-0005-0000-0000-00006C0E0000}"/>
    <cellStyle name="Migliaia 54 2 2" xfId="2416" xr:uid="{00000000-0005-0000-0000-00006D0E0000}"/>
    <cellStyle name="Migliaia 54 2 2 2" xfId="4410" xr:uid="{00000000-0005-0000-0000-00006E0E0000}"/>
    <cellStyle name="Migliaia 54 2 3" xfId="3284" xr:uid="{00000000-0005-0000-0000-00006F0E0000}"/>
    <cellStyle name="Migliaia 54 2 4" xfId="6264" xr:uid="{00000000-0005-0000-0000-0000700E0000}"/>
    <cellStyle name="Migliaia 54 2 5" xfId="6265" xr:uid="{00000000-0005-0000-0000-0000710E0000}"/>
    <cellStyle name="Migliaia 54 3" xfId="817" xr:uid="{00000000-0005-0000-0000-0000720E0000}"/>
    <cellStyle name="Migliaia 54 3 2" xfId="818" xr:uid="{00000000-0005-0000-0000-0000730E0000}"/>
    <cellStyle name="Migliaia 54 3 2 2" xfId="2418" xr:uid="{00000000-0005-0000-0000-0000740E0000}"/>
    <cellStyle name="Migliaia 54 3 2 3" xfId="3668" xr:uid="{00000000-0005-0000-0000-0000750E0000}"/>
    <cellStyle name="Migliaia 54 3 2 4" xfId="2417" xr:uid="{00000000-0005-0000-0000-0000760E0000}"/>
    <cellStyle name="Migliaia 54 3 2 5" xfId="6266" xr:uid="{00000000-0005-0000-0000-0000770E0000}"/>
    <cellStyle name="Migliaia 54 3 3" xfId="3669" xr:uid="{00000000-0005-0000-0000-0000780E0000}"/>
    <cellStyle name="Migliaia 54 3 3 2" xfId="4412" xr:uid="{00000000-0005-0000-0000-0000790E0000}"/>
    <cellStyle name="Migliaia 54 3 3 3" xfId="6267" xr:uid="{00000000-0005-0000-0000-00007A0E0000}"/>
    <cellStyle name="Migliaia 54 3 3 4" xfId="6268" xr:uid="{00000000-0005-0000-0000-00007B0E0000}"/>
    <cellStyle name="Migliaia 54 3 3 5" xfId="6269" xr:uid="{00000000-0005-0000-0000-00007C0E0000}"/>
    <cellStyle name="Migliaia 54 3 4" xfId="4411" xr:uid="{00000000-0005-0000-0000-00007D0E0000}"/>
    <cellStyle name="Migliaia 54 3 5" xfId="3667" xr:uid="{00000000-0005-0000-0000-00007E0E0000}"/>
    <cellStyle name="Migliaia 54 3 6" xfId="6270" xr:uid="{00000000-0005-0000-0000-00007F0E0000}"/>
    <cellStyle name="Migliaia 54 3 7" xfId="6271" xr:uid="{00000000-0005-0000-0000-0000800E0000}"/>
    <cellStyle name="Migliaia 54 4" xfId="819" xr:uid="{00000000-0005-0000-0000-0000810E0000}"/>
    <cellStyle name="Migliaia 54 4 2" xfId="2419" xr:uid="{00000000-0005-0000-0000-0000820E0000}"/>
    <cellStyle name="Migliaia 54 4 2 2" xfId="4414" xr:uid="{00000000-0005-0000-0000-0000830E0000}"/>
    <cellStyle name="Migliaia 54 4 2 3" xfId="3671" xr:uid="{00000000-0005-0000-0000-0000840E0000}"/>
    <cellStyle name="Migliaia 54 4 3" xfId="4413" xr:uid="{00000000-0005-0000-0000-0000850E0000}"/>
    <cellStyle name="Migliaia 54 4 4" xfId="3670" xr:uid="{00000000-0005-0000-0000-0000860E0000}"/>
    <cellStyle name="Migliaia 54 4 5" xfId="6272" xr:uid="{00000000-0005-0000-0000-0000870E0000}"/>
    <cellStyle name="Migliaia 54 4 6" xfId="6273" xr:uid="{00000000-0005-0000-0000-0000880E0000}"/>
    <cellStyle name="Migliaia 54 5" xfId="820" xr:uid="{00000000-0005-0000-0000-0000890E0000}"/>
    <cellStyle name="Migliaia 54 5 2" xfId="3672" xr:uid="{00000000-0005-0000-0000-00008A0E0000}"/>
    <cellStyle name="Migliaia 54 5 3" xfId="6274" xr:uid="{00000000-0005-0000-0000-00008B0E0000}"/>
    <cellStyle name="Migliaia 54 5 4" xfId="6275" xr:uid="{00000000-0005-0000-0000-00008C0E0000}"/>
    <cellStyle name="Migliaia 54 5 5" xfId="6276" xr:uid="{00000000-0005-0000-0000-00008D0E0000}"/>
    <cellStyle name="Migliaia 54 6" xfId="821" xr:uid="{00000000-0005-0000-0000-00008E0E0000}"/>
    <cellStyle name="Migliaia 54 6 2" xfId="3218" xr:uid="{00000000-0005-0000-0000-00008F0E0000}"/>
    <cellStyle name="Migliaia 54 7" xfId="1929" xr:uid="{00000000-0005-0000-0000-0000900E0000}"/>
    <cellStyle name="Migliaia 54 8" xfId="6277" xr:uid="{00000000-0005-0000-0000-0000910E0000}"/>
    <cellStyle name="Migliaia 54 9" xfId="6278" xr:uid="{00000000-0005-0000-0000-0000920E0000}"/>
    <cellStyle name="Migliaia 55" xfId="822" xr:uid="{00000000-0005-0000-0000-0000930E0000}"/>
    <cellStyle name="Migliaia 55 2" xfId="823" xr:uid="{00000000-0005-0000-0000-0000940E0000}"/>
    <cellStyle name="Migliaia 55 2 2" xfId="2420" xr:uid="{00000000-0005-0000-0000-0000950E0000}"/>
    <cellStyle name="Migliaia 55 2 2 2" xfId="4415" xr:uid="{00000000-0005-0000-0000-0000960E0000}"/>
    <cellStyle name="Migliaia 55 2 3" xfId="3285" xr:uid="{00000000-0005-0000-0000-0000970E0000}"/>
    <cellStyle name="Migliaia 55 2 4" xfId="6279" xr:uid="{00000000-0005-0000-0000-0000980E0000}"/>
    <cellStyle name="Migliaia 55 2 5" xfId="6280" xr:uid="{00000000-0005-0000-0000-0000990E0000}"/>
    <cellStyle name="Migliaia 55 3" xfId="824" xr:uid="{00000000-0005-0000-0000-00009A0E0000}"/>
    <cellStyle name="Migliaia 55 3 2" xfId="825" xr:uid="{00000000-0005-0000-0000-00009B0E0000}"/>
    <cellStyle name="Migliaia 55 3 2 2" xfId="2422" xr:uid="{00000000-0005-0000-0000-00009C0E0000}"/>
    <cellStyle name="Migliaia 55 3 2 3" xfId="3674" xr:uid="{00000000-0005-0000-0000-00009D0E0000}"/>
    <cellStyle name="Migliaia 55 3 2 4" xfId="2421" xr:uid="{00000000-0005-0000-0000-00009E0E0000}"/>
    <cellStyle name="Migliaia 55 3 2 5" xfId="6281" xr:uid="{00000000-0005-0000-0000-00009F0E0000}"/>
    <cellStyle name="Migliaia 55 3 3" xfId="3675" xr:uid="{00000000-0005-0000-0000-0000A00E0000}"/>
    <cellStyle name="Migliaia 55 3 3 2" xfId="4417" xr:uid="{00000000-0005-0000-0000-0000A10E0000}"/>
    <cellStyle name="Migliaia 55 3 3 3" xfId="6282" xr:uid="{00000000-0005-0000-0000-0000A20E0000}"/>
    <cellStyle name="Migliaia 55 3 3 4" xfId="6283" xr:uid="{00000000-0005-0000-0000-0000A30E0000}"/>
    <cellStyle name="Migliaia 55 3 3 5" xfId="6284" xr:uid="{00000000-0005-0000-0000-0000A40E0000}"/>
    <cellStyle name="Migliaia 55 3 4" xfId="4416" xr:uid="{00000000-0005-0000-0000-0000A50E0000}"/>
    <cellStyle name="Migliaia 55 3 5" xfId="3673" xr:uid="{00000000-0005-0000-0000-0000A60E0000}"/>
    <cellStyle name="Migliaia 55 3 6" xfId="6285" xr:uid="{00000000-0005-0000-0000-0000A70E0000}"/>
    <cellStyle name="Migliaia 55 3 7" xfId="6286" xr:uid="{00000000-0005-0000-0000-0000A80E0000}"/>
    <cellStyle name="Migliaia 55 4" xfId="826" xr:uid="{00000000-0005-0000-0000-0000A90E0000}"/>
    <cellStyle name="Migliaia 55 4 2" xfId="2423" xr:uid="{00000000-0005-0000-0000-0000AA0E0000}"/>
    <cellStyle name="Migliaia 55 4 2 2" xfId="4419" xr:uid="{00000000-0005-0000-0000-0000AB0E0000}"/>
    <cellStyle name="Migliaia 55 4 2 3" xfId="3677" xr:uid="{00000000-0005-0000-0000-0000AC0E0000}"/>
    <cellStyle name="Migliaia 55 4 3" xfId="4418" xr:uid="{00000000-0005-0000-0000-0000AD0E0000}"/>
    <cellStyle name="Migliaia 55 4 4" xfId="3676" xr:uid="{00000000-0005-0000-0000-0000AE0E0000}"/>
    <cellStyle name="Migliaia 55 4 5" xfId="6287" xr:uid="{00000000-0005-0000-0000-0000AF0E0000}"/>
    <cellStyle name="Migliaia 55 4 6" xfId="6288" xr:uid="{00000000-0005-0000-0000-0000B00E0000}"/>
    <cellStyle name="Migliaia 55 5" xfId="827" xr:uid="{00000000-0005-0000-0000-0000B10E0000}"/>
    <cellStyle name="Migliaia 55 5 2" xfId="3678" xr:uid="{00000000-0005-0000-0000-0000B20E0000}"/>
    <cellStyle name="Migliaia 55 5 3" xfId="6289" xr:uid="{00000000-0005-0000-0000-0000B30E0000}"/>
    <cellStyle name="Migliaia 55 5 4" xfId="6290" xr:uid="{00000000-0005-0000-0000-0000B40E0000}"/>
    <cellStyle name="Migliaia 55 5 5" xfId="6291" xr:uid="{00000000-0005-0000-0000-0000B50E0000}"/>
    <cellStyle name="Migliaia 55 6" xfId="828" xr:uid="{00000000-0005-0000-0000-0000B60E0000}"/>
    <cellStyle name="Migliaia 55 6 2" xfId="3219" xr:uid="{00000000-0005-0000-0000-0000B70E0000}"/>
    <cellStyle name="Migliaia 55 7" xfId="1930" xr:uid="{00000000-0005-0000-0000-0000B80E0000}"/>
    <cellStyle name="Migliaia 55 8" xfId="6292" xr:uid="{00000000-0005-0000-0000-0000B90E0000}"/>
    <cellStyle name="Migliaia 55 9" xfId="6293" xr:uid="{00000000-0005-0000-0000-0000BA0E0000}"/>
    <cellStyle name="Migliaia 56" xfId="829" xr:uid="{00000000-0005-0000-0000-0000BB0E0000}"/>
    <cellStyle name="Migliaia 56 2" xfId="830" xr:uid="{00000000-0005-0000-0000-0000BC0E0000}"/>
    <cellStyle name="Migliaia 56 2 2" xfId="2424" xr:uid="{00000000-0005-0000-0000-0000BD0E0000}"/>
    <cellStyle name="Migliaia 56 2 2 2" xfId="4420" xr:uid="{00000000-0005-0000-0000-0000BE0E0000}"/>
    <cellStyle name="Migliaia 56 2 3" xfId="3286" xr:uid="{00000000-0005-0000-0000-0000BF0E0000}"/>
    <cellStyle name="Migliaia 56 2 4" xfId="6294" xr:uid="{00000000-0005-0000-0000-0000C00E0000}"/>
    <cellStyle name="Migliaia 56 2 5" xfId="6295" xr:uid="{00000000-0005-0000-0000-0000C10E0000}"/>
    <cellStyle name="Migliaia 56 3" xfId="831" xr:uid="{00000000-0005-0000-0000-0000C20E0000}"/>
    <cellStyle name="Migliaia 56 3 2" xfId="832" xr:uid="{00000000-0005-0000-0000-0000C30E0000}"/>
    <cellStyle name="Migliaia 56 3 2 2" xfId="2426" xr:uid="{00000000-0005-0000-0000-0000C40E0000}"/>
    <cellStyle name="Migliaia 56 3 2 3" xfId="3680" xr:uid="{00000000-0005-0000-0000-0000C50E0000}"/>
    <cellStyle name="Migliaia 56 3 2 4" xfId="2425" xr:uid="{00000000-0005-0000-0000-0000C60E0000}"/>
    <cellStyle name="Migliaia 56 3 2 5" xfId="6296" xr:uid="{00000000-0005-0000-0000-0000C70E0000}"/>
    <cellStyle name="Migliaia 56 3 3" xfId="3681" xr:uid="{00000000-0005-0000-0000-0000C80E0000}"/>
    <cellStyle name="Migliaia 56 3 3 2" xfId="4422" xr:uid="{00000000-0005-0000-0000-0000C90E0000}"/>
    <cellStyle name="Migliaia 56 3 3 3" xfId="6297" xr:uid="{00000000-0005-0000-0000-0000CA0E0000}"/>
    <cellStyle name="Migliaia 56 3 3 4" xfId="6298" xr:uid="{00000000-0005-0000-0000-0000CB0E0000}"/>
    <cellStyle name="Migliaia 56 3 3 5" xfId="6299" xr:uid="{00000000-0005-0000-0000-0000CC0E0000}"/>
    <cellStyle name="Migliaia 56 3 4" xfId="4421" xr:uid="{00000000-0005-0000-0000-0000CD0E0000}"/>
    <cellStyle name="Migliaia 56 3 5" xfId="3679" xr:uid="{00000000-0005-0000-0000-0000CE0E0000}"/>
    <cellStyle name="Migliaia 56 3 6" xfId="6300" xr:uid="{00000000-0005-0000-0000-0000CF0E0000}"/>
    <cellStyle name="Migliaia 56 3 7" xfId="6301" xr:uid="{00000000-0005-0000-0000-0000D00E0000}"/>
    <cellStyle name="Migliaia 56 4" xfId="833" xr:uid="{00000000-0005-0000-0000-0000D10E0000}"/>
    <cellStyle name="Migliaia 56 4 2" xfId="2427" xr:uid="{00000000-0005-0000-0000-0000D20E0000}"/>
    <cellStyle name="Migliaia 56 4 2 2" xfId="4424" xr:uid="{00000000-0005-0000-0000-0000D30E0000}"/>
    <cellStyle name="Migliaia 56 4 2 3" xfId="3683" xr:uid="{00000000-0005-0000-0000-0000D40E0000}"/>
    <cellStyle name="Migliaia 56 4 3" xfId="4423" xr:uid="{00000000-0005-0000-0000-0000D50E0000}"/>
    <cellStyle name="Migliaia 56 4 4" xfId="3682" xr:uid="{00000000-0005-0000-0000-0000D60E0000}"/>
    <cellStyle name="Migliaia 56 4 5" xfId="6302" xr:uid="{00000000-0005-0000-0000-0000D70E0000}"/>
    <cellStyle name="Migliaia 56 4 6" xfId="6303" xr:uid="{00000000-0005-0000-0000-0000D80E0000}"/>
    <cellStyle name="Migliaia 56 5" xfId="834" xr:uid="{00000000-0005-0000-0000-0000D90E0000}"/>
    <cellStyle name="Migliaia 56 5 2" xfId="3684" xr:uid="{00000000-0005-0000-0000-0000DA0E0000}"/>
    <cellStyle name="Migliaia 56 5 3" xfId="6304" xr:uid="{00000000-0005-0000-0000-0000DB0E0000}"/>
    <cellStyle name="Migliaia 56 5 4" xfId="6305" xr:uid="{00000000-0005-0000-0000-0000DC0E0000}"/>
    <cellStyle name="Migliaia 56 5 5" xfId="6306" xr:uid="{00000000-0005-0000-0000-0000DD0E0000}"/>
    <cellStyle name="Migliaia 56 6" xfId="835" xr:uid="{00000000-0005-0000-0000-0000DE0E0000}"/>
    <cellStyle name="Migliaia 56 6 2" xfId="3220" xr:uid="{00000000-0005-0000-0000-0000DF0E0000}"/>
    <cellStyle name="Migliaia 56 7" xfId="1931" xr:uid="{00000000-0005-0000-0000-0000E00E0000}"/>
    <cellStyle name="Migliaia 56 8" xfId="6307" xr:uid="{00000000-0005-0000-0000-0000E10E0000}"/>
    <cellStyle name="Migliaia 56 9" xfId="6308" xr:uid="{00000000-0005-0000-0000-0000E20E0000}"/>
    <cellStyle name="Migliaia 57" xfId="836" xr:uid="{00000000-0005-0000-0000-0000E30E0000}"/>
    <cellStyle name="Migliaia 57 2" xfId="837" xr:uid="{00000000-0005-0000-0000-0000E40E0000}"/>
    <cellStyle name="Migliaia 57 2 2" xfId="2428" xr:uid="{00000000-0005-0000-0000-0000E50E0000}"/>
    <cellStyle name="Migliaia 57 2 2 2" xfId="4425" xr:uid="{00000000-0005-0000-0000-0000E60E0000}"/>
    <cellStyle name="Migliaia 57 2 3" xfId="3287" xr:uid="{00000000-0005-0000-0000-0000E70E0000}"/>
    <cellStyle name="Migliaia 57 2 4" xfId="6309" xr:uid="{00000000-0005-0000-0000-0000E80E0000}"/>
    <cellStyle name="Migliaia 57 2 5" xfId="6310" xr:uid="{00000000-0005-0000-0000-0000E90E0000}"/>
    <cellStyle name="Migliaia 57 3" xfId="838" xr:uid="{00000000-0005-0000-0000-0000EA0E0000}"/>
    <cellStyle name="Migliaia 57 3 2" xfId="839" xr:uid="{00000000-0005-0000-0000-0000EB0E0000}"/>
    <cellStyle name="Migliaia 57 3 2 2" xfId="2430" xr:uid="{00000000-0005-0000-0000-0000EC0E0000}"/>
    <cellStyle name="Migliaia 57 3 2 3" xfId="3686" xr:uid="{00000000-0005-0000-0000-0000ED0E0000}"/>
    <cellStyle name="Migliaia 57 3 2 4" xfId="2429" xr:uid="{00000000-0005-0000-0000-0000EE0E0000}"/>
    <cellStyle name="Migliaia 57 3 2 5" xfId="6311" xr:uid="{00000000-0005-0000-0000-0000EF0E0000}"/>
    <cellStyle name="Migliaia 57 3 3" xfId="3687" xr:uid="{00000000-0005-0000-0000-0000F00E0000}"/>
    <cellStyle name="Migliaia 57 3 3 2" xfId="4427" xr:uid="{00000000-0005-0000-0000-0000F10E0000}"/>
    <cellStyle name="Migliaia 57 3 3 3" xfId="6312" xr:uid="{00000000-0005-0000-0000-0000F20E0000}"/>
    <cellStyle name="Migliaia 57 3 3 4" xfId="6313" xr:uid="{00000000-0005-0000-0000-0000F30E0000}"/>
    <cellStyle name="Migliaia 57 3 3 5" xfId="6314" xr:uid="{00000000-0005-0000-0000-0000F40E0000}"/>
    <cellStyle name="Migliaia 57 3 4" xfId="4426" xr:uid="{00000000-0005-0000-0000-0000F50E0000}"/>
    <cellStyle name="Migliaia 57 3 5" xfId="3685" xr:uid="{00000000-0005-0000-0000-0000F60E0000}"/>
    <cellStyle name="Migliaia 57 3 6" xfId="6315" xr:uid="{00000000-0005-0000-0000-0000F70E0000}"/>
    <cellStyle name="Migliaia 57 3 7" xfId="6316" xr:uid="{00000000-0005-0000-0000-0000F80E0000}"/>
    <cellStyle name="Migliaia 57 4" xfId="840" xr:uid="{00000000-0005-0000-0000-0000F90E0000}"/>
    <cellStyle name="Migliaia 57 4 2" xfId="2431" xr:uid="{00000000-0005-0000-0000-0000FA0E0000}"/>
    <cellStyle name="Migliaia 57 4 2 2" xfId="4429" xr:uid="{00000000-0005-0000-0000-0000FB0E0000}"/>
    <cellStyle name="Migliaia 57 4 2 3" xfId="3689" xr:uid="{00000000-0005-0000-0000-0000FC0E0000}"/>
    <cellStyle name="Migliaia 57 4 3" xfId="4428" xr:uid="{00000000-0005-0000-0000-0000FD0E0000}"/>
    <cellStyle name="Migliaia 57 4 4" xfId="3688" xr:uid="{00000000-0005-0000-0000-0000FE0E0000}"/>
    <cellStyle name="Migliaia 57 4 5" xfId="6317" xr:uid="{00000000-0005-0000-0000-0000FF0E0000}"/>
    <cellStyle name="Migliaia 57 4 6" xfId="6318" xr:uid="{00000000-0005-0000-0000-0000000F0000}"/>
    <cellStyle name="Migliaia 57 5" xfId="841" xr:uid="{00000000-0005-0000-0000-0000010F0000}"/>
    <cellStyle name="Migliaia 57 5 2" xfId="3690" xr:uid="{00000000-0005-0000-0000-0000020F0000}"/>
    <cellStyle name="Migliaia 57 5 3" xfId="6319" xr:uid="{00000000-0005-0000-0000-0000030F0000}"/>
    <cellStyle name="Migliaia 57 5 4" xfId="6320" xr:uid="{00000000-0005-0000-0000-0000040F0000}"/>
    <cellStyle name="Migliaia 57 5 5" xfId="6321" xr:uid="{00000000-0005-0000-0000-0000050F0000}"/>
    <cellStyle name="Migliaia 57 6" xfId="842" xr:uid="{00000000-0005-0000-0000-0000060F0000}"/>
    <cellStyle name="Migliaia 57 6 2" xfId="3221" xr:uid="{00000000-0005-0000-0000-0000070F0000}"/>
    <cellStyle name="Migliaia 57 7" xfId="1932" xr:uid="{00000000-0005-0000-0000-0000080F0000}"/>
    <cellStyle name="Migliaia 57 8" xfId="6322" xr:uid="{00000000-0005-0000-0000-0000090F0000}"/>
    <cellStyle name="Migliaia 57 9" xfId="6323" xr:uid="{00000000-0005-0000-0000-00000A0F0000}"/>
    <cellStyle name="Migliaia 58" xfId="843" xr:uid="{00000000-0005-0000-0000-00000B0F0000}"/>
    <cellStyle name="Migliaia 58 2" xfId="844" xr:uid="{00000000-0005-0000-0000-00000C0F0000}"/>
    <cellStyle name="Migliaia 58 2 2" xfId="2432" xr:uid="{00000000-0005-0000-0000-00000D0F0000}"/>
    <cellStyle name="Migliaia 58 2 2 2" xfId="4430" xr:uid="{00000000-0005-0000-0000-00000E0F0000}"/>
    <cellStyle name="Migliaia 58 2 3" xfId="3288" xr:uid="{00000000-0005-0000-0000-00000F0F0000}"/>
    <cellStyle name="Migliaia 58 2 4" xfId="6324" xr:uid="{00000000-0005-0000-0000-0000100F0000}"/>
    <cellStyle name="Migliaia 58 2 5" xfId="6325" xr:uid="{00000000-0005-0000-0000-0000110F0000}"/>
    <cellStyle name="Migliaia 58 3" xfId="845" xr:uid="{00000000-0005-0000-0000-0000120F0000}"/>
    <cellStyle name="Migliaia 58 3 2" xfId="846" xr:uid="{00000000-0005-0000-0000-0000130F0000}"/>
    <cellStyle name="Migliaia 58 3 2 2" xfId="2434" xr:uid="{00000000-0005-0000-0000-0000140F0000}"/>
    <cellStyle name="Migliaia 58 3 2 3" xfId="3692" xr:uid="{00000000-0005-0000-0000-0000150F0000}"/>
    <cellStyle name="Migliaia 58 3 2 4" xfId="2433" xr:uid="{00000000-0005-0000-0000-0000160F0000}"/>
    <cellStyle name="Migliaia 58 3 2 5" xfId="6326" xr:uid="{00000000-0005-0000-0000-0000170F0000}"/>
    <cellStyle name="Migliaia 58 3 3" xfId="3693" xr:uid="{00000000-0005-0000-0000-0000180F0000}"/>
    <cellStyle name="Migliaia 58 3 3 2" xfId="4432" xr:uid="{00000000-0005-0000-0000-0000190F0000}"/>
    <cellStyle name="Migliaia 58 3 3 3" xfId="6327" xr:uid="{00000000-0005-0000-0000-00001A0F0000}"/>
    <cellStyle name="Migliaia 58 3 3 4" xfId="6328" xr:uid="{00000000-0005-0000-0000-00001B0F0000}"/>
    <cellStyle name="Migliaia 58 3 3 5" xfId="6329" xr:uid="{00000000-0005-0000-0000-00001C0F0000}"/>
    <cellStyle name="Migliaia 58 3 4" xfId="4431" xr:uid="{00000000-0005-0000-0000-00001D0F0000}"/>
    <cellStyle name="Migliaia 58 3 5" xfId="3691" xr:uid="{00000000-0005-0000-0000-00001E0F0000}"/>
    <cellStyle name="Migliaia 58 3 6" xfId="6330" xr:uid="{00000000-0005-0000-0000-00001F0F0000}"/>
    <cellStyle name="Migliaia 58 3 7" xfId="6331" xr:uid="{00000000-0005-0000-0000-0000200F0000}"/>
    <cellStyle name="Migliaia 58 4" xfId="847" xr:uid="{00000000-0005-0000-0000-0000210F0000}"/>
    <cellStyle name="Migliaia 58 4 2" xfId="2435" xr:uid="{00000000-0005-0000-0000-0000220F0000}"/>
    <cellStyle name="Migliaia 58 4 2 2" xfId="4434" xr:uid="{00000000-0005-0000-0000-0000230F0000}"/>
    <cellStyle name="Migliaia 58 4 2 3" xfId="3695" xr:uid="{00000000-0005-0000-0000-0000240F0000}"/>
    <cellStyle name="Migliaia 58 4 3" xfId="4433" xr:uid="{00000000-0005-0000-0000-0000250F0000}"/>
    <cellStyle name="Migliaia 58 4 4" xfId="3694" xr:uid="{00000000-0005-0000-0000-0000260F0000}"/>
    <cellStyle name="Migliaia 58 4 5" xfId="6332" xr:uid="{00000000-0005-0000-0000-0000270F0000}"/>
    <cellStyle name="Migliaia 58 4 6" xfId="6333" xr:uid="{00000000-0005-0000-0000-0000280F0000}"/>
    <cellStyle name="Migliaia 58 5" xfId="848" xr:uid="{00000000-0005-0000-0000-0000290F0000}"/>
    <cellStyle name="Migliaia 58 5 2" xfId="3696" xr:uid="{00000000-0005-0000-0000-00002A0F0000}"/>
    <cellStyle name="Migliaia 58 5 3" xfId="6334" xr:uid="{00000000-0005-0000-0000-00002B0F0000}"/>
    <cellStyle name="Migliaia 58 5 4" xfId="6335" xr:uid="{00000000-0005-0000-0000-00002C0F0000}"/>
    <cellStyle name="Migliaia 58 5 5" xfId="6336" xr:uid="{00000000-0005-0000-0000-00002D0F0000}"/>
    <cellStyle name="Migliaia 58 6" xfId="849" xr:uid="{00000000-0005-0000-0000-00002E0F0000}"/>
    <cellStyle name="Migliaia 58 6 2" xfId="3222" xr:uid="{00000000-0005-0000-0000-00002F0F0000}"/>
    <cellStyle name="Migliaia 58 7" xfId="1933" xr:uid="{00000000-0005-0000-0000-0000300F0000}"/>
    <cellStyle name="Migliaia 58 8" xfId="6337" xr:uid="{00000000-0005-0000-0000-0000310F0000}"/>
    <cellStyle name="Migliaia 58 9" xfId="6338" xr:uid="{00000000-0005-0000-0000-0000320F0000}"/>
    <cellStyle name="Migliaia 59" xfId="850" xr:uid="{00000000-0005-0000-0000-0000330F0000}"/>
    <cellStyle name="Migliaia 59 2" xfId="851" xr:uid="{00000000-0005-0000-0000-0000340F0000}"/>
    <cellStyle name="Migliaia 59 2 2" xfId="2436" xr:uid="{00000000-0005-0000-0000-0000350F0000}"/>
    <cellStyle name="Migliaia 59 2 2 2" xfId="4435" xr:uid="{00000000-0005-0000-0000-0000360F0000}"/>
    <cellStyle name="Migliaia 59 2 3" xfId="3289" xr:uid="{00000000-0005-0000-0000-0000370F0000}"/>
    <cellStyle name="Migliaia 59 2 4" xfId="6339" xr:uid="{00000000-0005-0000-0000-0000380F0000}"/>
    <cellStyle name="Migliaia 59 2 5" xfId="6340" xr:uid="{00000000-0005-0000-0000-0000390F0000}"/>
    <cellStyle name="Migliaia 59 3" xfId="852" xr:uid="{00000000-0005-0000-0000-00003A0F0000}"/>
    <cellStyle name="Migliaia 59 3 2" xfId="853" xr:uid="{00000000-0005-0000-0000-00003B0F0000}"/>
    <cellStyle name="Migliaia 59 3 2 2" xfId="2438" xr:uid="{00000000-0005-0000-0000-00003C0F0000}"/>
    <cellStyle name="Migliaia 59 3 2 3" xfId="3698" xr:uid="{00000000-0005-0000-0000-00003D0F0000}"/>
    <cellStyle name="Migliaia 59 3 2 4" xfId="2437" xr:uid="{00000000-0005-0000-0000-00003E0F0000}"/>
    <cellStyle name="Migliaia 59 3 2 5" xfId="6341" xr:uid="{00000000-0005-0000-0000-00003F0F0000}"/>
    <cellStyle name="Migliaia 59 3 3" xfId="3699" xr:uid="{00000000-0005-0000-0000-0000400F0000}"/>
    <cellStyle name="Migliaia 59 3 3 2" xfId="4437" xr:uid="{00000000-0005-0000-0000-0000410F0000}"/>
    <cellStyle name="Migliaia 59 3 3 3" xfId="6342" xr:uid="{00000000-0005-0000-0000-0000420F0000}"/>
    <cellStyle name="Migliaia 59 3 3 4" xfId="6343" xr:uid="{00000000-0005-0000-0000-0000430F0000}"/>
    <cellStyle name="Migliaia 59 3 3 5" xfId="6344" xr:uid="{00000000-0005-0000-0000-0000440F0000}"/>
    <cellStyle name="Migliaia 59 3 4" xfId="4436" xr:uid="{00000000-0005-0000-0000-0000450F0000}"/>
    <cellStyle name="Migliaia 59 3 5" xfId="3697" xr:uid="{00000000-0005-0000-0000-0000460F0000}"/>
    <cellStyle name="Migliaia 59 3 6" xfId="6345" xr:uid="{00000000-0005-0000-0000-0000470F0000}"/>
    <cellStyle name="Migliaia 59 3 7" xfId="6346" xr:uid="{00000000-0005-0000-0000-0000480F0000}"/>
    <cellStyle name="Migliaia 59 4" xfId="854" xr:uid="{00000000-0005-0000-0000-0000490F0000}"/>
    <cellStyle name="Migliaia 59 4 2" xfId="2439" xr:uid="{00000000-0005-0000-0000-00004A0F0000}"/>
    <cellStyle name="Migliaia 59 4 2 2" xfId="4439" xr:uid="{00000000-0005-0000-0000-00004B0F0000}"/>
    <cellStyle name="Migliaia 59 4 2 3" xfId="3701" xr:uid="{00000000-0005-0000-0000-00004C0F0000}"/>
    <cellStyle name="Migliaia 59 4 3" xfId="4438" xr:uid="{00000000-0005-0000-0000-00004D0F0000}"/>
    <cellStyle name="Migliaia 59 4 4" xfId="3700" xr:uid="{00000000-0005-0000-0000-00004E0F0000}"/>
    <cellStyle name="Migliaia 59 4 5" xfId="6347" xr:uid="{00000000-0005-0000-0000-00004F0F0000}"/>
    <cellStyle name="Migliaia 59 4 6" xfId="6348" xr:uid="{00000000-0005-0000-0000-0000500F0000}"/>
    <cellStyle name="Migliaia 59 5" xfId="855" xr:uid="{00000000-0005-0000-0000-0000510F0000}"/>
    <cellStyle name="Migliaia 59 5 2" xfId="3702" xr:uid="{00000000-0005-0000-0000-0000520F0000}"/>
    <cellStyle name="Migliaia 59 5 3" xfId="6349" xr:uid="{00000000-0005-0000-0000-0000530F0000}"/>
    <cellStyle name="Migliaia 59 5 4" xfId="6350" xr:uid="{00000000-0005-0000-0000-0000540F0000}"/>
    <cellStyle name="Migliaia 59 5 5" xfId="6351" xr:uid="{00000000-0005-0000-0000-0000550F0000}"/>
    <cellStyle name="Migliaia 59 6" xfId="856" xr:uid="{00000000-0005-0000-0000-0000560F0000}"/>
    <cellStyle name="Migliaia 59 6 2" xfId="3223" xr:uid="{00000000-0005-0000-0000-0000570F0000}"/>
    <cellStyle name="Migliaia 59 7" xfId="1934" xr:uid="{00000000-0005-0000-0000-0000580F0000}"/>
    <cellStyle name="Migliaia 59 8" xfId="6352" xr:uid="{00000000-0005-0000-0000-0000590F0000}"/>
    <cellStyle name="Migliaia 59 9" xfId="6353" xr:uid="{00000000-0005-0000-0000-00005A0F0000}"/>
    <cellStyle name="Migliaia 6" xfId="857" xr:uid="{00000000-0005-0000-0000-00005B0F0000}"/>
    <cellStyle name="Migliaia 6 2" xfId="858" xr:uid="{00000000-0005-0000-0000-00005C0F0000}"/>
    <cellStyle name="Migliaia 6 2 2" xfId="2440" xr:uid="{00000000-0005-0000-0000-00005D0F0000}"/>
    <cellStyle name="Migliaia 6 2 2 2" xfId="4440" xr:uid="{00000000-0005-0000-0000-00005E0F0000}"/>
    <cellStyle name="Migliaia 6 2 3" xfId="3290" xr:uid="{00000000-0005-0000-0000-00005F0F0000}"/>
    <cellStyle name="Migliaia 6 2 4" xfId="6354" xr:uid="{00000000-0005-0000-0000-0000600F0000}"/>
    <cellStyle name="Migliaia 6 2 5" xfId="6355" xr:uid="{00000000-0005-0000-0000-0000610F0000}"/>
    <cellStyle name="Migliaia 6 3" xfId="859" xr:uid="{00000000-0005-0000-0000-0000620F0000}"/>
    <cellStyle name="Migliaia 6 3 2" xfId="860" xr:uid="{00000000-0005-0000-0000-0000630F0000}"/>
    <cellStyle name="Migliaia 6 3 2 2" xfId="2442" xr:uid="{00000000-0005-0000-0000-0000640F0000}"/>
    <cellStyle name="Migliaia 6 3 2 3" xfId="3704" xr:uid="{00000000-0005-0000-0000-0000650F0000}"/>
    <cellStyle name="Migliaia 6 3 2 4" xfId="2441" xr:uid="{00000000-0005-0000-0000-0000660F0000}"/>
    <cellStyle name="Migliaia 6 3 2 5" xfId="6356" xr:uid="{00000000-0005-0000-0000-0000670F0000}"/>
    <cellStyle name="Migliaia 6 3 3" xfId="3705" xr:uid="{00000000-0005-0000-0000-0000680F0000}"/>
    <cellStyle name="Migliaia 6 3 3 2" xfId="4442" xr:uid="{00000000-0005-0000-0000-0000690F0000}"/>
    <cellStyle name="Migliaia 6 3 3 3" xfId="6357" xr:uid="{00000000-0005-0000-0000-00006A0F0000}"/>
    <cellStyle name="Migliaia 6 3 3 4" xfId="6358" xr:uid="{00000000-0005-0000-0000-00006B0F0000}"/>
    <cellStyle name="Migliaia 6 3 3 5" xfId="6359" xr:uid="{00000000-0005-0000-0000-00006C0F0000}"/>
    <cellStyle name="Migliaia 6 3 4" xfId="4441" xr:uid="{00000000-0005-0000-0000-00006D0F0000}"/>
    <cellStyle name="Migliaia 6 3 5" xfId="3703" xr:uid="{00000000-0005-0000-0000-00006E0F0000}"/>
    <cellStyle name="Migliaia 6 3 6" xfId="6360" xr:uid="{00000000-0005-0000-0000-00006F0F0000}"/>
    <cellStyle name="Migliaia 6 3 7" xfId="6361" xr:uid="{00000000-0005-0000-0000-0000700F0000}"/>
    <cellStyle name="Migliaia 6 4" xfId="861" xr:uid="{00000000-0005-0000-0000-0000710F0000}"/>
    <cellStyle name="Migliaia 6 4 2" xfId="2443" xr:uid="{00000000-0005-0000-0000-0000720F0000}"/>
    <cellStyle name="Migliaia 6 4 2 2" xfId="4444" xr:uid="{00000000-0005-0000-0000-0000730F0000}"/>
    <cellStyle name="Migliaia 6 4 2 3" xfId="3707" xr:uid="{00000000-0005-0000-0000-0000740F0000}"/>
    <cellStyle name="Migliaia 6 4 3" xfId="4443" xr:uid="{00000000-0005-0000-0000-0000750F0000}"/>
    <cellStyle name="Migliaia 6 4 4" xfId="3706" xr:uid="{00000000-0005-0000-0000-0000760F0000}"/>
    <cellStyle name="Migliaia 6 4 5" xfId="6362" xr:uid="{00000000-0005-0000-0000-0000770F0000}"/>
    <cellStyle name="Migliaia 6 4 6" xfId="6363" xr:uid="{00000000-0005-0000-0000-0000780F0000}"/>
    <cellStyle name="Migliaia 6 5" xfId="862" xr:uid="{00000000-0005-0000-0000-0000790F0000}"/>
    <cellStyle name="Migliaia 6 5 2" xfId="3708" xr:uid="{00000000-0005-0000-0000-00007A0F0000}"/>
    <cellStyle name="Migliaia 6 5 3" xfId="6364" xr:uid="{00000000-0005-0000-0000-00007B0F0000}"/>
    <cellStyle name="Migliaia 6 5 4" xfId="6365" xr:uid="{00000000-0005-0000-0000-00007C0F0000}"/>
    <cellStyle name="Migliaia 6 5 5" xfId="6366" xr:uid="{00000000-0005-0000-0000-00007D0F0000}"/>
    <cellStyle name="Migliaia 6 6" xfId="863" xr:uid="{00000000-0005-0000-0000-00007E0F0000}"/>
    <cellStyle name="Migliaia 6 6 2" xfId="3224" xr:uid="{00000000-0005-0000-0000-00007F0F0000}"/>
    <cellStyle name="Migliaia 6 7" xfId="1935" xr:uid="{00000000-0005-0000-0000-0000800F0000}"/>
    <cellStyle name="Migliaia 6 8" xfId="6367" xr:uid="{00000000-0005-0000-0000-0000810F0000}"/>
    <cellStyle name="Migliaia 6 9" xfId="6368" xr:uid="{00000000-0005-0000-0000-0000820F0000}"/>
    <cellStyle name="Migliaia 60" xfId="864" xr:uid="{00000000-0005-0000-0000-0000830F0000}"/>
    <cellStyle name="Migliaia 60 2" xfId="865" xr:uid="{00000000-0005-0000-0000-0000840F0000}"/>
    <cellStyle name="Migliaia 60 2 2" xfId="2444" xr:uid="{00000000-0005-0000-0000-0000850F0000}"/>
    <cellStyle name="Migliaia 60 2 2 2" xfId="4445" xr:uid="{00000000-0005-0000-0000-0000860F0000}"/>
    <cellStyle name="Migliaia 60 2 3" xfId="3291" xr:uid="{00000000-0005-0000-0000-0000870F0000}"/>
    <cellStyle name="Migliaia 60 2 4" xfId="6369" xr:uid="{00000000-0005-0000-0000-0000880F0000}"/>
    <cellStyle name="Migliaia 60 2 5" xfId="6370" xr:uid="{00000000-0005-0000-0000-0000890F0000}"/>
    <cellStyle name="Migliaia 60 3" xfId="866" xr:uid="{00000000-0005-0000-0000-00008A0F0000}"/>
    <cellStyle name="Migliaia 60 3 2" xfId="867" xr:uid="{00000000-0005-0000-0000-00008B0F0000}"/>
    <cellStyle name="Migliaia 60 3 2 2" xfId="2446" xr:uid="{00000000-0005-0000-0000-00008C0F0000}"/>
    <cellStyle name="Migliaia 60 3 2 3" xfId="3710" xr:uid="{00000000-0005-0000-0000-00008D0F0000}"/>
    <cellStyle name="Migliaia 60 3 2 4" xfId="2445" xr:uid="{00000000-0005-0000-0000-00008E0F0000}"/>
    <cellStyle name="Migliaia 60 3 2 5" xfId="6371" xr:uid="{00000000-0005-0000-0000-00008F0F0000}"/>
    <cellStyle name="Migliaia 60 3 3" xfId="3711" xr:uid="{00000000-0005-0000-0000-0000900F0000}"/>
    <cellStyle name="Migliaia 60 3 3 2" xfId="4447" xr:uid="{00000000-0005-0000-0000-0000910F0000}"/>
    <cellStyle name="Migliaia 60 3 3 3" xfId="6372" xr:uid="{00000000-0005-0000-0000-0000920F0000}"/>
    <cellStyle name="Migliaia 60 3 3 4" xfId="6373" xr:uid="{00000000-0005-0000-0000-0000930F0000}"/>
    <cellStyle name="Migliaia 60 3 3 5" xfId="6374" xr:uid="{00000000-0005-0000-0000-0000940F0000}"/>
    <cellStyle name="Migliaia 60 3 4" xfId="4446" xr:uid="{00000000-0005-0000-0000-0000950F0000}"/>
    <cellStyle name="Migliaia 60 3 5" xfId="3709" xr:uid="{00000000-0005-0000-0000-0000960F0000}"/>
    <cellStyle name="Migliaia 60 3 6" xfId="6375" xr:uid="{00000000-0005-0000-0000-0000970F0000}"/>
    <cellStyle name="Migliaia 60 3 7" xfId="6376" xr:uid="{00000000-0005-0000-0000-0000980F0000}"/>
    <cellStyle name="Migliaia 60 4" xfId="868" xr:uid="{00000000-0005-0000-0000-0000990F0000}"/>
    <cellStyle name="Migliaia 60 4 2" xfId="2447" xr:uid="{00000000-0005-0000-0000-00009A0F0000}"/>
    <cellStyle name="Migliaia 60 4 2 2" xfId="4449" xr:uid="{00000000-0005-0000-0000-00009B0F0000}"/>
    <cellStyle name="Migliaia 60 4 2 3" xfId="3713" xr:uid="{00000000-0005-0000-0000-00009C0F0000}"/>
    <cellStyle name="Migliaia 60 4 3" xfId="4448" xr:uid="{00000000-0005-0000-0000-00009D0F0000}"/>
    <cellStyle name="Migliaia 60 4 4" xfId="3712" xr:uid="{00000000-0005-0000-0000-00009E0F0000}"/>
    <cellStyle name="Migliaia 60 4 5" xfId="6377" xr:uid="{00000000-0005-0000-0000-00009F0F0000}"/>
    <cellStyle name="Migliaia 60 4 6" xfId="6378" xr:uid="{00000000-0005-0000-0000-0000A00F0000}"/>
    <cellStyle name="Migliaia 60 5" xfId="869" xr:uid="{00000000-0005-0000-0000-0000A10F0000}"/>
    <cellStyle name="Migliaia 60 5 2" xfId="3714" xr:uid="{00000000-0005-0000-0000-0000A20F0000}"/>
    <cellStyle name="Migliaia 60 5 3" xfId="6379" xr:uid="{00000000-0005-0000-0000-0000A30F0000}"/>
    <cellStyle name="Migliaia 60 5 4" xfId="6380" xr:uid="{00000000-0005-0000-0000-0000A40F0000}"/>
    <cellStyle name="Migliaia 60 5 5" xfId="6381" xr:uid="{00000000-0005-0000-0000-0000A50F0000}"/>
    <cellStyle name="Migliaia 60 6" xfId="870" xr:uid="{00000000-0005-0000-0000-0000A60F0000}"/>
    <cellStyle name="Migliaia 60 6 2" xfId="3225" xr:uid="{00000000-0005-0000-0000-0000A70F0000}"/>
    <cellStyle name="Migliaia 60 7" xfId="1936" xr:uid="{00000000-0005-0000-0000-0000A80F0000}"/>
    <cellStyle name="Migliaia 60 8" xfId="6382" xr:uid="{00000000-0005-0000-0000-0000A90F0000}"/>
    <cellStyle name="Migliaia 60 9" xfId="6383" xr:uid="{00000000-0005-0000-0000-0000AA0F0000}"/>
    <cellStyle name="Migliaia 61" xfId="871" xr:uid="{00000000-0005-0000-0000-0000AB0F0000}"/>
    <cellStyle name="Migliaia 61 2" xfId="872" xr:uid="{00000000-0005-0000-0000-0000AC0F0000}"/>
    <cellStyle name="Migliaia 61 2 2" xfId="2448" xr:uid="{00000000-0005-0000-0000-0000AD0F0000}"/>
    <cellStyle name="Migliaia 61 2 2 2" xfId="4450" xr:uid="{00000000-0005-0000-0000-0000AE0F0000}"/>
    <cellStyle name="Migliaia 61 2 3" xfId="3292" xr:uid="{00000000-0005-0000-0000-0000AF0F0000}"/>
    <cellStyle name="Migliaia 61 2 4" xfId="6384" xr:uid="{00000000-0005-0000-0000-0000B00F0000}"/>
    <cellStyle name="Migliaia 61 2 5" xfId="6385" xr:uid="{00000000-0005-0000-0000-0000B10F0000}"/>
    <cellStyle name="Migliaia 61 3" xfId="873" xr:uid="{00000000-0005-0000-0000-0000B20F0000}"/>
    <cellStyle name="Migliaia 61 3 2" xfId="874" xr:uid="{00000000-0005-0000-0000-0000B30F0000}"/>
    <cellStyle name="Migliaia 61 3 2 2" xfId="2450" xr:uid="{00000000-0005-0000-0000-0000B40F0000}"/>
    <cellStyle name="Migliaia 61 3 2 3" xfId="3716" xr:uid="{00000000-0005-0000-0000-0000B50F0000}"/>
    <cellStyle name="Migliaia 61 3 2 4" xfId="2449" xr:uid="{00000000-0005-0000-0000-0000B60F0000}"/>
    <cellStyle name="Migliaia 61 3 2 5" xfId="6386" xr:uid="{00000000-0005-0000-0000-0000B70F0000}"/>
    <cellStyle name="Migliaia 61 3 3" xfId="3717" xr:uid="{00000000-0005-0000-0000-0000B80F0000}"/>
    <cellStyle name="Migliaia 61 3 3 2" xfId="4452" xr:uid="{00000000-0005-0000-0000-0000B90F0000}"/>
    <cellStyle name="Migliaia 61 3 3 3" xfId="6387" xr:uid="{00000000-0005-0000-0000-0000BA0F0000}"/>
    <cellStyle name="Migliaia 61 3 3 4" xfId="6388" xr:uid="{00000000-0005-0000-0000-0000BB0F0000}"/>
    <cellStyle name="Migliaia 61 3 3 5" xfId="6389" xr:uid="{00000000-0005-0000-0000-0000BC0F0000}"/>
    <cellStyle name="Migliaia 61 3 4" xfId="4451" xr:uid="{00000000-0005-0000-0000-0000BD0F0000}"/>
    <cellStyle name="Migliaia 61 3 5" xfId="3715" xr:uid="{00000000-0005-0000-0000-0000BE0F0000}"/>
    <cellStyle name="Migliaia 61 3 6" xfId="6390" xr:uid="{00000000-0005-0000-0000-0000BF0F0000}"/>
    <cellStyle name="Migliaia 61 3 7" xfId="6391" xr:uid="{00000000-0005-0000-0000-0000C00F0000}"/>
    <cellStyle name="Migliaia 61 4" xfId="875" xr:uid="{00000000-0005-0000-0000-0000C10F0000}"/>
    <cellStyle name="Migliaia 61 4 2" xfId="2451" xr:uid="{00000000-0005-0000-0000-0000C20F0000}"/>
    <cellStyle name="Migliaia 61 4 2 2" xfId="4454" xr:uid="{00000000-0005-0000-0000-0000C30F0000}"/>
    <cellStyle name="Migliaia 61 4 2 3" xfId="3719" xr:uid="{00000000-0005-0000-0000-0000C40F0000}"/>
    <cellStyle name="Migliaia 61 4 3" xfId="4453" xr:uid="{00000000-0005-0000-0000-0000C50F0000}"/>
    <cellStyle name="Migliaia 61 4 4" xfId="3718" xr:uid="{00000000-0005-0000-0000-0000C60F0000}"/>
    <cellStyle name="Migliaia 61 4 5" xfId="6392" xr:uid="{00000000-0005-0000-0000-0000C70F0000}"/>
    <cellStyle name="Migliaia 61 4 6" xfId="6393" xr:uid="{00000000-0005-0000-0000-0000C80F0000}"/>
    <cellStyle name="Migliaia 61 5" xfId="876" xr:uid="{00000000-0005-0000-0000-0000C90F0000}"/>
    <cellStyle name="Migliaia 61 5 2" xfId="3720" xr:uid="{00000000-0005-0000-0000-0000CA0F0000}"/>
    <cellStyle name="Migliaia 61 5 3" xfId="6394" xr:uid="{00000000-0005-0000-0000-0000CB0F0000}"/>
    <cellStyle name="Migliaia 61 5 4" xfId="6395" xr:uid="{00000000-0005-0000-0000-0000CC0F0000}"/>
    <cellStyle name="Migliaia 61 5 5" xfId="6396" xr:uid="{00000000-0005-0000-0000-0000CD0F0000}"/>
    <cellStyle name="Migliaia 61 6" xfId="877" xr:uid="{00000000-0005-0000-0000-0000CE0F0000}"/>
    <cellStyle name="Migliaia 61 6 2" xfId="3226" xr:uid="{00000000-0005-0000-0000-0000CF0F0000}"/>
    <cellStyle name="Migliaia 61 7" xfId="1937" xr:uid="{00000000-0005-0000-0000-0000D00F0000}"/>
    <cellStyle name="Migliaia 61 8" xfId="6397" xr:uid="{00000000-0005-0000-0000-0000D10F0000}"/>
    <cellStyle name="Migliaia 61 9" xfId="6398" xr:uid="{00000000-0005-0000-0000-0000D20F0000}"/>
    <cellStyle name="Migliaia 7" xfId="878" xr:uid="{00000000-0005-0000-0000-0000D30F0000}"/>
    <cellStyle name="Migliaia 7 2" xfId="879" xr:uid="{00000000-0005-0000-0000-0000D40F0000}"/>
    <cellStyle name="Migliaia 7 2 2" xfId="2452" xr:uid="{00000000-0005-0000-0000-0000D50F0000}"/>
    <cellStyle name="Migliaia 7 2 2 2" xfId="4455" xr:uid="{00000000-0005-0000-0000-0000D60F0000}"/>
    <cellStyle name="Migliaia 7 2 3" xfId="3293" xr:uid="{00000000-0005-0000-0000-0000D70F0000}"/>
    <cellStyle name="Migliaia 7 2 4" xfId="6399" xr:uid="{00000000-0005-0000-0000-0000D80F0000}"/>
    <cellStyle name="Migliaia 7 2 5" xfId="6400" xr:uid="{00000000-0005-0000-0000-0000D90F0000}"/>
    <cellStyle name="Migliaia 7 3" xfId="880" xr:uid="{00000000-0005-0000-0000-0000DA0F0000}"/>
    <cellStyle name="Migliaia 7 3 2" xfId="881" xr:uid="{00000000-0005-0000-0000-0000DB0F0000}"/>
    <cellStyle name="Migliaia 7 3 2 2" xfId="2454" xr:uid="{00000000-0005-0000-0000-0000DC0F0000}"/>
    <cellStyle name="Migliaia 7 3 2 3" xfId="3722" xr:uid="{00000000-0005-0000-0000-0000DD0F0000}"/>
    <cellStyle name="Migliaia 7 3 2 4" xfId="2453" xr:uid="{00000000-0005-0000-0000-0000DE0F0000}"/>
    <cellStyle name="Migliaia 7 3 2 5" xfId="6401" xr:uid="{00000000-0005-0000-0000-0000DF0F0000}"/>
    <cellStyle name="Migliaia 7 3 3" xfId="3723" xr:uid="{00000000-0005-0000-0000-0000E00F0000}"/>
    <cellStyle name="Migliaia 7 3 3 2" xfId="4457" xr:uid="{00000000-0005-0000-0000-0000E10F0000}"/>
    <cellStyle name="Migliaia 7 3 3 3" xfId="6402" xr:uid="{00000000-0005-0000-0000-0000E20F0000}"/>
    <cellStyle name="Migliaia 7 3 3 4" xfId="6403" xr:uid="{00000000-0005-0000-0000-0000E30F0000}"/>
    <cellStyle name="Migliaia 7 3 3 5" xfId="6404" xr:uid="{00000000-0005-0000-0000-0000E40F0000}"/>
    <cellStyle name="Migliaia 7 3 4" xfId="4456" xr:uid="{00000000-0005-0000-0000-0000E50F0000}"/>
    <cellStyle name="Migliaia 7 3 5" xfId="3721" xr:uid="{00000000-0005-0000-0000-0000E60F0000}"/>
    <cellStyle name="Migliaia 7 3 6" xfId="6405" xr:uid="{00000000-0005-0000-0000-0000E70F0000}"/>
    <cellStyle name="Migliaia 7 3 7" xfId="6406" xr:uid="{00000000-0005-0000-0000-0000E80F0000}"/>
    <cellStyle name="Migliaia 7 4" xfId="882" xr:uid="{00000000-0005-0000-0000-0000E90F0000}"/>
    <cellStyle name="Migliaia 7 4 2" xfId="2455" xr:uid="{00000000-0005-0000-0000-0000EA0F0000}"/>
    <cellStyle name="Migliaia 7 4 2 2" xfId="4459" xr:uid="{00000000-0005-0000-0000-0000EB0F0000}"/>
    <cellStyle name="Migliaia 7 4 2 3" xfId="3725" xr:uid="{00000000-0005-0000-0000-0000EC0F0000}"/>
    <cellStyle name="Migliaia 7 4 3" xfId="4458" xr:uid="{00000000-0005-0000-0000-0000ED0F0000}"/>
    <cellStyle name="Migliaia 7 4 4" xfId="3724" xr:uid="{00000000-0005-0000-0000-0000EE0F0000}"/>
    <cellStyle name="Migliaia 7 4 5" xfId="6407" xr:uid="{00000000-0005-0000-0000-0000EF0F0000}"/>
    <cellStyle name="Migliaia 7 4 6" xfId="6408" xr:uid="{00000000-0005-0000-0000-0000F00F0000}"/>
    <cellStyle name="Migliaia 7 5" xfId="883" xr:uid="{00000000-0005-0000-0000-0000F10F0000}"/>
    <cellStyle name="Migliaia 7 5 2" xfId="3726" xr:uid="{00000000-0005-0000-0000-0000F20F0000}"/>
    <cellStyle name="Migliaia 7 5 3" xfId="6409" xr:uid="{00000000-0005-0000-0000-0000F30F0000}"/>
    <cellStyle name="Migliaia 7 5 4" xfId="6410" xr:uid="{00000000-0005-0000-0000-0000F40F0000}"/>
    <cellStyle name="Migliaia 7 5 5" xfId="6411" xr:uid="{00000000-0005-0000-0000-0000F50F0000}"/>
    <cellStyle name="Migliaia 7 6" xfId="884" xr:uid="{00000000-0005-0000-0000-0000F60F0000}"/>
    <cellStyle name="Migliaia 7 6 2" xfId="3227" xr:uid="{00000000-0005-0000-0000-0000F70F0000}"/>
    <cellStyle name="Migliaia 7 7" xfId="1938" xr:uid="{00000000-0005-0000-0000-0000F80F0000}"/>
    <cellStyle name="Migliaia 7 8" xfId="6412" xr:uid="{00000000-0005-0000-0000-0000F90F0000}"/>
    <cellStyle name="Migliaia 7 9" xfId="6413" xr:uid="{00000000-0005-0000-0000-0000FA0F0000}"/>
    <cellStyle name="Migliaia 8" xfId="885" xr:uid="{00000000-0005-0000-0000-0000FB0F0000}"/>
    <cellStyle name="Migliaia 8 2" xfId="886" xr:uid="{00000000-0005-0000-0000-0000FC0F0000}"/>
    <cellStyle name="Migliaia 8 2 2" xfId="2456" xr:uid="{00000000-0005-0000-0000-0000FD0F0000}"/>
    <cellStyle name="Migliaia 8 2 2 2" xfId="4460" xr:uid="{00000000-0005-0000-0000-0000FE0F0000}"/>
    <cellStyle name="Migliaia 8 2 3" xfId="3294" xr:uid="{00000000-0005-0000-0000-0000FF0F0000}"/>
    <cellStyle name="Migliaia 8 2 4" xfId="6414" xr:uid="{00000000-0005-0000-0000-000000100000}"/>
    <cellStyle name="Migliaia 8 2 5" xfId="6415" xr:uid="{00000000-0005-0000-0000-000001100000}"/>
    <cellStyle name="Migliaia 8 3" xfId="887" xr:uid="{00000000-0005-0000-0000-000002100000}"/>
    <cellStyle name="Migliaia 8 3 2" xfId="888" xr:uid="{00000000-0005-0000-0000-000003100000}"/>
    <cellStyle name="Migliaia 8 3 2 2" xfId="2458" xr:uid="{00000000-0005-0000-0000-000004100000}"/>
    <cellStyle name="Migliaia 8 3 2 3" xfId="3728" xr:uid="{00000000-0005-0000-0000-000005100000}"/>
    <cellStyle name="Migliaia 8 3 2 4" xfId="2457" xr:uid="{00000000-0005-0000-0000-000006100000}"/>
    <cellStyle name="Migliaia 8 3 2 5" xfId="6416" xr:uid="{00000000-0005-0000-0000-000007100000}"/>
    <cellStyle name="Migliaia 8 3 3" xfId="3729" xr:uid="{00000000-0005-0000-0000-000008100000}"/>
    <cellStyle name="Migliaia 8 3 3 2" xfId="4462" xr:uid="{00000000-0005-0000-0000-000009100000}"/>
    <cellStyle name="Migliaia 8 3 3 3" xfId="6417" xr:uid="{00000000-0005-0000-0000-00000A100000}"/>
    <cellStyle name="Migliaia 8 3 3 4" xfId="6418" xr:uid="{00000000-0005-0000-0000-00000B100000}"/>
    <cellStyle name="Migliaia 8 3 3 5" xfId="6419" xr:uid="{00000000-0005-0000-0000-00000C100000}"/>
    <cellStyle name="Migliaia 8 3 4" xfId="4461" xr:uid="{00000000-0005-0000-0000-00000D100000}"/>
    <cellStyle name="Migliaia 8 3 5" xfId="3727" xr:uid="{00000000-0005-0000-0000-00000E100000}"/>
    <cellStyle name="Migliaia 8 3 6" xfId="6420" xr:uid="{00000000-0005-0000-0000-00000F100000}"/>
    <cellStyle name="Migliaia 8 3 7" xfId="6421" xr:uid="{00000000-0005-0000-0000-000010100000}"/>
    <cellStyle name="Migliaia 8 4" xfId="889" xr:uid="{00000000-0005-0000-0000-000011100000}"/>
    <cellStyle name="Migliaia 8 4 2" xfId="2459" xr:uid="{00000000-0005-0000-0000-000012100000}"/>
    <cellStyle name="Migliaia 8 4 2 2" xfId="4464" xr:uid="{00000000-0005-0000-0000-000013100000}"/>
    <cellStyle name="Migliaia 8 4 2 3" xfId="3731" xr:uid="{00000000-0005-0000-0000-000014100000}"/>
    <cellStyle name="Migliaia 8 4 3" xfId="4463" xr:uid="{00000000-0005-0000-0000-000015100000}"/>
    <cellStyle name="Migliaia 8 4 4" xfId="3730" xr:uid="{00000000-0005-0000-0000-000016100000}"/>
    <cellStyle name="Migliaia 8 4 5" xfId="6422" xr:uid="{00000000-0005-0000-0000-000017100000}"/>
    <cellStyle name="Migliaia 8 4 6" xfId="6423" xr:uid="{00000000-0005-0000-0000-000018100000}"/>
    <cellStyle name="Migliaia 8 5" xfId="890" xr:uid="{00000000-0005-0000-0000-000019100000}"/>
    <cellStyle name="Migliaia 8 5 2" xfId="3732" xr:uid="{00000000-0005-0000-0000-00001A100000}"/>
    <cellStyle name="Migliaia 8 5 3" xfId="6424" xr:uid="{00000000-0005-0000-0000-00001B100000}"/>
    <cellStyle name="Migliaia 8 5 4" xfId="6425" xr:uid="{00000000-0005-0000-0000-00001C100000}"/>
    <cellStyle name="Migliaia 8 5 5" xfId="6426" xr:uid="{00000000-0005-0000-0000-00001D100000}"/>
    <cellStyle name="Migliaia 8 6" xfId="891" xr:uid="{00000000-0005-0000-0000-00001E100000}"/>
    <cellStyle name="Migliaia 8 6 2" xfId="3228" xr:uid="{00000000-0005-0000-0000-00001F100000}"/>
    <cellStyle name="Migliaia 8 7" xfId="1939" xr:uid="{00000000-0005-0000-0000-000020100000}"/>
    <cellStyle name="Migliaia 8 8" xfId="6427" xr:uid="{00000000-0005-0000-0000-000021100000}"/>
    <cellStyle name="Migliaia 8 9" xfId="6428" xr:uid="{00000000-0005-0000-0000-000022100000}"/>
    <cellStyle name="Migliaia 9" xfId="892" xr:uid="{00000000-0005-0000-0000-000023100000}"/>
    <cellStyle name="Migliaia 9 2" xfId="893" xr:uid="{00000000-0005-0000-0000-000024100000}"/>
    <cellStyle name="Migliaia 9 2 2" xfId="2460" xr:uid="{00000000-0005-0000-0000-000025100000}"/>
    <cellStyle name="Migliaia 9 2 2 2" xfId="4465" xr:uid="{00000000-0005-0000-0000-000026100000}"/>
    <cellStyle name="Migliaia 9 2 3" xfId="3295" xr:uid="{00000000-0005-0000-0000-000027100000}"/>
    <cellStyle name="Migliaia 9 2 4" xfId="6429" xr:uid="{00000000-0005-0000-0000-000028100000}"/>
    <cellStyle name="Migliaia 9 2 5" xfId="6430" xr:uid="{00000000-0005-0000-0000-000029100000}"/>
    <cellStyle name="Migliaia 9 3" xfId="894" xr:uid="{00000000-0005-0000-0000-00002A100000}"/>
    <cellStyle name="Migliaia 9 3 2" xfId="895" xr:uid="{00000000-0005-0000-0000-00002B100000}"/>
    <cellStyle name="Migliaia 9 3 2 2" xfId="2462" xr:uid="{00000000-0005-0000-0000-00002C100000}"/>
    <cellStyle name="Migliaia 9 3 2 3" xfId="3734" xr:uid="{00000000-0005-0000-0000-00002D100000}"/>
    <cellStyle name="Migliaia 9 3 2 4" xfId="2461" xr:uid="{00000000-0005-0000-0000-00002E100000}"/>
    <cellStyle name="Migliaia 9 3 2 5" xfId="6431" xr:uid="{00000000-0005-0000-0000-00002F100000}"/>
    <cellStyle name="Migliaia 9 3 3" xfId="3735" xr:uid="{00000000-0005-0000-0000-000030100000}"/>
    <cellStyle name="Migliaia 9 3 3 2" xfId="4467" xr:uid="{00000000-0005-0000-0000-000031100000}"/>
    <cellStyle name="Migliaia 9 3 3 3" xfId="6432" xr:uid="{00000000-0005-0000-0000-000032100000}"/>
    <cellStyle name="Migliaia 9 3 3 4" xfId="6433" xr:uid="{00000000-0005-0000-0000-000033100000}"/>
    <cellStyle name="Migliaia 9 3 3 5" xfId="6434" xr:uid="{00000000-0005-0000-0000-000034100000}"/>
    <cellStyle name="Migliaia 9 3 4" xfId="4466" xr:uid="{00000000-0005-0000-0000-000035100000}"/>
    <cellStyle name="Migliaia 9 3 5" xfId="3733" xr:uid="{00000000-0005-0000-0000-000036100000}"/>
    <cellStyle name="Migliaia 9 3 6" xfId="6435" xr:uid="{00000000-0005-0000-0000-000037100000}"/>
    <cellStyle name="Migliaia 9 3 7" xfId="6436" xr:uid="{00000000-0005-0000-0000-000038100000}"/>
    <cellStyle name="Migliaia 9 4" xfId="896" xr:uid="{00000000-0005-0000-0000-000039100000}"/>
    <cellStyle name="Migliaia 9 4 2" xfId="2463" xr:uid="{00000000-0005-0000-0000-00003A100000}"/>
    <cellStyle name="Migliaia 9 4 2 2" xfId="4469" xr:uid="{00000000-0005-0000-0000-00003B100000}"/>
    <cellStyle name="Migliaia 9 4 2 3" xfId="3737" xr:uid="{00000000-0005-0000-0000-00003C100000}"/>
    <cellStyle name="Migliaia 9 4 3" xfId="4468" xr:uid="{00000000-0005-0000-0000-00003D100000}"/>
    <cellStyle name="Migliaia 9 4 4" xfId="3736" xr:uid="{00000000-0005-0000-0000-00003E100000}"/>
    <cellStyle name="Migliaia 9 4 5" xfId="6437" xr:uid="{00000000-0005-0000-0000-00003F100000}"/>
    <cellStyle name="Migliaia 9 4 6" xfId="6438" xr:uid="{00000000-0005-0000-0000-000040100000}"/>
    <cellStyle name="Migliaia 9 5" xfId="897" xr:uid="{00000000-0005-0000-0000-000041100000}"/>
    <cellStyle name="Migliaia 9 5 2" xfId="3738" xr:uid="{00000000-0005-0000-0000-000042100000}"/>
    <cellStyle name="Migliaia 9 5 3" xfId="6439" xr:uid="{00000000-0005-0000-0000-000043100000}"/>
    <cellStyle name="Migliaia 9 5 4" xfId="6440" xr:uid="{00000000-0005-0000-0000-000044100000}"/>
    <cellStyle name="Migliaia 9 5 5" xfId="6441" xr:uid="{00000000-0005-0000-0000-000045100000}"/>
    <cellStyle name="Migliaia 9 6" xfId="898" xr:uid="{00000000-0005-0000-0000-000046100000}"/>
    <cellStyle name="Migliaia 9 6 2" xfId="3229" xr:uid="{00000000-0005-0000-0000-000047100000}"/>
    <cellStyle name="Migliaia 9 7" xfId="1940" xr:uid="{00000000-0005-0000-0000-000048100000}"/>
    <cellStyle name="Migliaia 9 8" xfId="6442" xr:uid="{00000000-0005-0000-0000-000049100000}"/>
    <cellStyle name="Migliaia 9 9" xfId="6443" xr:uid="{00000000-0005-0000-0000-00004A100000}"/>
    <cellStyle name="Neutral 2" xfId="899" xr:uid="{00000000-0005-0000-0000-00004B100000}"/>
    <cellStyle name="Neutral 2 2" xfId="3235" xr:uid="{00000000-0005-0000-0000-00004C100000}"/>
    <cellStyle name="Neutral 2 3" xfId="2464" xr:uid="{00000000-0005-0000-0000-00004D100000}"/>
    <cellStyle name="Neutrale" xfId="900" xr:uid="{00000000-0005-0000-0000-00004E100000}"/>
    <cellStyle name="Normal" xfId="0" builtinId="0"/>
    <cellStyle name="Normal 10" xfId="901" xr:uid="{00000000-0005-0000-0000-000050100000}"/>
    <cellStyle name="Normal 10 2" xfId="1954" xr:uid="{00000000-0005-0000-0000-000051100000}"/>
    <cellStyle name="Normal 10 2 2" xfId="2465" xr:uid="{00000000-0005-0000-0000-000052100000}"/>
    <cellStyle name="Normal 10 2 2 2" xfId="6444" xr:uid="{00000000-0005-0000-0000-000053100000}"/>
    <cellStyle name="Normal 10 2 3" xfId="6445" xr:uid="{00000000-0005-0000-0000-000054100000}"/>
    <cellStyle name="Normal 10 2 3 2" xfId="6446" xr:uid="{00000000-0005-0000-0000-000055100000}"/>
    <cellStyle name="Normal 10 2 4" xfId="6447" xr:uid="{00000000-0005-0000-0000-000056100000}"/>
    <cellStyle name="Normal 10 2 5" xfId="6448" xr:uid="{00000000-0005-0000-0000-000057100000}"/>
    <cellStyle name="Normal 10 3" xfId="6449" xr:uid="{00000000-0005-0000-0000-000058100000}"/>
    <cellStyle name="Normal 10 3 2" xfId="6450" xr:uid="{00000000-0005-0000-0000-000059100000}"/>
    <cellStyle name="Normal 10 3 3" xfId="6451" xr:uid="{00000000-0005-0000-0000-00005A100000}"/>
    <cellStyle name="Normal 10 4" xfId="6452" xr:uid="{00000000-0005-0000-0000-00005B100000}"/>
    <cellStyle name="Normal 10 4 2" xfId="6453" xr:uid="{00000000-0005-0000-0000-00005C100000}"/>
    <cellStyle name="Normal 10 5" xfId="6454" xr:uid="{00000000-0005-0000-0000-00005D100000}"/>
    <cellStyle name="Normal 10 5 2" xfId="6455" xr:uid="{00000000-0005-0000-0000-00005E100000}"/>
    <cellStyle name="Normal 10 6" xfId="6456" xr:uid="{00000000-0005-0000-0000-00005F100000}"/>
    <cellStyle name="Normal 10 7" xfId="6457" xr:uid="{00000000-0005-0000-0000-000060100000}"/>
    <cellStyle name="Normal 11" xfId="1949" xr:uid="{00000000-0005-0000-0000-000061100000}"/>
    <cellStyle name="Normal 11 2" xfId="5017" xr:uid="{00000000-0005-0000-0000-000062100000}"/>
    <cellStyle name="Normal 11 2 2" xfId="6458" xr:uid="{00000000-0005-0000-0000-000063100000}"/>
    <cellStyle name="Normal 11 2 2 2" xfId="6459" xr:uid="{00000000-0005-0000-0000-000064100000}"/>
    <cellStyle name="Normal 11 2 2 3" xfId="6460" xr:uid="{00000000-0005-0000-0000-000065100000}"/>
    <cellStyle name="Normal 11 2 3" xfId="6461" xr:uid="{00000000-0005-0000-0000-000066100000}"/>
    <cellStyle name="Normal 11 2 3 2" xfId="6462" xr:uid="{00000000-0005-0000-0000-000067100000}"/>
    <cellStyle name="Normal 11 2 4" xfId="6463" xr:uid="{00000000-0005-0000-0000-000068100000}"/>
    <cellStyle name="Normal 11 2 4 2" xfId="6464" xr:uid="{00000000-0005-0000-0000-000069100000}"/>
    <cellStyle name="Normal 11 2 5" xfId="6465" xr:uid="{00000000-0005-0000-0000-00006A100000}"/>
    <cellStyle name="Normal 11 2 6" xfId="6466" xr:uid="{00000000-0005-0000-0000-00006B100000}"/>
    <cellStyle name="Normal 11 3" xfId="3870" xr:uid="{00000000-0005-0000-0000-00006C100000}"/>
    <cellStyle name="Normal 11 3 2" xfId="6467" xr:uid="{00000000-0005-0000-0000-00006D100000}"/>
    <cellStyle name="Normal 11 3 2 2" xfId="6468" xr:uid="{00000000-0005-0000-0000-00006E100000}"/>
    <cellStyle name="Normal 11 3 3" xfId="6469" xr:uid="{00000000-0005-0000-0000-00006F100000}"/>
    <cellStyle name="Normal 11 3 3 2" xfId="6470" xr:uid="{00000000-0005-0000-0000-000070100000}"/>
    <cellStyle name="Normal 11 3 4" xfId="6471" xr:uid="{00000000-0005-0000-0000-000071100000}"/>
    <cellStyle name="Normal 11 3 5" xfId="6472" xr:uid="{00000000-0005-0000-0000-000072100000}"/>
    <cellStyle name="Normal 11 4" xfId="2466" xr:uid="{00000000-0005-0000-0000-000073100000}"/>
    <cellStyle name="Normal 11 4 2" xfId="6473" xr:uid="{00000000-0005-0000-0000-000074100000}"/>
    <cellStyle name="Normal 11 5" xfId="6474" xr:uid="{00000000-0005-0000-0000-000075100000}"/>
    <cellStyle name="Normal 11 5 2" xfId="6475" xr:uid="{00000000-0005-0000-0000-000076100000}"/>
    <cellStyle name="Normal 11 6" xfId="6476" xr:uid="{00000000-0005-0000-0000-000077100000}"/>
    <cellStyle name="Normal 11 6 2" xfId="6477" xr:uid="{00000000-0005-0000-0000-000078100000}"/>
    <cellStyle name="Normal 11 7" xfId="6478" xr:uid="{00000000-0005-0000-0000-000079100000}"/>
    <cellStyle name="Normal 11 8" xfId="6479" xr:uid="{00000000-0005-0000-0000-00007A100000}"/>
    <cellStyle name="Normal 11 9" xfId="5019" xr:uid="{00000000-0005-0000-0000-00007B100000}"/>
    <cellStyle name="Normal 12" xfId="1965" xr:uid="{00000000-0005-0000-0000-00007C100000}"/>
    <cellStyle name="Normal 12 2" xfId="2468" xr:uid="{00000000-0005-0000-0000-00007D100000}"/>
    <cellStyle name="Normal 12 2 2" xfId="6480" xr:uid="{00000000-0005-0000-0000-00007E100000}"/>
    <cellStyle name="Normal 12 2 2 2" xfId="6481" xr:uid="{00000000-0005-0000-0000-00007F100000}"/>
    <cellStyle name="Normal 12 2 3" xfId="6482" xr:uid="{00000000-0005-0000-0000-000080100000}"/>
    <cellStyle name="Normal 12 2 3 2" xfId="6483" xr:uid="{00000000-0005-0000-0000-000081100000}"/>
    <cellStyle name="Normal 12 2 4" xfId="6484" xr:uid="{00000000-0005-0000-0000-000082100000}"/>
    <cellStyle name="Normal 12 3" xfId="3872" xr:uid="{00000000-0005-0000-0000-000083100000}"/>
    <cellStyle name="Normal 12 3 2" xfId="6485" xr:uid="{00000000-0005-0000-0000-000084100000}"/>
    <cellStyle name="Normal 12 4" xfId="2467" xr:uid="{00000000-0005-0000-0000-000085100000}"/>
    <cellStyle name="Normal 12 4 2" xfId="6486" xr:uid="{00000000-0005-0000-0000-000086100000}"/>
    <cellStyle name="Normal 12 5" xfId="6487" xr:uid="{00000000-0005-0000-0000-000087100000}"/>
    <cellStyle name="Normal 12 5 2" xfId="6488" xr:uid="{00000000-0005-0000-0000-000088100000}"/>
    <cellStyle name="Normal 12 6" xfId="6489" xr:uid="{00000000-0005-0000-0000-000089100000}"/>
    <cellStyle name="Normal 12 7" xfId="6490" xr:uid="{00000000-0005-0000-0000-00008A100000}"/>
    <cellStyle name="Normal 13" xfId="2469" xr:uid="{00000000-0005-0000-0000-00008B100000}"/>
    <cellStyle name="Normal 13 2" xfId="6491" xr:uid="{00000000-0005-0000-0000-00008C100000}"/>
    <cellStyle name="Normal 13 2 2" xfId="6492" xr:uid="{00000000-0005-0000-0000-00008D100000}"/>
    <cellStyle name="Normal 13 2 2 2" xfId="6493" xr:uid="{00000000-0005-0000-0000-00008E100000}"/>
    <cellStyle name="Normal 13 2 3" xfId="6494" xr:uid="{00000000-0005-0000-0000-00008F100000}"/>
    <cellStyle name="Normal 13 2 3 2" xfId="6495" xr:uid="{00000000-0005-0000-0000-000090100000}"/>
    <cellStyle name="Normal 13 2 4" xfId="6496" xr:uid="{00000000-0005-0000-0000-000091100000}"/>
    <cellStyle name="Normal 13 3" xfId="6497" xr:uid="{00000000-0005-0000-0000-000092100000}"/>
    <cellStyle name="Normal 13 3 2" xfId="6498" xr:uid="{00000000-0005-0000-0000-000093100000}"/>
    <cellStyle name="Normal 13 4" xfId="6499" xr:uid="{00000000-0005-0000-0000-000094100000}"/>
    <cellStyle name="Normal 13 4 2" xfId="6500" xr:uid="{00000000-0005-0000-0000-000095100000}"/>
    <cellStyle name="Normal 13 5" xfId="6501" xr:uid="{00000000-0005-0000-0000-000096100000}"/>
    <cellStyle name="Normal 13 5 2" xfId="6502" xr:uid="{00000000-0005-0000-0000-000097100000}"/>
    <cellStyle name="Normal 13 6" xfId="6503" xr:uid="{00000000-0005-0000-0000-000098100000}"/>
    <cellStyle name="Normal 13 7" xfId="6504" xr:uid="{00000000-0005-0000-0000-000099100000}"/>
    <cellStyle name="Normal 14" xfId="2470" xr:uid="{00000000-0005-0000-0000-00009A100000}"/>
    <cellStyle name="Normal 14 2" xfId="6505" xr:uid="{00000000-0005-0000-0000-00009B100000}"/>
    <cellStyle name="Normal 15" xfId="2471" xr:uid="{00000000-0005-0000-0000-00009C100000}"/>
    <cellStyle name="Normal 15 2" xfId="6506" xr:uid="{00000000-0005-0000-0000-00009D100000}"/>
    <cellStyle name="Normal 15 2 2" xfId="6507" xr:uid="{00000000-0005-0000-0000-00009E100000}"/>
    <cellStyle name="Normal 15 2 2 2" xfId="6508" xr:uid="{00000000-0005-0000-0000-00009F100000}"/>
    <cellStyle name="Normal 15 2 2 2 2" xfId="6509" xr:uid="{00000000-0005-0000-0000-0000A0100000}"/>
    <cellStyle name="Normal 15 2 2 3" xfId="6510" xr:uid="{00000000-0005-0000-0000-0000A1100000}"/>
    <cellStyle name="Normal 15 2 2 3 2" xfId="6511" xr:uid="{00000000-0005-0000-0000-0000A2100000}"/>
    <cellStyle name="Normal 15 2 2 4" xfId="6512" xr:uid="{00000000-0005-0000-0000-0000A3100000}"/>
    <cellStyle name="Normal 15 2 2 4 2" xfId="6513" xr:uid="{00000000-0005-0000-0000-0000A4100000}"/>
    <cellStyle name="Normal 15 2 2 5" xfId="6514" xr:uid="{00000000-0005-0000-0000-0000A5100000}"/>
    <cellStyle name="Normal 15 2 3" xfId="6515" xr:uid="{00000000-0005-0000-0000-0000A6100000}"/>
    <cellStyle name="Normal 15 2 3 2" xfId="6516" xr:uid="{00000000-0005-0000-0000-0000A7100000}"/>
    <cellStyle name="Normal 15 2 3 2 2" xfId="6517" xr:uid="{00000000-0005-0000-0000-0000A8100000}"/>
    <cellStyle name="Normal 15 2 3 3" xfId="6518" xr:uid="{00000000-0005-0000-0000-0000A9100000}"/>
    <cellStyle name="Normal 15 2 3 3 2" xfId="6519" xr:uid="{00000000-0005-0000-0000-0000AA100000}"/>
    <cellStyle name="Normal 15 2 3 4" xfId="6520" xr:uid="{00000000-0005-0000-0000-0000AB100000}"/>
    <cellStyle name="Normal 15 2 3 4 2" xfId="6521" xr:uid="{00000000-0005-0000-0000-0000AC100000}"/>
    <cellStyle name="Normal 15 2 3 5" xfId="6522" xr:uid="{00000000-0005-0000-0000-0000AD100000}"/>
    <cellStyle name="Normal 15 3" xfId="6523" xr:uid="{00000000-0005-0000-0000-0000AE100000}"/>
    <cellStyle name="Normal 15 4" xfId="6524" xr:uid="{00000000-0005-0000-0000-0000AF100000}"/>
    <cellStyle name="Normal 15 4 2" xfId="6525" xr:uid="{00000000-0005-0000-0000-0000B0100000}"/>
    <cellStyle name="Normal 15 5" xfId="6526" xr:uid="{00000000-0005-0000-0000-0000B1100000}"/>
    <cellStyle name="Normal 15 5 2" xfId="6527" xr:uid="{00000000-0005-0000-0000-0000B2100000}"/>
    <cellStyle name="Normal 15 6" xfId="6528" xr:uid="{00000000-0005-0000-0000-0000B3100000}"/>
    <cellStyle name="Normal 15_Trends fuels" xfId="6529" xr:uid="{00000000-0005-0000-0000-0000B4100000}"/>
    <cellStyle name="Normal 16" xfId="2472" xr:uid="{00000000-0005-0000-0000-0000B5100000}"/>
    <cellStyle name="Normal 16 2" xfId="2473" xr:uid="{00000000-0005-0000-0000-0000B6100000}"/>
    <cellStyle name="Normal 16 2 2" xfId="6530" xr:uid="{00000000-0005-0000-0000-0000B7100000}"/>
    <cellStyle name="Normal 16 3" xfId="2474" xr:uid="{00000000-0005-0000-0000-0000B8100000}"/>
    <cellStyle name="Normal 16 3 2" xfId="6531" xr:uid="{00000000-0005-0000-0000-0000B9100000}"/>
    <cellStyle name="Normal 16 4" xfId="6532" xr:uid="{00000000-0005-0000-0000-0000BA100000}"/>
    <cellStyle name="Normal 16 4 2" xfId="6533" xr:uid="{00000000-0005-0000-0000-0000BB100000}"/>
    <cellStyle name="Normal 16 5" xfId="6534" xr:uid="{00000000-0005-0000-0000-0000BC100000}"/>
    <cellStyle name="Normal 17" xfId="2475" xr:uid="{00000000-0005-0000-0000-0000BD100000}"/>
    <cellStyle name="Normal 17 2" xfId="2476" xr:uid="{00000000-0005-0000-0000-0000BE100000}"/>
    <cellStyle name="Normal 17 2 2" xfId="6535" xr:uid="{00000000-0005-0000-0000-0000BF100000}"/>
    <cellStyle name="Normal 17 3" xfId="6536" xr:uid="{00000000-0005-0000-0000-0000C0100000}"/>
    <cellStyle name="Normal 17 3 2" xfId="6537" xr:uid="{00000000-0005-0000-0000-0000C1100000}"/>
    <cellStyle name="Normal 17 4" xfId="6538" xr:uid="{00000000-0005-0000-0000-0000C2100000}"/>
    <cellStyle name="Normal 17 4 2" xfId="6539" xr:uid="{00000000-0005-0000-0000-0000C3100000}"/>
    <cellStyle name="Normal 17 5" xfId="6540" xr:uid="{00000000-0005-0000-0000-0000C4100000}"/>
    <cellStyle name="Normal 18" xfId="2477" xr:uid="{00000000-0005-0000-0000-0000C5100000}"/>
    <cellStyle name="Normal 18 2" xfId="2478" xr:uid="{00000000-0005-0000-0000-0000C6100000}"/>
    <cellStyle name="Normal 18 2 2" xfId="6541" xr:uid="{00000000-0005-0000-0000-0000C7100000}"/>
    <cellStyle name="Normal 18 3" xfId="6542" xr:uid="{00000000-0005-0000-0000-0000C8100000}"/>
    <cellStyle name="Normal 18 3 2" xfId="6543" xr:uid="{00000000-0005-0000-0000-0000C9100000}"/>
    <cellStyle name="Normal 18 4" xfId="6544" xr:uid="{00000000-0005-0000-0000-0000CA100000}"/>
    <cellStyle name="Normal 18 4 2" xfId="6545" xr:uid="{00000000-0005-0000-0000-0000CB100000}"/>
    <cellStyle name="Normal 18 5" xfId="6546" xr:uid="{00000000-0005-0000-0000-0000CC100000}"/>
    <cellStyle name="Normal 19" xfId="2479" xr:uid="{00000000-0005-0000-0000-0000CD100000}"/>
    <cellStyle name="Normal 19 2" xfId="2480" xr:uid="{00000000-0005-0000-0000-0000CE100000}"/>
    <cellStyle name="Normal 19 2 2" xfId="6547" xr:uid="{00000000-0005-0000-0000-0000CF100000}"/>
    <cellStyle name="Normal 19 3" xfId="2481" xr:uid="{00000000-0005-0000-0000-0000D0100000}"/>
    <cellStyle name="Normal 2" xfId="902" xr:uid="{00000000-0005-0000-0000-0000D1100000}"/>
    <cellStyle name="Normal 2 10" xfId="6548" xr:uid="{00000000-0005-0000-0000-0000D2100000}"/>
    <cellStyle name="Normal 2 11" xfId="6549" xr:uid="{00000000-0005-0000-0000-0000D3100000}"/>
    <cellStyle name="Normal 2 11 2" xfId="6550" xr:uid="{00000000-0005-0000-0000-0000D4100000}"/>
    <cellStyle name="Normal 2 11 2 2" xfId="6551" xr:uid="{00000000-0005-0000-0000-0000D5100000}"/>
    <cellStyle name="Normal 2 11 2 2 2 3" xfId="8186" xr:uid="{00000000-0005-0000-0000-0000D6100000}"/>
    <cellStyle name="Normal 2 11 2 2 6" xfId="8185" xr:uid="{00000000-0005-0000-0000-0000D7100000}"/>
    <cellStyle name="Normal 2 11 3" xfId="6552" xr:uid="{00000000-0005-0000-0000-0000D8100000}"/>
    <cellStyle name="Normal 2 12" xfId="6553" xr:uid="{00000000-0005-0000-0000-0000D9100000}"/>
    <cellStyle name="Normal 2 12 2" xfId="6554" xr:uid="{00000000-0005-0000-0000-0000DA100000}"/>
    <cellStyle name="Normal 2 13" xfId="6555" xr:uid="{00000000-0005-0000-0000-0000DB100000}"/>
    <cellStyle name="Normal 2 13 2" xfId="6556" xr:uid="{00000000-0005-0000-0000-0000DC100000}"/>
    <cellStyle name="Normal 2 14" xfId="6557" xr:uid="{00000000-0005-0000-0000-0000DD100000}"/>
    <cellStyle name="Normal 2 14 2" xfId="6558" xr:uid="{00000000-0005-0000-0000-0000DE100000}"/>
    <cellStyle name="Normal 2 15" xfId="6559" xr:uid="{00000000-0005-0000-0000-0000DF100000}"/>
    <cellStyle name="Normal 2 19" xfId="8182" xr:uid="{00000000-0005-0000-0000-0000E0100000}"/>
    <cellStyle name="Normal 2 2" xfId="903" xr:uid="{00000000-0005-0000-0000-0000E1100000}"/>
    <cellStyle name="Normal 2 2 2" xfId="904" xr:uid="{00000000-0005-0000-0000-0000E2100000}"/>
    <cellStyle name="Normal 2 2 2 2" xfId="1945" xr:uid="{00000000-0005-0000-0000-0000E3100000}"/>
    <cellStyle name="Normal 2 2 2 2 2" xfId="2485" xr:uid="{00000000-0005-0000-0000-0000E4100000}"/>
    <cellStyle name="Normal 2 2 2 2 2 2" xfId="2486" xr:uid="{00000000-0005-0000-0000-0000E5100000}"/>
    <cellStyle name="Normal 2 2 2 2 3" xfId="2487" xr:uid="{00000000-0005-0000-0000-0000E6100000}"/>
    <cellStyle name="Normal 2 2 2 2 4" xfId="3740" xr:uid="{00000000-0005-0000-0000-0000E7100000}"/>
    <cellStyle name="Normal 2 2 2 2 5" xfId="2484" xr:uid="{00000000-0005-0000-0000-0000E8100000}"/>
    <cellStyle name="Normal 2 2 2 3" xfId="1959" xr:uid="{00000000-0005-0000-0000-0000E9100000}"/>
    <cellStyle name="Normal 2 2 2 3 2" xfId="4470" xr:uid="{00000000-0005-0000-0000-0000EA100000}"/>
    <cellStyle name="Normal 2 2 2 3 2 2" xfId="6560" xr:uid="{00000000-0005-0000-0000-0000EB100000}"/>
    <cellStyle name="Normal 2 2 2 3 3" xfId="6561" xr:uid="{00000000-0005-0000-0000-0000EC100000}"/>
    <cellStyle name="Normal 2 2 2 3 4" xfId="6562" xr:uid="{00000000-0005-0000-0000-0000ED100000}"/>
    <cellStyle name="Normal 2 2 2 4" xfId="3739" xr:uid="{00000000-0005-0000-0000-0000EE100000}"/>
    <cellStyle name="Normal 2 2 2 4 2" xfId="6563" xr:uid="{00000000-0005-0000-0000-0000EF100000}"/>
    <cellStyle name="Normal 2 2 2 4 3" xfId="6564" xr:uid="{00000000-0005-0000-0000-0000F0100000}"/>
    <cellStyle name="Normal 2 2 2 5" xfId="2483" xr:uid="{00000000-0005-0000-0000-0000F1100000}"/>
    <cellStyle name="Normal 2 2 2 5 2" xfId="6565" xr:uid="{00000000-0005-0000-0000-0000F2100000}"/>
    <cellStyle name="Normal 2 2 2 6" xfId="6566" xr:uid="{00000000-0005-0000-0000-0000F3100000}"/>
    <cellStyle name="Normal 2 2 2 7" xfId="6567" xr:uid="{00000000-0005-0000-0000-0000F4100000}"/>
    <cellStyle name="Normal 2 2 2 8" xfId="6568" xr:uid="{00000000-0005-0000-0000-0000F5100000}"/>
    <cellStyle name="Normal 2 2 3" xfId="905" xr:uid="{00000000-0005-0000-0000-0000F6100000}"/>
    <cellStyle name="Normal 2 2 3 2" xfId="2489" xr:uid="{00000000-0005-0000-0000-0000F7100000}"/>
    <cellStyle name="Normal 2 2 3 2 2" xfId="2490" xr:uid="{00000000-0005-0000-0000-0000F8100000}"/>
    <cellStyle name="Normal 2 2 3 3" xfId="2491" xr:uid="{00000000-0005-0000-0000-0000F9100000}"/>
    <cellStyle name="Normal 2 2 3 4" xfId="2488" xr:uid="{00000000-0005-0000-0000-0000FA100000}"/>
    <cellStyle name="Normal 2 2 3 5" xfId="6569" xr:uid="{00000000-0005-0000-0000-0000FB100000}"/>
    <cellStyle name="Normal 2 2 4" xfId="1941" xr:uid="{00000000-0005-0000-0000-0000FC100000}"/>
    <cellStyle name="Normal 2 2 4 2" xfId="2493" xr:uid="{00000000-0005-0000-0000-0000FD100000}"/>
    <cellStyle name="Normal 2 2 4 2 2" xfId="6570" xr:uid="{00000000-0005-0000-0000-0000FE100000}"/>
    <cellStyle name="Normal 2 2 4 3" xfId="2492" xr:uid="{00000000-0005-0000-0000-0000FF100000}"/>
    <cellStyle name="Normal 2 2 5" xfId="1955" xr:uid="{00000000-0005-0000-0000-000000110000}"/>
    <cellStyle name="Normal 2 2 5 2" xfId="2494" xr:uid="{00000000-0005-0000-0000-000001110000}"/>
    <cellStyle name="Normal 2 2 6" xfId="2482" xr:uid="{00000000-0005-0000-0000-000002110000}"/>
    <cellStyle name="Normal 2 2 6 2" xfId="6571" xr:uid="{00000000-0005-0000-0000-000003110000}"/>
    <cellStyle name="Normal 2 2 7" xfId="6572" xr:uid="{00000000-0005-0000-0000-000004110000}"/>
    <cellStyle name="Normal 2 2 8" xfId="6573" xr:uid="{00000000-0005-0000-0000-000005110000}"/>
    <cellStyle name="Normal 2 2 9" xfId="6574" xr:uid="{00000000-0005-0000-0000-000006110000}"/>
    <cellStyle name="Normal 2 3" xfId="906" xr:uid="{00000000-0005-0000-0000-000007110000}"/>
    <cellStyle name="Normal 2 3 2" xfId="3741" xr:uid="{00000000-0005-0000-0000-000008110000}"/>
    <cellStyle name="Normal 2 3 2 2" xfId="6575" xr:uid="{00000000-0005-0000-0000-000009110000}"/>
    <cellStyle name="Normal 2 3 2 2 2" xfId="6576" xr:uid="{00000000-0005-0000-0000-00000A110000}"/>
    <cellStyle name="Normal 2 3 2 3" xfId="6577" xr:uid="{00000000-0005-0000-0000-00000B110000}"/>
    <cellStyle name="Normal 2 3 2 3 2" xfId="6578" xr:uid="{00000000-0005-0000-0000-00000C110000}"/>
    <cellStyle name="Normal 2 3 2 4" xfId="6579" xr:uid="{00000000-0005-0000-0000-00000D110000}"/>
    <cellStyle name="Normal 2 3 3" xfId="2495" xr:uid="{00000000-0005-0000-0000-00000E110000}"/>
    <cellStyle name="Normal 2 3 3 2" xfId="6580" xr:uid="{00000000-0005-0000-0000-00000F110000}"/>
    <cellStyle name="Normal 2 3 4" xfId="6581" xr:uid="{00000000-0005-0000-0000-000010110000}"/>
    <cellStyle name="Normal 2 3 4 2" xfId="6582" xr:uid="{00000000-0005-0000-0000-000011110000}"/>
    <cellStyle name="Normal 2 3 5" xfId="6583" xr:uid="{00000000-0005-0000-0000-000012110000}"/>
    <cellStyle name="Normal 2 3 5 2" xfId="6584" xr:uid="{00000000-0005-0000-0000-000013110000}"/>
    <cellStyle name="Normal 2 3 6" xfId="6585" xr:uid="{00000000-0005-0000-0000-000014110000}"/>
    <cellStyle name="Normal 2 3 6 2" xfId="6586" xr:uid="{00000000-0005-0000-0000-000015110000}"/>
    <cellStyle name="Normal 2 3 7" xfId="6587" xr:uid="{00000000-0005-0000-0000-000016110000}"/>
    <cellStyle name="Normal 2 3 7 2" xfId="6588" xr:uid="{00000000-0005-0000-0000-000017110000}"/>
    <cellStyle name="Normal 2 3 8" xfId="6589" xr:uid="{00000000-0005-0000-0000-000018110000}"/>
    <cellStyle name="Normal 2 3 9" xfId="6590" xr:uid="{00000000-0005-0000-0000-000019110000}"/>
    <cellStyle name="Normal 2 4" xfId="1964" xr:uid="{00000000-0005-0000-0000-00001A110000}"/>
    <cellStyle name="Normal 2 4 2" xfId="2497" xr:uid="{00000000-0005-0000-0000-00001B110000}"/>
    <cellStyle name="Normal 2 4 2 2" xfId="2498" xr:uid="{00000000-0005-0000-0000-00001C110000}"/>
    <cellStyle name="Normal 2 4 2 2 2" xfId="6591" xr:uid="{00000000-0005-0000-0000-00001D110000}"/>
    <cellStyle name="Normal 2 4 2 3" xfId="4471" xr:uid="{00000000-0005-0000-0000-00001E110000}"/>
    <cellStyle name="Normal 2 4 2 3 2" xfId="6592" xr:uid="{00000000-0005-0000-0000-00001F110000}"/>
    <cellStyle name="Normal 2 4 2 4" xfId="6593" xr:uid="{00000000-0005-0000-0000-000020110000}"/>
    <cellStyle name="Normal 2 4 2 5" xfId="6594" xr:uid="{00000000-0005-0000-0000-000021110000}"/>
    <cellStyle name="Normal 2 4 3" xfId="2499" xr:uid="{00000000-0005-0000-0000-000022110000}"/>
    <cellStyle name="Normal 2 4 3 2" xfId="6595" xr:uid="{00000000-0005-0000-0000-000023110000}"/>
    <cellStyle name="Normal 2 4 4" xfId="3742" xr:uid="{00000000-0005-0000-0000-000024110000}"/>
    <cellStyle name="Normal 2 4 4 2" xfId="6596" xr:uid="{00000000-0005-0000-0000-000025110000}"/>
    <cellStyle name="Normal 2 4 5" xfId="2496" xr:uid="{00000000-0005-0000-0000-000026110000}"/>
    <cellStyle name="Normal 2 4 5 2" xfId="6597" xr:uid="{00000000-0005-0000-0000-000027110000}"/>
    <cellStyle name="Normal 2 4 6" xfId="6598" xr:uid="{00000000-0005-0000-0000-000028110000}"/>
    <cellStyle name="Normal 2 4 6 2" xfId="6599" xr:uid="{00000000-0005-0000-0000-000029110000}"/>
    <cellStyle name="Normal 2 4 7" xfId="6600" xr:uid="{00000000-0005-0000-0000-00002A110000}"/>
    <cellStyle name="Normal 2 4 7 2" xfId="6601" xr:uid="{00000000-0005-0000-0000-00002B110000}"/>
    <cellStyle name="Normal 2 4 8" xfId="6602" xr:uid="{00000000-0005-0000-0000-00002C110000}"/>
    <cellStyle name="Normal 2 5" xfId="2500" xr:uid="{00000000-0005-0000-0000-00002D110000}"/>
    <cellStyle name="Normal 2 5 2" xfId="6603" xr:uid="{00000000-0005-0000-0000-00002E110000}"/>
    <cellStyle name="Normal 2 5 2 2" xfId="6604" xr:uid="{00000000-0005-0000-0000-00002F110000}"/>
    <cellStyle name="Normal 2 5 2 2 2" xfId="6605" xr:uid="{00000000-0005-0000-0000-000030110000}"/>
    <cellStyle name="Normal 2 5 2 3" xfId="6606" xr:uid="{00000000-0005-0000-0000-000031110000}"/>
    <cellStyle name="Normal 2 5 2 3 2" xfId="6607" xr:uid="{00000000-0005-0000-0000-000032110000}"/>
    <cellStyle name="Normal 2 5 2 4" xfId="6608" xr:uid="{00000000-0005-0000-0000-000033110000}"/>
    <cellStyle name="Normal 2 5 3" xfId="6609" xr:uid="{00000000-0005-0000-0000-000034110000}"/>
    <cellStyle name="Normal 2 5 3 2" xfId="6610" xr:uid="{00000000-0005-0000-0000-000035110000}"/>
    <cellStyle name="Normal 2 5 4" xfId="6611" xr:uid="{00000000-0005-0000-0000-000036110000}"/>
    <cellStyle name="Normal 2 5 4 2" xfId="6612" xr:uid="{00000000-0005-0000-0000-000037110000}"/>
    <cellStyle name="Normal 2 5 5" xfId="6613" xr:uid="{00000000-0005-0000-0000-000038110000}"/>
    <cellStyle name="Normal 2 5 5 2" xfId="6614" xr:uid="{00000000-0005-0000-0000-000039110000}"/>
    <cellStyle name="Normal 2 5 6" xfId="6615" xr:uid="{00000000-0005-0000-0000-00003A110000}"/>
    <cellStyle name="Normal 2 5 6 2" xfId="6616" xr:uid="{00000000-0005-0000-0000-00003B110000}"/>
    <cellStyle name="Normal 2 5 7" xfId="6617" xr:uid="{00000000-0005-0000-0000-00003C110000}"/>
    <cellStyle name="Normal 2 5 8" xfId="6618" xr:uid="{00000000-0005-0000-0000-00003D110000}"/>
    <cellStyle name="Normal 2 6" xfId="6619" xr:uid="{00000000-0005-0000-0000-00003E110000}"/>
    <cellStyle name="Normal 2 6 2" xfId="6620" xr:uid="{00000000-0005-0000-0000-00003F110000}"/>
    <cellStyle name="Normal 2 6 2 2" xfId="6621" xr:uid="{00000000-0005-0000-0000-000040110000}"/>
    <cellStyle name="Normal 2 6 2 2 2" xfId="6622" xr:uid="{00000000-0005-0000-0000-000041110000}"/>
    <cellStyle name="Normal 2 6 2 3" xfId="6623" xr:uid="{00000000-0005-0000-0000-000042110000}"/>
    <cellStyle name="Normal 2 6 2 3 2" xfId="6624" xr:uid="{00000000-0005-0000-0000-000043110000}"/>
    <cellStyle name="Normal 2 6 2 4" xfId="6625" xr:uid="{00000000-0005-0000-0000-000044110000}"/>
    <cellStyle name="Normal 2 6 3" xfId="6626" xr:uid="{00000000-0005-0000-0000-000045110000}"/>
    <cellStyle name="Normal 2 6 3 2" xfId="6627" xr:uid="{00000000-0005-0000-0000-000046110000}"/>
    <cellStyle name="Normal 2 6 4" xfId="6628" xr:uid="{00000000-0005-0000-0000-000047110000}"/>
    <cellStyle name="Normal 2 6 4 2" xfId="6629" xr:uid="{00000000-0005-0000-0000-000048110000}"/>
    <cellStyle name="Normal 2 6 5" xfId="6630" xr:uid="{00000000-0005-0000-0000-000049110000}"/>
    <cellStyle name="Normal 2 6 5 2" xfId="6631" xr:uid="{00000000-0005-0000-0000-00004A110000}"/>
    <cellStyle name="Normal 2 6 6" xfId="6632" xr:uid="{00000000-0005-0000-0000-00004B110000}"/>
    <cellStyle name="Normal 2 6 6 2" xfId="6633" xr:uid="{00000000-0005-0000-0000-00004C110000}"/>
    <cellStyle name="Normal 2 7" xfId="6634" xr:uid="{00000000-0005-0000-0000-00004D110000}"/>
    <cellStyle name="Normal 2 7 2" xfId="6635" xr:uid="{00000000-0005-0000-0000-00004E110000}"/>
    <cellStyle name="Normal 2 7 2 2" xfId="6636" xr:uid="{00000000-0005-0000-0000-00004F110000}"/>
    <cellStyle name="Normal 2 7 2 2 2" xfId="6637" xr:uid="{00000000-0005-0000-0000-000050110000}"/>
    <cellStyle name="Normal 2 7 2 3" xfId="6638" xr:uid="{00000000-0005-0000-0000-000051110000}"/>
    <cellStyle name="Normal 2 7 2 3 2" xfId="6639" xr:uid="{00000000-0005-0000-0000-000052110000}"/>
    <cellStyle name="Normal 2 7 2 4" xfId="6640" xr:uid="{00000000-0005-0000-0000-000053110000}"/>
    <cellStyle name="Normal 2 7 3" xfId="6641" xr:uid="{00000000-0005-0000-0000-000054110000}"/>
    <cellStyle name="Normal 2 7 3 2" xfId="6642" xr:uid="{00000000-0005-0000-0000-000055110000}"/>
    <cellStyle name="Normal 2 7 4" xfId="6643" xr:uid="{00000000-0005-0000-0000-000056110000}"/>
    <cellStyle name="Normal 2 7 4 2" xfId="6644" xr:uid="{00000000-0005-0000-0000-000057110000}"/>
    <cellStyle name="Normal 2 7 5" xfId="6645" xr:uid="{00000000-0005-0000-0000-000058110000}"/>
    <cellStyle name="Normal 2 7 5 2" xfId="6646" xr:uid="{00000000-0005-0000-0000-000059110000}"/>
    <cellStyle name="Normal 2 7 6" xfId="6647" xr:uid="{00000000-0005-0000-0000-00005A110000}"/>
    <cellStyle name="Normal 2 8" xfId="6648" xr:uid="{00000000-0005-0000-0000-00005B110000}"/>
    <cellStyle name="Normal 2 8 2" xfId="6649" xr:uid="{00000000-0005-0000-0000-00005C110000}"/>
    <cellStyle name="Normal 2 8 2 2" xfId="6650" xr:uid="{00000000-0005-0000-0000-00005D110000}"/>
    <cellStyle name="Normal 2 8 2 2 2" xfId="6651" xr:uid="{00000000-0005-0000-0000-00005E110000}"/>
    <cellStyle name="Normal 2 8 2 3" xfId="6652" xr:uid="{00000000-0005-0000-0000-00005F110000}"/>
    <cellStyle name="Normal 2 8 2 3 2" xfId="6653" xr:uid="{00000000-0005-0000-0000-000060110000}"/>
    <cellStyle name="Normal 2 8 2 4" xfId="6654" xr:uid="{00000000-0005-0000-0000-000061110000}"/>
    <cellStyle name="Normal 2 8 3" xfId="6655" xr:uid="{00000000-0005-0000-0000-000062110000}"/>
    <cellStyle name="Normal 2 8 3 2" xfId="6656" xr:uid="{00000000-0005-0000-0000-000063110000}"/>
    <cellStyle name="Normal 2 8 4" xfId="6657" xr:uid="{00000000-0005-0000-0000-000064110000}"/>
    <cellStyle name="Normal 2 8 4 2" xfId="6658" xr:uid="{00000000-0005-0000-0000-000065110000}"/>
    <cellStyle name="Normal 2 8 5" xfId="6659" xr:uid="{00000000-0005-0000-0000-000066110000}"/>
    <cellStyle name="Normal 2 8 5 2" xfId="6660" xr:uid="{00000000-0005-0000-0000-000067110000}"/>
    <cellStyle name="Normal 2 8 6" xfId="6661" xr:uid="{00000000-0005-0000-0000-000068110000}"/>
    <cellStyle name="Normal 2 9" xfId="6662" xr:uid="{00000000-0005-0000-0000-000069110000}"/>
    <cellStyle name="Normal 2 9 2" xfId="6663" xr:uid="{00000000-0005-0000-0000-00006A110000}"/>
    <cellStyle name="Normal 2 9 2 2" xfId="6664" xr:uid="{00000000-0005-0000-0000-00006B110000}"/>
    <cellStyle name="Normal 2 9 2 2 2" xfId="6665" xr:uid="{00000000-0005-0000-0000-00006C110000}"/>
    <cellStyle name="Normal 2 9 2 3" xfId="6666" xr:uid="{00000000-0005-0000-0000-00006D110000}"/>
    <cellStyle name="Normal 2 9 2 3 2" xfId="6667" xr:uid="{00000000-0005-0000-0000-00006E110000}"/>
    <cellStyle name="Normal 2 9 2 4" xfId="6668" xr:uid="{00000000-0005-0000-0000-00006F110000}"/>
    <cellStyle name="Normal 2 9 3" xfId="6669" xr:uid="{00000000-0005-0000-0000-000070110000}"/>
    <cellStyle name="Normal 2 9 3 2" xfId="6670" xr:uid="{00000000-0005-0000-0000-000071110000}"/>
    <cellStyle name="Normal 2 9 4" xfId="6671" xr:uid="{00000000-0005-0000-0000-000072110000}"/>
    <cellStyle name="Normal 2 9 4 2" xfId="6672" xr:uid="{00000000-0005-0000-0000-000073110000}"/>
    <cellStyle name="Normal 2 9 5" xfId="6673" xr:uid="{00000000-0005-0000-0000-000074110000}"/>
    <cellStyle name="Normal 2_Plants" xfId="2501" xr:uid="{00000000-0005-0000-0000-000075110000}"/>
    <cellStyle name="Normal 20" xfId="2502" xr:uid="{00000000-0005-0000-0000-000076110000}"/>
    <cellStyle name="Normal 20 2" xfId="6674" xr:uid="{00000000-0005-0000-0000-000077110000}"/>
    <cellStyle name="Normal 21" xfId="2503" xr:uid="{00000000-0005-0000-0000-000078110000}"/>
    <cellStyle name="Normal 21 2" xfId="6675" xr:uid="{00000000-0005-0000-0000-000079110000}"/>
    <cellStyle name="Normal 22" xfId="2504" xr:uid="{00000000-0005-0000-0000-00007A110000}"/>
    <cellStyle name="Normal 22 2" xfId="6676" xr:uid="{00000000-0005-0000-0000-00007B110000}"/>
    <cellStyle name="Normal 23" xfId="2505" xr:uid="{00000000-0005-0000-0000-00007C110000}"/>
    <cellStyle name="Normal 23 2" xfId="6677" xr:uid="{00000000-0005-0000-0000-00007D110000}"/>
    <cellStyle name="Normal 24" xfId="2506" xr:uid="{00000000-0005-0000-0000-00007E110000}"/>
    <cellStyle name="Normal 25" xfId="2507" xr:uid="{00000000-0005-0000-0000-00007F110000}"/>
    <cellStyle name="Normal 26" xfId="2508" xr:uid="{00000000-0005-0000-0000-000080110000}"/>
    <cellStyle name="Normal 27" xfId="2509" xr:uid="{00000000-0005-0000-0000-000081110000}"/>
    <cellStyle name="Normal 28" xfId="2510" xr:uid="{00000000-0005-0000-0000-000082110000}"/>
    <cellStyle name="Normal 29" xfId="2511" xr:uid="{00000000-0005-0000-0000-000083110000}"/>
    <cellStyle name="Normal 29 2" xfId="2512" xr:uid="{00000000-0005-0000-0000-000084110000}"/>
    <cellStyle name="Normal 3" xfId="907" xr:uid="{00000000-0005-0000-0000-000085110000}"/>
    <cellStyle name="Normal 3 10" xfId="2514" xr:uid="{00000000-0005-0000-0000-000086110000}"/>
    <cellStyle name="Normal 3 10 2" xfId="6678" xr:uid="{00000000-0005-0000-0000-000087110000}"/>
    <cellStyle name="Normal 3 10 2 2" xfId="6679" xr:uid="{00000000-0005-0000-0000-000088110000}"/>
    <cellStyle name="Normal 3 10 3" xfId="6680" xr:uid="{00000000-0005-0000-0000-000089110000}"/>
    <cellStyle name="Normal 3 11" xfId="2515" xr:uid="{00000000-0005-0000-0000-00008A110000}"/>
    <cellStyle name="Normal 3 11 2" xfId="6681" xr:uid="{00000000-0005-0000-0000-00008B110000}"/>
    <cellStyle name="Normal 3 12" xfId="2516" xr:uid="{00000000-0005-0000-0000-00008C110000}"/>
    <cellStyle name="Normal 3 12 2" xfId="6682" xr:uid="{00000000-0005-0000-0000-00008D110000}"/>
    <cellStyle name="Normal 3 13" xfId="2517" xr:uid="{00000000-0005-0000-0000-00008E110000}"/>
    <cellStyle name="Normal 3 13 2" xfId="6683" xr:uid="{00000000-0005-0000-0000-00008F110000}"/>
    <cellStyle name="Normal 3 14" xfId="2518" xr:uid="{00000000-0005-0000-0000-000090110000}"/>
    <cellStyle name="Normal 3 14 2" xfId="6684" xr:uid="{00000000-0005-0000-0000-000091110000}"/>
    <cellStyle name="Normal 3 15" xfId="2519" xr:uid="{00000000-0005-0000-0000-000092110000}"/>
    <cellStyle name="Normal 3 16" xfId="2520" xr:uid="{00000000-0005-0000-0000-000093110000}"/>
    <cellStyle name="Normal 3 17" xfId="2513" xr:uid="{00000000-0005-0000-0000-000094110000}"/>
    <cellStyle name="Normal 3 2" xfId="908" xr:uid="{00000000-0005-0000-0000-000095110000}"/>
    <cellStyle name="Normal 3 2 12" xfId="8183" xr:uid="{00000000-0005-0000-0000-000096110000}"/>
    <cellStyle name="Normal 3 2 2" xfId="909" xr:uid="{00000000-0005-0000-0000-000097110000}"/>
    <cellStyle name="Normal 3 2 2 2" xfId="1947" xr:uid="{00000000-0005-0000-0000-000098110000}"/>
    <cellStyle name="Normal 3 2 2 2 2" xfId="2523" xr:uid="{00000000-0005-0000-0000-000099110000}"/>
    <cellStyle name="Normal 3 2 2 2 3" xfId="6685" xr:uid="{00000000-0005-0000-0000-00009A110000}"/>
    <cellStyle name="Normal 3 2 2 3" xfId="1961" xr:uid="{00000000-0005-0000-0000-00009B110000}"/>
    <cellStyle name="Normal 3 2 2 3 2" xfId="2525" xr:uid="{00000000-0005-0000-0000-00009C110000}"/>
    <cellStyle name="Normal 3 2 2 3 3" xfId="2524" xr:uid="{00000000-0005-0000-0000-00009D110000}"/>
    <cellStyle name="Normal 3 2 2 4" xfId="2526" xr:uid="{00000000-0005-0000-0000-00009E110000}"/>
    <cellStyle name="Normal 3 2 2 4 2" xfId="6686" xr:uid="{00000000-0005-0000-0000-00009F110000}"/>
    <cellStyle name="Normal 3 2 2 5" xfId="2522" xr:uid="{00000000-0005-0000-0000-0000A0110000}"/>
    <cellStyle name="Normal 3 2 2 6" xfId="6687" xr:uid="{00000000-0005-0000-0000-0000A1110000}"/>
    <cellStyle name="Normal 3 2 3" xfId="1943" xr:uid="{00000000-0005-0000-0000-0000A2110000}"/>
    <cellStyle name="Normal 3 2 3 2" xfId="2528" xr:uid="{00000000-0005-0000-0000-0000A3110000}"/>
    <cellStyle name="Normal 3 2 3 2 2" xfId="2529" xr:uid="{00000000-0005-0000-0000-0000A4110000}"/>
    <cellStyle name="Normal 3 2 3 3" xfId="2530" xr:uid="{00000000-0005-0000-0000-0000A5110000}"/>
    <cellStyle name="Normal 3 2 3 4" xfId="4472" xr:uid="{00000000-0005-0000-0000-0000A6110000}"/>
    <cellStyle name="Normal 3 2 3 5" xfId="2527" xr:uid="{00000000-0005-0000-0000-0000A7110000}"/>
    <cellStyle name="Normal 3 2 4" xfId="1957" xr:uid="{00000000-0005-0000-0000-0000A8110000}"/>
    <cellStyle name="Normal 3 2 4 2" xfId="2532" xr:uid="{00000000-0005-0000-0000-0000A9110000}"/>
    <cellStyle name="Normal 3 2 4 3" xfId="2531" xr:uid="{00000000-0005-0000-0000-0000AA110000}"/>
    <cellStyle name="Normal 3 2 5" xfId="2533" xr:uid="{00000000-0005-0000-0000-0000AB110000}"/>
    <cellStyle name="Normal 3 2 5 2" xfId="6688" xr:uid="{00000000-0005-0000-0000-0000AC110000}"/>
    <cellStyle name="Normal 3 2 5 3" xfId="6689" xr:uid="{00000000-0005-0000-0000-0000AD110000}"/>
    <cellStyle name="Normal 3 2 6" xfId="3743" xr:uid="{00000000-0005-0000-0000-0000AE110000}"/>
    <cellStyle name="Normal 3 2 6 2" xfId="6690" xr:uid="{00000000-0005-0000-0000-0000AF110000}"/>
    <cellStyle name="Normal 3 2 7" xfId="2521" xr:uid="{00000000-0005-0000-0000-0000B0110000}"/>
    <cellStyle name="Normal 3 2 7 2" xfId="6691" xr:uid="{00000000-0005-0000-0000-0000B1110000}"/>
    <cellStyle name="Normal 3 2 8" xfId="6692" xr:uid="{00000000-0005-0000-0000-0000B2110000}"/>
    <cellStyle name="Normal 3 3" xfId="910" xr:uid="{00000000-0005-0000-0000-0000B3110000}"/>
    <cellStyle name="Normal 3 3 2" xfId="911" xr:uid="{00000000-0005-0000-0000-0000B4110000}"/>
    <cellStyle name="Normal 3 3 2 2" xfId="2536" xr:uid="{00000000-0005-0000-0000-0000B5110000}"/>
    <cellStyle name="Normal 3 3 2 2 2" xfId="2537" xr:uid="{00000000-0005-0000-0000-0000B6110000}"/>
    <cellStyle name="Normal 3 3 2 2 3" xfId="6693" xr:uid="{00000000-0005-0000-0000-0000B7110000}"/>
    <cellStyle name="Normal 3 3 2 3" xfId="2538" xr:uid="{00000000-0005-0000-0000-0000B8110000}"/>
    <cellStyle name="Normal 3 3 2 3 2" xfId="6694" xr:uid="{00000000-0005-0000-0000-0000B9110000}"/>
    <cellStyle name="Normal 3 3 2 4" xfId="4473" xr:uid="{00000000-0005-0000-0000-0000BA110000}"/>
    <cellStyle name="Normal 3 3 2 5" xfId="2535" xr:uid="{00000000-0005-0000-0000-0000BB110000}"/>
    <cellStyle name="Normal 3 3 3" xfId="1946" xr:uid="{00000000-0005-0000-0000-0000BC110000}"/>
    <cellStyle name="Normal 3 3 3 2" xfId="2540" xr:uid="{00000000-0005-0000-0000-0000BD110000}"/>
    <cellStyle name="Normal 3 3 3 3" xfId="2539" xr:uid="{00000000-0005-0000-0000-0000BE110000}"/>
    <cellStyle name="Normal 3 3 4" xfId="1960" xr:uid="{00000000-0005-0000-0000-0000BF110000}"/>
    <cellStyle name="Normal 3 3 4 2" xfId="2541" xr:uid="{00000000-0005-0000-0000-0000C0110000}"/>
    <cellStyle name="Normal 3 3 4 3" xfId="6695" xr:uid="{00000000-0005-0000-0000-0000C1110000}"/>
    <cellStyle name="Normal 3 3 5" xfId="3744" xr:uid="{00000000-0005-0000-0000-0000C2110000}"/>
    <cellStyle name="Normal 3 3 5 2" xfId="6696" xr:uid="{00000000-0005-0000-0000-0000C3110000}"/>
    <cellStyle name="Normal 3 3 6" xfId="2534" xr:uid="{00000000-0005-0000-0000-0000C4110000}"/>
    <cellStyle name="Normal 3 3 6 2" xfId="6697" xr:uid="{00000000-0005-0000-0000-0000C5110000}"/>
    <cellStyle name="Normal 3 3 7" xfId="6698" xr:uid="{00000000-0005-0000-0000-0000C6110000}"/>
    <cellStyle name="Normal 3 3 8" xfId="6699" xr:uid="{00000000-0005-0000-0000-0000C7110000}"/>
    <cellStyle name="Normal 3 4" xfId="912" xr:uid="{00000000-0005-0000-0000-0000C8110000}"/>
    <cellStyle name="Normal 3 4 2" xfId="2542" xr:uid="{00000000-0005-0000-0000-0000C9110000}"/>
    <cellStyle name="Normal 3 4 2 2" xfId="6700" xr:uid="{00000000-0005-0000-0000-0000CA110000}"/>
    <cellStyle name="Normal 3 4 2 2 2" xfId="6701" xr:uid="{00000000-0005-0000-0000-0000CB110000}"/>
    <cellStyle name="Normal 3 4 2 3" xfId="6702" xr:uid="{00000000-0005-0000-0000-0000CC110000}"/>
    <cellStyle name="Normal 3 4 2 3 2" xfId="6703" xr:uid="{00000000-0005-0000-0000-0000CD110000}"/>
    <cellStyle name="Normal 3 4 2 4" xfId="6704" xr:uid="{00000000-0005-0000-0000-0000CE110000}"/>
    <cellStyle name="Normal 3 4 3" xfId="6705" xr:uid="{00000000-0005-0000-0000-0000CF110000}"/>
    <cellStyle name="Normal 3 4 3 2" xfId="6706" xr:uid="{00000000-0005-0000-0000-0000D0110000}"/>
    <cellStyle name="Normal 3 4 4" xfId="6707" xr:uid="{00000000-0005-0000-0000-0000D1110000}"/>
    <cellStyle name="Normal 3 4 4 2" xfId="6708" xr:uid="{00000000-0005-0000-0000-0000D2110000}"/>
    <cellStyle name="Normal 3 4 5" xfId="6709" xr:uid="{00000000-0005-0000-0000-0000D3110000}"/>
    <cellStyle name="Normal 3 4 5 2" xfId="6710" xr:uid="{00000000-0005-0000-0000-0000D4110000}"/>
    <cellStyle name="Normal 3 4 6" xfId="6711" xr:uid="{00000000-0005-0000-0000-0000D5110000}"/>
    <cellStyle name="Normal 3 4 6 2" xfId="6712" xr:uid="{00000000-0005-0000-0000-0000D6110000}"/>
    <cellStyle name="Normal 3 4 7" xfId="6713" xr:uid="{00000000-0005-0000-0000-0000D7110000}"/>
    <cellStyle name="Normal 3 4 8" xfId="6714" xr:uid="{00000000-0005-0000-0000-0000D8110000}"/>
    <cellStyle name="Normal 3 5" xfId="913" xr:uid="{00000000-0005-0000-0000-0000D9110000}"/>
    <cellStyle name="Normal 3 5 2" xfId="2543" xr:uid="{00000000-0005-0000-0000-0000DA110000}"/>
    <cellStyle name="Normal 3 5 2 2" xfId="6715" xr:uid="{00000000-0005-0000-0000-0000DB110000}"/>
    <cellStyle name="Normal 3 5 2 2 2" xfId="6716" xr:uid="{00000000-0005-0000-0000-0000DC110000}"/>
    <cellStyle name="Normal 3 5 2 3" xfId="6717" xr:uid="{00000000-0005-0000-0000-0000DD110000}"/>
    <cellStyle name="Normal 3 5 2 3 2" xfId="6718" xr:uid="{00000000-0005-0000-0000-0000DE110000}"/>
    <cellStyle name="Normal 3 5 2 4" xfId="6719" xr:uid="{00000000-0005-0000-0000-0000DF110000}"/>
    <cellStyle name="Normal 3 5 3" xfId="6720" xr:uid="{00000000-0005-0000-0000-0000E0110000}"/>
    <cellStyle name="Normal 3 5 3 2" xfId="6721" xr:uid="{00000000-0005-0000-0000-0000E1110000}"/>
    <cellStyle name="Normal 3 5 4" xfId="6722" xr:uid="{00000000-0005-0000-0000-0000E2110000}"/>
    <cellStyle name="Normal 3 5 4 2" xfId="6723" xr:uid="{00000000-0005-0000-0000-0000E3110000}"/>
    <cellStyle name="Normal 3 5 5" xfId="6724" xr:uid="{00000000-0005-0000-0000-0000E4110000}"/>
    <cellStyle name="Normal 3 5 5 2" xfId="6725" xr:uid="{00000000-0005-0000-0000-0000E5110000}"/>
    <cellStyle name="Normal 3 5 6" xfId="6726" xr:uid="{00000000-0005-0000-0000-0000E6110000}"/>
    <cellStyle name="Normal 3 5 7" xfId="6727" xr:uid="{00000000-0005-0000-0000-0000E7110000}"/>
    <cellStyle name="Normal 3 6" xfId="1942" xr:uid="{00000000-0005-0000-0000-0000E8110000}"/>
    <cellStyle name="Normal 3 6 2" xfId="2545" xr:uid="{00000000-0005-0000-0000-0000E9110000}"/>
    <cellStyle name="Normal 3 6 2 2" xfId="6728" xr:uid="{00000000-0005-0000-0000-0000EA110000}"/>
    <cellStyle name="Normal 3 6 2 2 2" xfId="6729" xr:uid="{00000000-0005-0000-0000-0000EB110000}"/>
    <cellStyle name="Normal 3 6 2 3" xfId="6730" xr:uid="{00000000-0005-0000-0000-0000EC110000}"/>
    <cellStyle name="Normal 3 6 2 3 2" xfId="6731" xr:uid="{00000000-0005-0000-0000-0000ED110000}"/>
    <cellStyle name="Normal 3 6 2 4" xfId="6732" xr:uid="{00000000-0005-0000-0000-0000EE110000}"/>
    <cellStyle name="Normal 3 6 3" xfId="2544" xr:uid="{00000000-0005-0000-0000-0000EF110000}"/>
    <cellStyle name="Normal 3 6 3 2" xfId="6733" xr:uid="{00000000-0005-0000-0000-0000F0110000}"/>
    <cellStyle name="Normal 3 6 4" xfId="6734" xr:uid="{00000000-0005-0000-0000-0000F1110000}"/>
    <cellStyle name="Normal 3 6 4 2" xfId="6735" xr:uid="{00000000-0005-0000-0000-0000F2110000}"/>
    <cellStyle name="Normal 3 6 5" xfId="6736" xr:uid="{00000000-0005-0000-0000-0000F3110000}"/>
    <cellStyle name="Normal 3 6 5 2" xfId="6737" xr:uid="{00000000-0005-0000-0000-0000F4110000}"/>
    <cellStyle name="Normal 3 6 6" xfId="6738" xr:uid="{00000000-0005-0000-0000-0000F5110000}"/>
    <cellStyle name="Normal 3 6 7" xfId="6739" xr:uid="{00000000-0005-0000-0000-0000F6110000}"/>
    <cellStyle name="Normal 3 7" xfId="1956" xr:uid="{00000000-0005-0000-0000-0000F7110000}"/>
    <cellStyle name="Normal 3 7 2" xfId="2546" xr:uid="{00000000-0005-0000-0000-0000F8110000}"/>
    <cellStyle name="Normal 3 7 2 2" xfId="6740" xr:uid="{00000000-0005-0000-0000-0000F9110000}"/>
    <cellStyle name="Normal 3 7 2 2 2" xfId="6741" xr:uid="{00000000-0005-0000-0000-0000FA110000}"/>
    <cellStyle name="Normal 3 7 2 3" xfId="6742" xr:uid="{00000000-0005-0000-0000-0000FB110000}"/>
    <cellStyle name="Normal 3 7 2 3 2" xfId="6743" xr:uid="{00000000-0005-0000-0000-0000FC110000}"/>
    <cellStyle name="Normal 3 7 2 4" xfId="6744" xr:uid="{00000000-0005-0000-0000-0000FD110000}"/>
    <cellStyle name="Normal 3 7 3" xfId="6745" xr:uid="{00000000-0005-0000-0000-0000FE110000}"/>
    <cellStyle name="Normal 3 7 3 2" xfId="6746" xr:uid="{00000000-0005-0000-0000-0000FF110000}"/>
    <cellStyle name="Normal 3 7 4" xfId="6747" xr:uid="{00000000-0005-0000-0000-000000120000}"/>
    <cellStyle name="Normal 3 7 4 2" xfId="6748" xr:uid="{00000000-0005-0000-0000-000001120000}"/>
    <cellStyle name="Normal 3 7 5" xfId="6749" xr:uid="{00000000-0005-0000-0000-000002120000}"/>
    <cellStyle name="Normal 3 7 5 2" xfId="6750" xr:uid="{00000000-0005-0000-0000-000003120000}"/>
    <cellStyle name="Normal 3 7 6" xfId="6751" xr:uid="{00000000-0005-0000-0000-000004120000}"/>
    <cellStyle name="Normal 3 8" xfId="2547" xr:uid="{00000000-0005-0000-0000-000005120000}"/>
    <cellStyle name="Normal 3 8 2" xfId="6752" xr:uid="{00000000-0005-0000-0000-000006120000}"/>
    <cellStyle name="Normal 3 8 2 2" xfId="6753" xr:uid="{00000000-0005-0000-0000-000007120000}"/>
    <cellStyle name="Normal 3 8 2 2 2" xfId="6754" xr:uid="{00000000-0005-0000-0000-000008120000}"/>
    <cellStyle name="Normal 3 8 2 3" xfId="6755" xr:uid="{00000000-0005-0000-0000-000009120000}"/>
    <cellStyle name="Normal 3 8 2 3 2" xfId="6756" xr:uid="{00000000-0005-0000-0000-00000A120000}"/>
    <cellStyle name="Normal 3 8 2 4" xfId="6757" xr:uid="{00000000-0005-0000-0000-00000B120000}"/>
    <cellStyle name="Normal 3 8 3" xfId="6758" xr:uid="{00000000-0005-0000-0000-00000C120000}"/>
    <cellStyle name="Normal 3 8 3 2" xfId="6759" xr:uid="{00000000-0005-0000-0000-00000D120000}"/>
    <cellStyle name="Normal 3 8 4" xfId="6760" xr:uid="{00000000-0005-0000-0000-00000E120000}"/>
    <cellStyle name="Normal 3 8 4 2" xfId="6761" xr:uid="{00000000-0005-0000-0000-00000F120000}"/>
    <cellStyle name="Normal 3 8 5" xfId="6762" xr:uid="{00000000-0005-0000-0000-000010120000}"/>
    <cellStyle name="Normal 3 8 5 2" xfId="6763" xr:uid="{00000000-0005-0000-0000-000011120000}"/>
    <cellStyle name="Normal 3 8 6" xfId="6764" xr:uid="{00000000-0005-0000-0000-000012120000}"/>
    <cellStyle name="Normal 3 9" xfId="2548" xr:uid="{00000000-0005-0000-0000-000013120000}"/>
    <cellStyle name="Normal 3 9 2" xfId="6765" xr:uid="{00000000-0005-0000-0000-000014120000}"/>
    <cellStyle name="Normal 3 9 2 2" xfId="6766" xr:uid="{00000000-0005-0000-0000-000015120000}"/>
    <cellStyle name="Normal 3 9 3" xfId="6767" xr:uid="{00000000-0005-0000-0000-000016120000}"/>
    <cellStyle name="Normal 3 9 3 2" xfId="6768" xr:uid="{00000000-0005-0000-0000-000017120000}"/>
    <cellStyle name="Normal 3 9 4" xfId="6769" xr:uid="{00000000-0005-0000-0000-000018120000}"/>
    <cellStyle name="Normal 30" xfId="3108" xr:uid="{00000000-0005-0000-0000-000019120000}"/>
    <cellStyle name="Normal 31" xfId="2549" xr:uid="{00000000-0005-0000-0000-00001A120000}"/>
    <cellStyle name="Normal 32" xfId="2550" xr:uid="{00000000-0005-0000-0000-00001B120000}"/>
    <cellStyle name="Normal 33" xfId="2551" xr:uid="{00000000-0005-0000-0000-00001C120000}"/>
    <cellStyle name="Normal 34" xfId="2552" xr:uid="{00000000-0005-0000-0000-00001D120000}"/>
    <cellStyle name="Normal 4" xfId="914" xr:uid="{00000000-0005-0000-0000-00001E120000}"/>
    <cellStyle name="Normal 4 10" xfId="2553" xr:uid="{00000000-0005-0000-0000-00001F120000}"/>
    <cellStyle name="Normal 4 11" xfId="2554" xr:uid="{00000000-0005-0000-0000-000020120000}"/>
    <cellStyle name="Normal 4 12" xfId="2555" xr:uid="{00000000-0005-0000-0000-000021120000}"/>
    <cellStyle name="Normal 4 13" xfId="2556" xr:uid="{00000000-0005-0000-0000-000022120000}"/>
    <cellStyle name="Normal 4 14" xfId="2557" xr:uid="{00000000-0005-0000-0000-000023120000}"/>
    <cellStyle name="Normal 4 15" xfId="2558" xr:uid="{00000000-0005-0000-0000-000024120000}"/>
    <cellStyle name="Normal 4 2" xfId="915" xr:uid="{00000000-0005-0000-0000-000025120000}"/>
    <cellStyle name="Normal 4 2 2" xfId="4474" xr:uid="{00000000-0005-0000-0000-000026120000}"/>
    <cellStyle name="Normal 4 2 3" xfId="6770" xr:uid="{00000000-0005-0000-0000-000027120000}"/>
    <cellStyle name="Normal 4 2 4" xfId="6771" xr:uid="{00000000-0005-0000-0000-000028120000}"/>
    <cellStyle name="Normal 4 3" xfId="916" xr:uid="{00000000-0005-0000-0000-000029120000}"/>
    <cellStyle name="Normal 4 3 2" xfId="2559" xr:uid="{00000000-0005-0000-0000-00002A120000}"/>
    <cellStyle name="Normal 4 3 2 2" xfId="6772" xr:uid="{00000000-0005-0000-0000-00002B120000}"/>
    <cellStyle name="Normal 4 3 3" xfId="6773" xr:uid="{00000000-0005-0000-0000-00002C120000}"/>
    <cellStyle name="Normal 4 3 3 2" xfId="6774" xr:uid="{00000000-0005-0000-0000-00002D120000}"/>
    <cellStyle name="Normal 4 3 4" xfId="6775" xr:uid="{00000000-0005-0000-0000-00002E120000}"/>
    <cellStyle name="Normal 4 3 5" xfId="6776" xr:uid="{00000000-0005-0000-0000-00002F120000}"/>
    <cellStyle name="Normal 4 3 6" xfId="6777" xr:uid="{00000000-0005-0000-0000-000030120000}"/>
    <cellStyle name="Normal 4 4" xfId="2560" xr:uid="{00000000-0005-0000-0000-000031120000}"/>
    <cellStyle name="Normal 4 4 2" xfId="6778" xr:uid="{00000000-0005-0000-0000-000032120000}"/>
    <cellStyle name="Normal 4 5" xfId="2561" xr:uid="{00000000-0005-0000-0000-000033120000}"/>
    <cellStyle name="Normal 4 5 2" xfId="6779" xr:uid="{00000000-0005-0000-0000-000034120000}"/>
    <cellStyle name="Normal 4 6" xfId="2562" xr:uid="{00000000-0005-0000-0000-000035120000}"/>
    <cellStyle name="Normal 4 7" xfId="2563" xr:uid="{00000000-0005-0000-0000-000036120000}"/>
    <cellStyle name="Normal 4 8" xfId="2564" xr:uid="{00000000-0005-0000-0000-000037120000}"/>
    <cellStyle name="Normal 4 9" xfId="2565" xr:uid="{00000000-0005-0000-0000-000038120000}"/>
    <cellStyle name="Normal 5" xfId="917" xr:uid="{00000000-0005-0000-0000-000039120000}"/>
    <cellStyle name="Normal 5 10" xfId="6780" xr:uid="{00000000-0005-0000-0000-00003A120000}"/>
    <cellStyle name="Normal 5 10 2" xfId="6781" xr:uid="{00000000-0005-0000-0000-00003B120000}"/>
    <cellStyle name="Normal 5 11" xfId="6782" xr:uid="{00000000-0005-0000-0000-00003C120000}"/>
    <cellStyle name="Normal 5 11 2" xfId="6783" xr:uid="{00000000-0005-0000-0000-00003D120000}"/>
    <cellStyle name="Normal 5 12" xfId="6784" xr:uid="{00000000-0005-0000-0000-00003E120000}"/>
    <cellStyle name="Normal 5 12 2" xfId="6785" xr:uid="{00000000-0005-0000-0000-00003F120000}"/>
    <cellStyle name="Normal 5 13" xfId="6786" xr:uid="{00000000-0005-0000-0000-000040120000}"/>
    <cellStyle name="Normal 5 13 2" xfId="6787" xr:uid="{00000000-0005-0000-0000-000041120000}"/>
    <cellStyle name="Normal 5 14" xfId="6788" xr:uid="{00000000-0005-0000-0000-000042120000}"/>
    <cellStyle name="Normal 5 15" xfId="6789" xr:uid="{00000000-0005-0000-0000-000043120000}"/>
    <cellStyle name="Normal 5 2" xfId="918" xr:uid="{00000000-0005-0000-0000-000044120000}"/>
    <cellStyle name="Normal 5 2 2" xfId="919" xr:uid="{00000000-0005-0000-0000-000045120000}"/>
    <cellStyle name="Normal 5 2 2 2" xfId="920" xr:uid="{00000000-0005-0000-0000-000046120000}"/>
    <cellStyle name="Normal 5 2 2 2 2" xfId="6790" xr:uid="{00000000-0005-0000-0000-000047120000}"/>
    <cellStyle name="Normal 5 2 2 2 3" xfId="6791" xr:uid="{00000000-0005-0000-0000-000048120000}"/>
    <cellStyle name="Normal 5 2 2 3" xfId="2566" xr:uid="{00000000-0005-0000-0000-000049120000}"/>
    <cellStyle name="Normal 5 2 2 3 2" xfId="6792" xr:uid="{00000000-0005-0000-0000-00004A120000}"/>
    <cellStyle name="Normal 5 2 2 4" xfId="6793" xr:uid="{00000000-0005-0000-0000-00004B120000}"/>
    <cellStyle name="Normal 5 2 2 5" xfId="6794" xr:uid="{00000000-0005-0000-0000-00004C120000}"/>
    <cellStyle name="Normal 5 2 3" xfId="2567" xr:uid="{00000000-0005-0000-0000-00004D120000}"/>
    <cellStyle name="Normal 5 2 3 2" xfId="2568" xr:uid="{00000000-0005-0000-0000-00004E120000}"/>
    <cellStyle name="Normal 5 2 4" xfId="6795" xr:uid="{00000000-0005-0000-0000-00004F120000}"/>
    <cellStyle name="Normal 5 2 4 2" xfId="6796" xr:uid="{00000000-0005-0000-0000-000050120000}"/>
    <cellStyle name="Normal 5 2 5" xfId="6797" xr:uid="{00000000-0005-0000-0000-000051120000}"/>
    <cellStyle name="Normal 5 2 5 2" xfId="6798" xr:uid="{00000000-0005-0000-0000-000052120000}"/>
    <cellStyle name="Normal 5 2 6" xfId="6799" xr:uid="{00000000-0005-0000-0000-000053120000}"/>
    <cellStyle name="Normal 5 2 6 2" xfId="6800" xr:uid="{00000000-0005-0000-0000-000054120000}"/>
    <cellStyle name="Normal 5 2 7" xfId="6801" xr:uid="{00000000-0005-0000-0000-000055120000}"/>
    <cellStyle name="Normal 5 2 7 2" xfId="6802" xr:uid="{00000000-0005-0000-0000-000056120000}"/>
    <cellStyle name="Normal 5 2 8" xfId="6803" xr:uid="{00000000-0005-0000-0000-000057120000}"/>
    <cellStyle name="Normal 5 2 9" xfId="6804" xr:uid="{00000000-0005-0000-0000-000058120000}"/>
    <cellStyle name="Normal 5 3" xfId="2569" xr:uid="{00000000-0005-0000-0000-000059120000}"/>
    <cellStyle name="Normal 5 3 2" xfId="6805" xr:uid="{00000000-0005-0000-0000-00005A120000}"/>
    <cellStyle name="Normal 5 3 2 2" xfId="6806" xr:uid="{00000000-0005-0000-0000-00005B120000}"/>
    <cellStyle name="Normal 5 3 2 2 2" xfId="6807" xr:uid="{00000000-0005-0000-0000-00005C120000}"/>
    <cellStyle name="Normal 5 3 2 3" xfId="6808" xr:uid="{00000000-0005-0000-0000-00005D120000}"/>
    <cellStyle name="Normal 5 3 2 3 2" xfId="6809" xr:uid="{00000000-0005-0000-0000-00005E120000}"/>
    <cellStyle name="Normal 5 3 2 4" xfId="6810" xr:uid="{00000000-0005-0000-0000-00005F120000}"/>
    <cellStyle name="Normal 5 3 3" xfId="6811" xr:uid="{00000000-0005-0000-0000-000060120000}"/>
    <cellStyle name="Normal 5 3 3 2" xfId="6812" xr:uid="{00000000-0005-0000-0000-000061120000}"/>
    <cellStyle name="Normal 5 3 4" xfId="6813" xr:uid="{00000000-0005-0000-0000-000062120000}"/>
    <cellStyle name="Normal 5 3 4 2" xfId="6814" xr:uid="{00000000-0005-0000-0000-000063120000}"/>
    <cellStyle name="Normal 5 3 5" xfId="6815" xr:uid="{00000000-0005-0000-0000-000064120000}"/>
    <cellStyle name="Normal 5 3 5 2" xfId="6816" xr:uid="{00000000-0005-0000-0000-000065120000}"/>
    <cellStyle name="Normal 5 3 6" xfId="6817" xr:uid="{00000000-0005-0000-0000-000066120000}"/>
    <cellStyle name="Normal 5 3 6 2" xfId="6818" xr:uid="{00000000-0005-0000-0000-000067120000}"/>
    <cellStyle name="Normal 5 3 7" xfId="6819" xr:uid="{00000000-0005-0000-0000-000068120000}"/>
    <cellStyle name="Normal 5 3 8" xfId="6820" xr:uid="{00000000-0005-0000-0000-000069120000}"/>
    <cellStyle name="Normal 5 4" xfId="6821" xr:uid="{00000000-0005-0000-0000-00006A120000}"/>
    <cellStyle name="Normal 5 4 2" xfId="6822" xr:uid="{00000000-0005-0000-0000-00006B120000}"/>
    <cellStyle name="Normal 5 4 2 2" xfId="6823" xr:uid="{00000000-0005-0000-0000-00006C120000}"/>
    <cellStyle name="Normal 5 4 2 2 2" xfId="6824" xr:uid="{00000000-0005-0000-0000-00006D120000}"/>
    <cellStyle name="Normal 5 4 2 3" xfId="6825" xr:uid="{00000000-0005-0000-0000-00006E120000}"/>
    <cellStyle name="Normal 5 4 2 3 2" xfId="6826" xr:uid="{00000000-0005-0000-0000-00006F120000}"/>
    <cellStyle name="Normal 5 4 2 4" xfId="6827" xr:uid="{00000000-0005-0000-0000-000070120000}"/>
    <cellStyle name="Normal 5 4 3" xfId="6828" xr:uid="{00000000-0005-0000-0000-000071120000}"/>
    <cellStyle name="Normal 5 4 3 2" xfId="6829" xr:uid="{00000000-0005-0000-0000-000072120000}"/>
    <cellStyle name="Normal 5 4 4" xfId="6830" xr:uid="{00000000-0005-0000-0000-000073120000}"/>
    <cellStyle name="Normal 5 4 4 2" xfId="6831" xr:uid="{00000000-0005-0000-0000-000074120000}"/>
    <cellStyle name="Normal 5 4 5" xfId="6832" xr:uid="{00000000-0005-0000-0000-000075120000}"/>
    <cellStyle name="Normal 5 4 5 2" xfId="6833" xr:uid="{00000000-0005-0000-0000-000076120000}"/>
    <cellStyle name="Normal 5 4 6" xfId="6834" xr:uid="{00000000-0005-0000-0000-000077120000}"/>
    <cellStyle name="Normal 5 5" xfId="6835" xr:uid="{00000000-0005-0000-0000-000078120000}"/>
    <cellStyle name="Normal 5 5 2" xfId="6836" xr:uid="{00000000-0005-0000-0000-000079120000}"/>
    <cellStyle name="Normal 5 5 2 2" xfId="6837" xr:uid="{00000000-0005-0000-0000-00007A120000}"/>
    <cellStyle name="Normal 5 5 2 2 2" xfId="6838" xr:uid="{00000000-0005-0000-0000-00007B120000}"/>
    <cellStyle name="Normal 5 5 2 3" xfId="6839" xr:uid="{00000000-0005-0000-0000-00007C120000}"/>
    <cellStyle name="Normal 5 5 2 3 2" xfId="6840" xr:uid="{00000000-0005-0000-0000-00007D120000}"/>
    <cellStyle name="Normal 5 5 2 4" xfId="6841" xr:uid="{00000000-0005-0000-0000-00007E120000}"/>
    <cellStyle name="Normal 5 5 3" xfId="6842" xr:uid="{00000000-0005-0000-0000-00007F120000}"/>
    <cellStyle name="Normal 5 5 3 2" xfId="6843" xr:uid="{00000000-0005-0000-0000-000080120000}"/>
    <cellStyle name="Normal 5 5 4" xfId="6844" xr:uid="{00000000-0005-0000-0000-000081120000}"/>
    <cellStyle name="Normal 5 5 4 2" xfId="6845" xr:uid="{00000000-0005-0000-0000-000082120000}"/>
    <cellStyle name="Normal 5 5 5" xfId="6846" xr:uid="{00000000-0005-0000-0000-000083120000}"/>
    <cellStyle name="Normal 5 5 5 2" xfId="6847" xr:uid="{00000000-0005-0000-0000-000084120000}"/>
    <cellStyle name="Normal 5 5 6" xfId="6848" xr:uid="{00000000-0005-0000-0000-000085120000}"/>
    <cellStyle name="Normal 5 6" xfId="6849" xr:uid="{00000000-0005-0000-0000-000086120000}"/>
    <cellStyle name="Normal 5 6 2" xfId="6850" xr:uid="{00000000-0005-0000-0000-000087120000}"/>
    <cellStyle name="Normal 5 6 2 2" xfId="6851" xr:uid="{00000000-0005-0000-0000-000088120000}"/>
    <cellStyle name="Normal 5 6 2 2 2" xfId="6852" xr:uid="{00000000-0005-0000-0000-000089120000}"/>
    <cellStyle name="Normal 5 6 2 3" xfId="6853" xr:uid="{00000000-0005-0000-0000-00008A120000}"/>
    <cellStyle name="Normal 5 6 2 3 2" xfId="6854" xr:uid="{00000000-0005-0000-0000-00008B120000}"/>
    <cellStyle name="Normal 5 6 2 4" xfId="6855" xr:uid="{00000000-0005-0000-0000-00008C120000}"/>
    <cellStyle name="Normal 5 6 3" xfId="6856" xr:uid="{00000000-0005-0000-0000-00008D120000}"/>
    <cellStyle name="Normal 5 6 3 2" xfId="6857" xr:uid="{00000000-0005-0000-0000-00008E120000}"/>
    <cellStyle name="Normal 5 6 4" xfId="6858" xr:uid="{00000000-0005-0000-0000-00008F120000}"/>
    <cellStyle name="Normal 5 6 4 2" xfId="6859" xr:uid="{00000000-0005-0000-0000-000090120000}"/>
    <cellStyle name="Normal 5 6 5" xfId="6860" xr:uid="{00000000-0005-0000-0000-000091120000}"/>
    <cellStyle name="Normal 5 6 5 2" xfId="6861" xr:uid="{00000000-0005-0000-0000-000092120000}"/>
    <cellStyle name="Normal 5 6 6" xfId="6862" xr:uid="{00000000-0005-0000-0000-000093120000}"/>
    <cellStyle name="Normal 5 7" xfId="6863" xr:uid="{00000000-0005-0000-0000-000094120000}"/>
    <cellStyle name="Normal 5 7 2" xfId="6864" xr:uid="{00000000-0005-0000-0000-000095120000}"/>
    <cellStyle name="Normal 5 7 2 2" xfId="6865" xr:uid="{00000000-0005-0000-0000-000096120000}"/>
    <cellStyle name="Normal 5 7 2 2 2" xfId="6866" xr:uid="{00000000-0005-0000-0000-000097120000}"/>
    <cellStyle name="Normal 5 7 2 3" xfId="6867" xr:uid="{00000000-0005-0000-0000-000098120000}"/>
    <cellStyle name="Normal 5 7 2 3 2" xfId="6868" xr:uid="{00000000-0005-0000-0000-000099120000}"/>
    <cellStyle name="Normal 5 7 2 4" xfId="6869" xr:uid="{00000000-0005-0000-0000-00009A120000}"/>
    <cellStyle name="Normal 5 7 3" xfId="6870" xr:uid="{00000000-0005-0000-0000-00009B120000}"/>
    <cellStyle name="Normal 5 7 3 2" xfId="6871" xr:uid="{00000000-0005-0000-0000-00009C120000}"/>
    <cellStyle name="Normal 5 7 4" xfId="6872" xr:uid="{00000000-0005-0000-0000-00009D120000}"/>
    <cellStyle name="Normal 5 7 4 2" xfId="6873" xr:uid="{00000000-0005-0000-0000-00009E120000}"/>
    <cellStyle name="Normal 5 7 5" xfId="6874" xr:uid="{00000000-0005-0000-0000-00009F120000}"/>
    <cellStyle name="Normal 5 7 5 2" xfId="6875" xr:uid="{00000000-0005-0000-0000-0000A0120000}"/>
    <cellStyle name="Normal 5 7 6" xfId="6876" xr:uid="{00000000-0005-0000-0000-0000A1120000}"/>
    <cellStyle name="Normal 5 8" xfId="6877" xr:uid="{00000000-0005-0000-0000-0000A2120000}"/>
    <cellStyle name="Normal 5 8 2" xfId="6878" xr:uid="{00000000-0005-0000-0000-0000A3120000}"/>
    <cellStyle name="Normal 5 8 2 2" xfId="6879" xr:uid="{00000000-0005-0000-0000-0000A4120000}"/>
    <cellStyle name="Normal 5 8 3" xfId="6880" xr:uid="{00000000-0005-0000-0000-0000A5120000}"/>
    <cellStyle name="Normal 5 8 3 2" xfId="6881" xr:uid="{00000000-0005-0000-0000-0000A6120000}"/>
    <cellStyle name="Normal 5 8 4" xfId="6882" xr:uid="{00000000-0005-0000-0000-0000A7120000}"/>
    <cellStyle name="Normal 5 9" xfId="6883" xr:uid="{00000000-0005-0000-0000-0000A8120000}"/>
    <cellStyle name="Normal 5 9 2" xfId="6884" xr:uid="{00000000-0005-0000-0000-0000A9120000}"/>
    <cellStyle name="Normal 5 9 2 2" xfId="6885" xr:uid="{00000000-0005-0000-0000-0000AA120000}"/>
    <cellStyle name="Normal 5 9 3" xfId="6886" xr:uid="{00000000-0005-0000-0000-0000AB120000}"/>
    <cellStyle name="Normal 6" xfId="921" xr:uid="{00000000-0005-0000-0000-0000AC120000}"/>
    <cellStyle name="Normal 6 10" xfId="6887" xr:uid="{00000000-0005-0000-0000-0000AD120000}"/>
    <cellStyle name="Normal 6 10 2" xfId="6888" xr:uid="{00000000-0005-0000-0000-0000AE120000}"/>
    <cellStyle name="Normal 6 11" xfId="6889" xr:uid="{00000000-0005-0000-0000-0000AF120000}"/>
    <cellStyle name="Normal 6 11 2" xfId="6890" xr:uid="{00000000-0005-0000-0000-0000B0120000}"/>
    <cellStyle name="Normal 6 12" xfId="6891" xr:uid="{00000000-0005-0000-0000-0000B1120000}"/>
    <cellStyle name="Normal 6 12 2" xfId="6892" xr:uid="{00000000-0005-0000-0000-0000B2120000}"/>
    <cellStyle name="Normal 6 13" xfId="6893" xr:uid="{00000000-0005-0000-0000-0000B3120000}"/>
    <cellStyle name="Normal 6 13 2" xfId="6894" xr:uid="{00000000-0005-0000-0000-0000B4120000}"/>
    <cellStyle name="Normal 6 14" xfId="6895" xr:uid="{00000000-0005-0000-0000-0000B5120000}"/>
    <cellStyle name="Normal 6 15" xfId="6896" xr:uid="{00000000-0005-0000-0000-0000B6120000}"/>
    <cellStyle name="Normal 6 2" xfId="922" xr:uid="{00000000-0005-0000-0000-0000B7120000}"/>
    <cellStyle name="Normal 6 2 10" xfId="6897" xr:uid="{00000000-0005-0000-0000-0000B8120000}"/>
    <cellStyle name="Normal 6 2 2" xfId="1948" xr:uid="{00000000-0005-0000-0000-0000B9120000}"/>
    <cellStyle name="Normal 6 2 2 2" xfId="2572" xr:uid="{00000000-0005-0000-0000-0000BA120000}"/>
    <cellStyle name="Normal 6 2 2 2 2" xfId="6898" xr:uid="{00000000-0005-0000-0000-0000BB120000}"/>
    <cellStyle name="Normal 6 2 2 3" xfId="6899" xr:uid="{00000000-0005-0000-0000-0000BC120000}"/>
    <cellStyle name="Normal 6 2 2 3 2" xfId="6900" xr:uid="{00000000-0005-0000-0000-0000BD120000}"/>
    <cellStyle name="Normal 6 2 2 4" xfId="6901" xr:uid="{00000000-0005-0000-0000-0000BE120000}"/>
    <cellStyle name="Normal 6 2 2 4 2" xfId="6902" xr:uid="{00000000-0005-0000-0000-0000BF120000}"/>
    <cellStyle name="Normal 6 2 2 5" xfId="6903" xr:uid="{00000000-0005-0000-0000-0000C0120000}"/>
    <cellStyle name="Normal 6 2 2 6" xfId="6904" xr:uid="{00000000-0005-0000-0000-0000C1120000}"/>
    <cellStyle name="Normal 6 2 3" xfId="1962" xr:uid="{00000000-0005-0000-0000-0000C2120000}"/>
    <cellStyle name="Normal 6 2 3 2" xfId="2574" xr:uid="{00000000-0005-0000-0000-0000C3120000}"/>
    <cellStyle name="Normal 6 2 3 2 2" xfId="6905" xr:uid="{00000000-0005-0000-0000-0000C4120000}"/>
    <cellStyle name="Normal 6 2 3 3" xfId="2573" xr:uid="{00000000-0005-0000-0000-0000C5120000}"/>
    <cellStyle name="Normal 6 2 3 4" xfId="6906" xr:uid="{00000000-0005-0000-0000-0000C6120000}"/>
    <cellStyle name="Normal 6 2 4" xfId="2575" xr:uid="{00000000-0005-0000-0000-0000C7120000}"/>
    <cellStyle name="Normal 6 2 4 2" xfId="6907" xr:uid="{00000000-0005-0000-0000-0000C8120000}"/>
    <cellStyle name="Normal 6 2 5" xfId="2571" xr:uid="{00000000-0005-0000-0000-0000C9120000}"/>
    <cellStyle name="Normal 6 2 5 2" xfId="6908" xr:uid="{00000000-0005-0000-0000-0000CA120000}"/>
    <cellStyle name="Normal 6 2 6" xfId="6909" xr:uid="{00000000-0005-0000-0000-0000CB120000}"/>
    <cellStyle name="Normal 6 2 6 2" xfId="6910" xr:uid="{00000000-0005-0000-0000-0000CC120000}"/>
    <cellStyle name="Normal 6 2 7" xfId="6911" xr:uid="{00000000-0005-0000-0000-0000CD120000}"/>
    <cellStyle name="Normal 6 2 7 2" xfId="6912" xr:uid="{00000000-0005-0000-0000-0000CE120000}"/>
    <cellStyle name="Normal 6 2 8" xfId="6913" xr:uid="{00000000-0005-0000-0000-0000CF120000}"/>
    <cellStyle name="Normal 6 2 9" xfId="6914" xr:uid="{00000000-0005-0000-0000-0000D0120000}"/>
    <cellStyle name="Normal 6 3" xfId="923" xr:uid="{00000000-0005-0000-0000-0000D1120000}"/>
    <cellStyle name="Normal 6 3 2" xfId="2576" xr:uid="{00000000-0005-0000-0000-0000D2120000}"/>
    <cellStyle name="Normal 6 3 2 2" xfId="2577" xr:uid="{00000000-0005-0000-0000-0000D3120000}"/>
    <cellStyle name="Normal 6 3 2 2 2" xfId="2578" xr:uid="{00000000-0005-0000-0000-0000D4120000}"/>
    <cellStyle name="Normal 6 3 2 3" xfId="2579" xr:uid="{00000000-0005-0000-0000-0000D5120000}"/>
    <cellStyle name="Normal 6 3 2 3 2" xfId="6915" xr:uid="{00000000-0005-0000-0000-0000D6120000}"/>
    <cellStyle name="Normal 6 3 2 4" xfId="6916" xr:uid="{00000000-0005-0000-0000-0000D7120000}"/>
    <cellStyle name="Normal 6 3 2 5" xfId="6917" xr:uid="{00000000-0005-0000-0000-0000D8120000}"/>
    <cellStyle name="Normal 6 3 3" xfId="4475" xr:uid="{00000000-0005-0000-0000-0000D9120000}"/>
    <cellStyle name="Normal 6 3 3 2" xfId="6918" xr:uid="{00000000-0005-0000-0000-0000DA120000}"/>
    <cellStyle name="Normal 6 3 4" xfId="6919" xr:uid="{00000000-0005-0000-0000-0000DB120000}"/>
    <cellStyle name="Normal 6 3 4 2" xfId="6920" xr:uid="{00000000-0005-0000-0000-0000DC120000}"/>
    <cellStyle name="Normal 6 3 5" xfId="6921" xr:uid="{00000000-0005-0000-0000-0000DD120000}"/>
    <cellStyle name="Normal 6 3 5 2" xfId="6922" xr:uid="{00000000-0005-0000-0000-0000DE120000}"/>
    <cellStyle name="Normal 6 3 6" xfId="6923" xr:uid="{00000000-0005-0000-0000-0000DF120000}"/>
    <cellStyle name="Normal 6 3 6 2" xfId="6924" xr:uid="{00000000-0005-0000-0000-0000E0120000}"/>
    <cellStyle name="Normal 6 3 7" xfId="6925" xr:uid="{00000000-0005-0000-0000-0000E1120000}"/>
    <cellStyle name="Normal 6 3 7 2" xfId="6926" xr:uid="{00000000-0005-0000-0000-0000E2120000}"/>
    <cellStyle name="Normal 6 3 8" xfId="6927" xr:uid="{00000000-0005-0000-0000-0000E3120000}"/>
    <cellStyle name="Normal 6 3 9" xfId="6928" xr:uid="{00000000-0005-0000-0000-0000E4120000}"/>
    <cellStyle name="Normal 6 4" xfId="1944" xr:uid="{00000000-0005-0000-0000-0000E5120000}"/>
    <cellStyle name="Normal 6 4 2" xfId="2581" xr:uid="{00000000-0005-0000-0000-0000E6120000}"/>
    <cellStyle name="Normal 6 4 2 2" xfId="6929" xr:uid="{00000000-0005-0000-0000-0000E7120000}"/>
    <cellStyle name="Normal 6 4 2 2 2" xfId="6930" xr:uid="{00000000-0005-0000-0000-0000E8120000}"/>
    <cellStyle name="Normal 6 4 2 3" xfId="6931" xr:uid="{00000000-0005-0000-0000-0000E9120000}"/>
    <cellStyle name="Normal 6 4 2 3 2" xfId="6932" xr:uid="{00000000-0005-0000-0000-0000EA120000}"/>
    <cellStyle name="Normal 6 4 2 4" xfId="6933" xr:uid="{00000000-0005-0000-0000-0000EB120000}"/>
    <cellStyle name="Normal 6 4 3" xfId="3745" xr:uid="{00000000-0005-0000-0000-0000EC120000}"/>
    <cellStyle name="Normal 6 4 3 2" xfId="6934" xr:uid="{00000000-0005-0000-0000-0000ED120000}"/>
    <cellStyle name="Normal 6 4 4" xfId="2580" xr:uid="{00000000-0005-0000-0000-0000EE120000}"/>
    <cellStyle name="Normal 6 4 4 2" xfId="6935" xr:uid="{00000000-0005-0000-0000-0000EF120000}"/>
    <cellStyle name="Normal 6 4 5" xfId="6936" xr:uid="{00000000-0005-0000-0000-0000F0120000}"/>
    <cellStyle name="Normal 6 4 5 2" xfId="6937" xr:uid="{00000000-0005-0000-0000-0000F1120000}"/>
    <cellStyle name="Normal 6 4 6" xfId="6938" xr:uid="{00000000-0005-0000-0000-0000F2120000}"/>
    <cellStyle name="Normal 6 4 6 2" xfId="6939" xr:uid="{00000000-0005-0000-0000-0000F3120000}"/>
    <cellStyle name="Normal 6 4 7" xfId="6940" xr:uid="{00000000-0005-0000-0000-0000F4120000}"/>
    <cellStyle name="Normal 6 4 8" xfId="6941" xr:uid="{00000000-0005-0000-0000-0000F5120000}"/>
    <cellStyle name="Normal 6 5" xfId="1958" xr:uid="{00000000-0005-0000-0000-0000F6120000}"/>
    <cellStyle name="Normal 6 5 2" xfId="2582" xr:uid="{00000000-0005-0000-0000-0000F7120000}"/>
    <cellStyle name="Normal 6 5 2 2" xfId="6942" xr:uid="{00000000-0005-0000-0000-0000F8120000}"/>
    <cellStyle name="Normal 6 5 2 2 2" xfId="6943" xr:uid="{00000000-0005-0000-0000-0000F9120000}"/>
    <cellStyle name="Normal 6 5 2 3" xfId="6944" xr:uid="{00000000-0005-0000-0000-0000FA120000}"/>
    <cellStyle name="Normal 6 5 2 3 2" xfId="6945" xr:uid="{00000000-0005-0000-0000-0000FB120000}"/>
    <cellStyle name="Normal 6 5 2 4" xfId="6946" xr:uid="{00000000-0005-0000-0000-0000FC120000}"/>
    <cellStyle name="Normal 6 5 3" xfId="6947" xr:uid="{00000000-0005-0000-0000-0000FD120000}"/>
    <cellStyle name="Normal 6 5 3 2" xfId="6948" xr:uid="{00000000-0005-0000-0000-0000FE120000}"/>
    <cellStyle name="Normal 6 5 4" xfId="6949" xr:uid="{00000000-0005-0000-0000-0000FF120000}"/>
    <cellStyle name="Normal 6 5 4 2" xfId="6950" xr:uid="{00000000-0005-0000-0000-000000130000}"/>
    <cellStyle name="Normal 6 5 5" xfId="6951" xr:uid="{00000000-0005-0000-0000-000001130000}"/>
    <cellStyle name="Normal 6 5 5 2" xfId="6952" xr:uid="{00000000-0005-0000-0000-000002130000}"/>
    <cellStyle name="Normal 6 5 6" xfId="6953" xr:uid="{00000000-0005-0000-0000-000003130000}"/>
    <cellStyle name="Normal 6 5 7" xfId="6954" xr:uid="{00000000-0005-0000-0000-000004130000}"/>
    <cellStyle name="Normal 6 6" xfId="2570" xr:uid="{00000000-0005-0000-0000-000005130000}"/>
    <cellStyle name="Normal 6 6 2" xfId="6955" xr:uid="{00000000-0005-0000-0000-000006130000}"/>
    <cellStyle name="Normal 6 6 2 2" xfId="6956" xr:uid="{00000000-0005-0000-0000-000007130000}"/>
    <cellStyle name="Normal 6 6 2 2 2" xfId="6957" xr:uid="{00000000-0005-0000-0000-000008130000}"/>
    <cellStyle name="Normal 6 6 2 3" xfId="6958" xr:uid="{00000000-0005-0000-0000-000009130000}"/>
    <cellStyle name="Normal 6 6 2 3 2" xfId="6959" xr:uid="{00000000-0005-0000-0000-00000A130000}"/>
    <cellStyle name="Normal 6 6 2 4" xfId="6960" xr:uid="{00000000-0005-0000-0000-00000B130000}"/>
    <cellStyle name="Normal 6 6 3" xfId="6961" xr:uid="{00000000-0005-0000-0000-00000C130000}"/>
    <cellStyle name="Normal 6 6 3 2" xfId="6962" xr:uid="{00000000-0005-0000-0000-00000D130000}"/>
    <cellStyle name="Normal 6 6 4" xfId="6963" xr:uid="{00000000-0005-0000-0000-00000E130000}"/>
    <cellStyle name="Normal 6 6 4 2" xfId="6964" xr:uid="{00000000-0005-0000-0000-00000F130000}"/>
    <cellStyle name="Normal 6 6 5" xfId="6965" xr:uid="{00000000-0005-0000-0000-000010130000}"/>
    <cellStyle name="Normal 6 6 5 2" xfId="6966" xr:uid="{00000000-0005-0000-0000-000011130000}"/>
    <cellStyle name="Normal 6 6 6" xfId="6967" xr:uid="{00000000-0005-0000-0000-000012130000}"/>
    <cellStyle name="Normal 6 7" xfId="6968" xr:uid="{00000000-0005-0000-0000-000013130000}"/>
    <cellStyle name="Normal 6 7 2" xfId="6969" xr:uid="{00000000-0005-0000-0000-000014130000}"/>
    <cellStyle name="Normal 6 7 2 2" xfId="6970" xr:uid="{00000000-0005-0000-0000-000015130000}"/>
    <cellStyle name="Normal 6 7 2 2 2" xfId="6971" xr:uid="{00000000-0005-0000-0000-000016130000}"/>
    <cellStyle name="Normal 6 7 2 3" xfId="6972" xr:uid="{00000000-0005-0000-0000-000017130000}"/>
    <cellStyle name="Normal 6 7 2 3 2" xfId="6973" xr:uid="{00000000-0005-0000-0000-000018130000}"/>
    <cellStyle name="Normal 6 7 2 4" xfId="6974" xr:uid="{00000000-0005-0000-0000-000019130000}"/>
    <cellStyle name="Normal 6 7 3" xfId="6975" xr:uid="{00000000-0005-0000-0000-00001A130000}"/>
    <cellStyle name="Normal 6 7 3 2" xfId="6976" xr:uid="{00000000-0005-0000-0000-00001B130000}"/>
    <cellStyle name="Normal 6 7 4" xfId="6977" xr:uid="{00000000-0005-0000-0000-00001C130000}"/>
    <cellStyle name="Normal 6 7 4 2" xfId="6978" xr:uid="{00000000-0005-0000-0000-00001D130000}"/>
    <cellStyle name="Normal 6 7 5" xfId="6979" xr:uid="{00000000-0005-0000-0000-00001E130000}"/>
    <cellStyle name="Normal 6 7 5 2" xfId="6980" xr:uid="{00000000-0005-0000-0000-00001F130000}"/>
    <cellStyle name="Normal 6 7 6" xfId="6981" xr:uid="{00000000-0005-0000-0000-000020130000}"/>
    <cellStyle name="Normal 6 8" xfId="6982" xr:uid="{00000000-0005-0000-0000-000021130000}"/>
    <cellStyle name="Normal 6 8 2" xfId="6983" xr:uid="{00000000-0005-0000-0000-000022130000}"/>
    <cellStyle name="Normal 6 8 2 2" xfId="6984" xr:uid="{00000000-0005-0000-0000-000023130000}"/>
    <cellStyle name="Normal 6 8 3" xfId="6985" xr:uid="{00000000-0005-0000-0000-000024130000}"/>
    <cellStyle name="Normal 6 8 3 2" xfId="6986" xr:uid="{00000000-0005-0000-0000-000025130000}"/>
    <cellStyle name="Normal 6 8 4" xfId="6987" xr:uid="{00000000-0005-0000-0000-000026130000}"/>
    <cellStyle name="Normal 6 9" xfId="6988" xr:uid="{00000000-0005-0000-0000-000027130000}"/>
    <cellStyle name="Normal 6 9 2" xfId="6989" xr:uid="{00000000-0005-0000-0000-000028130000}"/>
    <cellStyle name="Normal 6 9 2 2" xfId="6990" xr:uid="{00000000-0005-0000-0000-000029130000}"/>
    <cellStyle name="Normal 6 9 3" xfId="6991" xr:uid="{00000000-0005-0000-0000-00002A130000}"/>
    <cellStyle name="Normal 7" xfId="924" xr:uid="{00000000-0005-0000-0000-00002B130000}"/>
    <cellStyle name="Normal 7 10" xfId="6992" xr:uid="{00000000-0005-0000-0000-00002C130000}"/>
    <cellStyle name="Normal 7 2" xfId="925" xr:uid="{00000000-0005-0000-0000-00002D130000}"/>
    <cellStyle name="Normal 7 2 2" xfId="3746" xr:uid="{00000000-0005-0000-0000-00002E130000}"/>
    <cellStyle name="Normal 7 2 2 2" xfId="6993" xr:uid="{00000000-0005-0000-0000-00002F130000}"/>
    <cellStyle name="Normal 7 2 2 3" xfId="6994" xr:uid="{00000000-0005-0000-0000-000030130000}"/>
    <cellStyle name="Normal 7 2 2 4" xfId="6995" xr:uid="{00000000-0005-0000-0000-000031130000}"/>
    <cellStyle name="Normal 7 2 3" xfId="6996" xr:uid="{00000000-0005-0000-0000-000032130000}"/>
    <cellStyle name="Normal 7 2 3 2" xfId="6997" xr:uid="{00000000-0005-0000-0000-000033130000}"/>
    <cellStyle name="Normal 7 2 3 2 2" xfId="6998" xr:uid="{00000000-0005-0000-0000-000034130000}"/>
    <cellStyle name="Normal 7 2 3 3" xfId="6999" xr:uid="{00000000-0005-0000-0000-000035130000}"/>
    <cellStyle name="Normal 7 2 4" xfId="7000" xr:uid="{00000000-0005-0000-0000-000036130000}"/>
    <cellStyle name="Normal 7 2 5" xfId="7001" xr:uid="{00000000-0005-0000-0000-000037130000}"/>
    <cellStyle name="Normal 7 2 6" xfId="7002" xr:uid="{00000000-0005-0000-0000-000038130000}"/>
    <cellStyle name="Normal 7 3" xfId="2583" xr:uid="{00000000-0005-0000-0000-000039130000}"/>
    <cellStyle name="Normal 7 3 2" xfId="2584" xr:uid="{00000000-0005-0000-0000-00003A130000}"/>
    <cellStyle name="Normal 7 3 2 2" xfId="2585" xr:uid="{00000000-0005-0000-0000-00003B130000}"/>
    <cellStyle name="Normal 7 3 3" xfId="2586" xr:uid="{00000000-0005-0000-0000-00003C130000}"/>
    <cellStyle name="Normal 7 3 3 2" xfId="7003" xr:uid="{00000000-0005-0000-0000-00003D130000}"/>
    <cellStyle name="Normal 7 3 4" xfId="7004" xr:uid="{00000000-0005-0000-0000-00003E130000}"/>
    <cellStyle name="Normal 7 3 4 2" xfId="7005" xr:uid="{00000000-0005-0000-0000-00003F130000}"/>
    <cellStyle name="Normal 7 3 5" xfId="7006" xr:uid="{00000000-0005-0000-0000-000040130000}"/>
    <cellStyle name="Normal 7 4" xfId="7007" xr:uid="{00000000-0005-0000-0000-000041130000}"/>
    <cellStyle name="Normal 7 4 2" xfId="7008" xr:uid="{00000000-0005-0000-0000-000042130000}"/>
    <cellStyle name="Normal 7 4 2 2" xfId="7009" xr:uid="{00000000-0005-0000-0000-000043130000}"/>
    <cellStyle name="Normal 7 4 3" xfId="7010" xr:uid="{00000000-0005-0000-0000-000044130000}"/>
    <cellStyle name="Normal 7 4 3 2" xfId="7011" xr:uid="{00000000-0005-0000-0000-000045130000}"/>
    <cellStyle name="Normal 7 4 4" xfId="7012" xr:uid="{00000000-0005-0000-0000-000046130000}"/>
    <cellStyle name="Normal 7 5" xfId="7013" xr:uid="{00000000-0005-0000-0000-000047130000}"/>
    <cellStyle name="Normal 7 5 2" xfId="7014" xr:uid="{00000000-0005-0000-0000-000048130000}"/>
    <cellStyle name="Normal 7 6" xfId="7015" xr:uid="{00000000-0005-0000-0000-000049130000}"/>
    <cellStyle name="Normal 7 6 2" xfId="7016" xr:uid="{00000000-0005-0000-0000-00004A130000}"/>
    <cellStyle name="Normal 7 7" xfId="7017" xr:uid="{00000000-0005-0000-0000-00004B130000}"/>
    <cellStyle name="Normal 7 7 2" xfId="7018" xr:uid="{00000000-0005-0000-0000-00004C130000}"/>
    <cellStyle name="Normal 7 8" xfId="7019" xr:uid="{00000000-0005-0000-0000-00004D130000}"/>
    <cellStyle name="Normal 7 8 2" xfId="7020" xr:uid="{00000000-0005-0000-0000-00004E130000}"/>
    <cellStyle name="Normal 7 9" xfId="7021" xr:uid="{00000000-0005-0000-0000-00004F130000}"/>
    <cellStyle name="Normal 8" xfId="926" xr:uid="{00000000-0005-0000-0000-000050130000}"/>
    <cellStyle name="Normal 8 2" xfId="927" xr:uid="{00000000-0005-0000-0000-000051130000}"/>
    <cellStyle name="Normal 8 2 2" xfId="2587" xr:uid="{00000000-0005-0000-0000-000052130000}"/>
    <cellStyle name="Normal 8 2 2 2" xfId="2588" xr:uid="{00000000-0005-0000-0000-000053130000}"/>
    <cellStyle name="Normal 8 2 2 2 2" xfId="2589" xr:uid="{00000000-0005-0000-0000-000054130000}"/>
    <cellStyle name="Normal 8 2 2 3" xfId="2590" xr:uid="{00000000-0005-0000-0000-000055130000}"/>
    <cellStyle name="Normal 8 2 2 4" xfId="4476" xr:uid="{00000000-0005-0000-0000-000056130000}"/>
    <cellStyle name="Normal 8 2 3" xfId="3747" xr:uid="{00000000-0005-0000-0000-000057130000}"/>
    <cellStyle name="Normal 8 2 3 2" xfId="7022" xr:uid="{00000000-0005-0000-0000-000058130000}"/>
    <cellStyle name="Normal 8 2 3 3" xfId="7023" xr:uid="{00000000-0005-0000-0000-000059130000}"/>
    <cellStyle name="Normal 8 2 4" xfId="7024" xr:uid="{00000000-0005-0000-0000-00005A130000}"/>
    <cellStyle name="Normal 8 2 4 2" xfId="7025" xr:uid="{00000000-0005-0000-0000-00005B130000}"/>
    <cellStyle name="Normal 8 2 5" xfId="7026" xr:uid="{00000000-0005-0000-0000-00005C130000}"/>
    <cellStyle name="Normal 8 2 6" xfId="7027" xr:uid="{00000000-0005-0000-0000-00005D130000}"/>
    <cellStyle name="Normal 8 3" xfId="2591" xr:uid="{00000000-0005-0000-0000-00005E130000}"/>
    <cellStyle name="Normal 8 3 2" xfId="7028" xr:uid="{00000000-0005-0000-0000-00005F130000}"/>
    <cellStyle name="Normal 8 3 2 2" xfId="7029" xr:uid="{00000000-0005-0000-0000-000060130000}"/>
    <cellStyle name="Normal 8 3 3" xfId="7030" xr:uid="{00000000-0005-0000-0000-000061130000}"/>
    <cellStyle name="Normal 8 3 3 2" xfId="7031" xr:uid="{00000000-0005-0000-0000-000062130000}"/>
    <cellStyle name="Normal 8 3 4" xfId="7032" xr:uid="{00000000-0005-0000-0000-000063130000}"/>
    <cellStyle name="Normal 8 3 5" xfId="7033" xr:uid="{00000000-0005-0000-0000-000064130000}"/>
    <cellStyle name="Normal 8 4" xfId="7034" xr:uid="{00000000-0005-0000-0000-000065130000}"/>
    <cellStyle name="Normal 8 4 2" xfId="7035" xr:uid="{00000000-0005-0000-0000-000066130000}"/>
    <cellStyle name="Normal 8 5" xfId="7036" xr:uid="{00000000-0005-0000-0000-000067130000}"/>
    <cellStyle name="Normal 8 5 2" xfId="7037" xr:uid="{00000000-0005-0000-0000-000068130000}"/>
    <cellStyle name="Normal 8 6" xfId="7038" xr:uid="{00000000-0005-0000-0000-000069130000}"/>
    <cellStyle name="Normal 8 6 2" xfId="7039" xr:uid="{00000000-0005-0000-0000-00006A130000}"/>
    <cellStyle name="Normal 8 7" xfId="7040" xr:uid="{00000000-0005-0000-0000-00006B130000}"/>
    <cellStyle name="Normal 8 7 2" xfId="7041" xr:uid="{00000000-0005-0000-0000-00006C130000}"/>
    <cellStyle name="Normal 8 8" xfId="7042" xr:uid="{00000000-0005-0000-0000-00006D130000}"/>
    <cellStyle name="Normal 9" xfId="928" xr:uid="{00000000-0005-0000-0000-00006E130000}"/>
    <cellStyle name="Normal 9 2" xfId="929" xr:uid="{00000000-0005-0000-0000-00006F130000}"/>
    <cellStyle name="Normal 9 2 2" xfId="2593" xr:uid="{00000000-0005-0000-0000-000070130000}"/>
    <cellStyle name="Normal 9 2 2 2" xfId="7043" xr:uid="{00000000-0005-0000-0000-000071130000}"/>
    <cellStyle name="Normal 9 2 3" xfId="2592" xr:uid="{00000000-0005-0000-0000-000072130000}"/>
    <cellStyle name="Normal 9 2 3 2" xfId="7044" xr:uid="{00000000-0005-0000-0000-000073130000}"/>
    <cellStyle name="Normal 9 2 4" xfId="7045" xr:uid="{00000000-0005-0000-0000-000074130000}"/>
    <cellStyle name="Normal 9 2 5" xfId="7046" xr:uid="{00000000-0005-0000-0000-000075130000}"/>
    <cellStyle name="Normal 9 3" xfId="1963" xr:uid="{00000000-0005-0000-0000-000076130000}"/>
    <cellStyle name="Normal 9 3 2" xfId="3748" xr:uid="{00000000-0005-0000-0000-000077130000}"/>
    <cellStyle name="Normal 9 4" xfId="7047" xr:uid="{00000000-0005-0000-0000-000078130000}"/>
    <cellStyle name="Normal 9 4 2" xfId="7048" xr:uid="{00000000-0005-0000-0000-000079130000}"/>
    <cellStyle name="Normal 9 5" xfId="7049" xr:uid="{00000000-0005-0000-0000-00007A130000}"/>
    <cellStyle name="Normal 9 5 2" xfId="7050" xr:uid="{00000000-0005-0000-0000-00007B130000}"/>
    <cellStyle name="Normal 9 6" xfId="7051" xr:uid="{00000000-0005-0000-0000-00007C130000}"/>
    <cellStyle name="Normal 9 7" xfId="7052" xr:uid="{00000000-0005-0000-0000-00007D130000}"/>
    <cellStyle name="Normal 9 8" xfId="7053" xr:uid="{00000000-0005-0000-0000-00007E130000}"/>
    <cellStyle name="Normal GHG Numbers (0.00)" xfId="930" xr:uid="{00000000-0005-0000-0000-00007F130000}"/>
    <cellStyle name="Normal GHG Numbers (0.00) 2" xfId="2594" xr:uid="{00000000-0005-0000-0000-000080130000}"/>
    <cellStyle name="Normal GHG Numbers (0.00) 2 2" xfId="7054" xr:uid="{00000000-0005-0000-0000-000081130000}"/>
    <cellStyle name="Normal GHG Numbers (0.00) 2 3" xfId="7055" xr:uid="{00000000-0005-0000-0000-000082130000}"/>
    <cellStyle name="Normal GHG Numbers (0.00) 2 4" xfId="7056" xr:uid="{00000000-0005-0000-0000-000083130000}"/>
    <cellStyle name="Normal GHG Numbers (0.00) 2 5" xfId="7057" xr:uid="{00000000-0005-0000-0000-000084130000}"/>
    <cellStyle name="Normal GHG Numbers (0.00) 3" xfId="2595" xr:uid="{00000000-0005-0000-0000-000085130000}"/>
    <cellStyle name="Normal GHG Numbers (0.00) 4" xfId="7058" xr:uid="{00000000-0005-0000-0000-000086130000}"/>
    <cellStyle name="Normal GHG Numbers (0.00) 5" xfId="7059" xr:uid="{00000000-0005-0000-0000-000087130000}"/>
    <cellStyle name="Normal GHG Numbers (0.00) 6" xfId="7060" xr:uid="{00000000-0005-0000-0000-000088130000}"/>
    <cellStyle name="Normal GHG Textfiels Bold" xfId="931" xr:uid="{00000000-0005-0000-0000-000089130000}"/>
    <cellStyle name="Normal GHG-Shade" xfId="932" xr:uid="{00000000-0005-0000-0000-00008A130000}"/>
    <cellStyle name="Normal GHG-Shade 2" xfId="4477" xr:uid="{00000000-0005-0000-0000-00008B130000}"/>
    <cellStyle name="Normale 10" xfId="933" xr:uid="{00000000-0005-0000-0000-00008C130000}"/>
    <cellStyle name="Normale 10 2" xfId="934" xr:uid="{00000000-0005-0000-0000-00008D130000}"/>
    <cellStyle name="Normale 10 2 2" xfId="2596" xr:uid="{00000000-0005-0000-0000-00008E130000}"/>
    <cellStyle name="Normale 10 3" xfId="935" xr:uid="{00000000-0005-0000-0000-00008F130000}"/>
    <cellStyle name="Normale 10 3 2" xfId="2597" xr:uid="{00000000-0005-0000-0000-000090130000}"/>
    <cellStyle name="Normale 10 4" xfId="2598" xr:uid="{00000000-0005-0000-0000-000091130000}"/>
    <cellStyle name="Normale 10_EDEN industria 2008 rev" xfId="936" xr:uid="{00000000-0005-0000-0000-000092130000}"/>
    <cellStyle name="Normale 11" xfId="937" xr:uid="{00000000-0005-0000-0000-000093130000}"/>
    <cellStyle name="Normale 11 2" xfId="938" xr:uid="{00000000-0005-0000-0000-000094130000}"/>
    <cellStyle name="Normale 11 2 2" xfId="2599" xr:uid="{00000000-0005-0000-0000-000095130000}"/>
    <cellStyle name="Normale 11 3" xfId="939" xr:uid="{00000000-0005-0000-0000-000096130000}"/>
    <cellStyle name="Normale 11 3 2" xfId="2600" xr:uid="{00000000-0005-0000-0000-000097130000}"/>
    <cellStyle name="Normale 11 4" xfId="2601" xr:uid="{00000000-0005-0000-0000-000098130000}"/>
    <cellStyle name="Normale 11_EDEN industria 2008 rev" xfId="940" xr:uid="{00000000-0005-0000-0000-000099130000}"/>
    <cellStyle name="Normale 12" xfId="941" xr:uid="{00000000-0005-0000-0000-00009A130000}"/>
    <cellStyle name="Normale 12 2" xfId="942" xr:uid="{00000000-0005-0000-0000-00009B130000}"/>
    <cellStyle name="Normale 12 2 2" xfId="2602" xr:uid="{00000000-0005-0000-0000-00009C130000}"/>
    <cellStyle name="Normale 12 3" xfId="943" xr:uid="{00000000-0005-0000-0000-00009D130000}"/>
    <cellStyle name="Normale 12 3 2" xfId="2603" xr:uid="{00000000-0005-0000-0000-00009E130000}"/>
    <cellStyle name="Normale 12 4" xfId="2604" xr:uid="{00000000-0005-0000-0000-00009F130000}"/>
    <cellStyle name="Normale 12_EDEN industria 2008 rev" xfId="944" xr:uid="{00000000-0005-0000-0000-0000A0130000}"/>
    <cellStyle name="Normale 13" xfId="945" xr:uid="{00000000-0005-0000-0000-0000A1130000}"/>
    <cellStyle name="Normale 13 2" xfId="946" xr:uid="{00000000-0005-0000-0000-0000A2130000}"/>
    <cellStyle name="Normale 13 2 2" xfId="2605" xr:uid="{00000000-0005-0000-0000-0000A3130000}"/>
    <cellStyle name="Normale 13 3" xfId="947" xr:uid="{00000000-0005-0000-0000-0000A4130000}"/>
    <cellStyle name="Normale 13 3 2" xfId="2606" xr:uid="{00000000-0005-0000-0000-0000A5130000}"/>
    <cellStyle name="Normale 13 4" xfId="2607" xr:uid="{00000000-0005-0000-0000-0000A6130000}"/>
    <cellStyle name="Normale 13_EDEN industria 2008 rev" xfId="948" xr:uid="{00000000-0005-0000-0000-0000A7130000}"/>
    <cellStyle name="Normale 14" xfId="949" xr:uid="{00000000-0005-0000-0000-0000A8130000}"/>
    <cellStyle name="Normale 14 2" xfId="950" xr:uid="{00000000-0005-0000-0000-0000A9130000}"/>
    <cellStyle name="Normale 14 2 2" xfId="2608" xr:uid="{00000000-0005-0000-0000-0000AA130000}"/>
    <cellStyle name="Normale 14 3" xfId="951" xr:uid="{00000000-0005-0000-0000-0000AB130000}"/>
    <cellStyle name="Normale 14 3 2" xfId="2609" xr:uid="{00000000-0005-0000-0000-0000AC130000}"/>
    <cellStyle name="Normale 14 4" xfId="2610" xr:uid="{00000000-0005-0000-0000-0000AD130000}"/>
    <cellStyle name="Normale 14_EDEN industria 2008 rev" xfId="952" xr:uid="{00000000-0005-0000-0000-0000AE130000}"/>
    <cellStyle name="Normale 15" xfId="953" xr:uid="{00000000-0005-0000-0000-0000AF130000}"/>
    <cellStyle name="Normale 15 2" xfId="954" xr:uid="{00000000-0005-0000-0000-0000B0130000}"/>
    <cellStyle name="Normale 15 2 2" xfId="2611" xr:uid="{00000000-0005-0000-0000-0000B1130000}"/>
    <cellStyle name="Normale 15 3" xfId="955" xr:uid="{00000000-0005-0000-0000-0000B2130000}"/>
    <cellStyle name="Normale 15 3 2" xfId="2612" xr:uid="{00000000-0005-0000-0000-0000B3130000}"/>
    <cellStyle name="Normale 15 4" xfId="2613" xr:uid="{00000000-0005-0000-0000-0000B4130000}"/>
    <cellStyle name="Normale 15_EDEN industria 2008 rev" xfId="956" xr:uid="{00000000-0005-0000-0000-0000B5130000}"/>
    <cellStyle name="Normale 16" xfId="957" xr:uid="{00000000-0005-0000-0000-0000B6130000}"/>
    <cellStyle name="Normale 16 2" xfId="2614" xr:uid="{00000000-0005-0000-0000-0000B7130000}"/>
    <cellStyle name="Normale 17" xfId="958" xr:uid="{00000000-0005-0000-0000-0000B8130000}"/>
    <cellStyle name="Normale 17 2" xfId="2615" xr:uid="{00000000-0005-0000-0000-0000B9130000}"/>
    <cellStyle name="Normale 18" xfId="959" xr:uid="{00000000-0005-0000-0000-0000BA130000}"/>
    <cellStyle name="Normale 18 2" xfId="2616" xr:uid="{00000000-0005-0000-0000-0000BB130000}"/>
    <cellStyle name="Normale 19" xfId="960" xr:uid="{00000000-0005-0000-0000-0000BC130000}"/>
    <cellStyle name="Normale 19 2" xfId="2617" xr:uid="{00000000-0005-0000-0000-0000BD130000}"/>
    <cellStyle name="Normale 2" xfId="961" xr:uid="{00000000-0005-0000-0000-0000BE130000}"/>
    <cellStyle name="Normale 2 2" xfId="962" xr:uid="{00000000-0005-0000-0000-0000BF130000}"/>
    <cellStyle name="Normale 2 2 2" xfId="2618" xr:uid="{00000000-0005-0000-0000-0000C0130000}"/>
    <cellStyle name="Normale 2 3" xfId="2619" xr:uid="{00000000-0005-0000-0000-0000C1130000}"/>
    <cellStyle name="Normale 2_EDEN industria 2008 rev" xfId="963" xr:uid="{00000000-0005-0000-0000-0000C2130000}"/>
    <cellStyle name="Normale 20" xfId="964" xr:uid="{00000000-0005-0000-0000-0000C3130000}"/>
    <cellStyle name="Normale 20 2" xfId="2620" xr:uid="{00000000-0005-0000-0000-0000C4130000}"/>
    <cellStyle name="Normale 21" xfId="965" xr:uid="{00000000-0005-0000-0000-0000C5130000}"/>
    <cellStyle name="Normale 21 2" xfId="2621" xr:uid="{00000000-0005-0000-0000-0000C6130000}"/>
    <cellStyle name="Normale 22" xfId="966" xr:uid="{00000000-0005-0000-0000-0000C7130000}"/>
    <cellStyle name="Normale 22 2" xfId="2622" xr:uid="{00000000-0005-0000-0000-0000C8130000}"/>
    <cellStyle name="Normale 23" xfId="967" xr:uid="{00000000-0005-0000-0000-0000C9130000}"/>
    <cellStyle name="Normale 23 2" xfId="2623" xr:uid="{00000000-0005-0000-0000-0000CA130000}"/>
    <cellStyle name="Normale 24" xfId="968" xr:uid="{00000000-0005-0000-0000-0000CB130000}"/>
    <cellStyle name="Normale 24 2" xfId="2624" xr:uid="{00000000-0005-0000-0000-0000CC130000}"/>
    <cellStyle name="Normale 25" xfId="969" xr:uid="{00000000-0005-0000-0000-0000CD130000}"/>
    <cellStyle name="Normale 25 2" xfId="2625" xr:uid="{00000000-0005-0000-0000-0000CE130000}"/>
    <cellStyle name="Normale 26" xfId="970" xr:uid="{00000000-0005-0000-0000-0000CF130000}"/>
    <cellStyle name="Normale 26 2" xfId="2626" xr:uid="{00000000-0005-0000-0000-0000D0130000}"/>
    <cellStyle name="Normale 27" xfId="971" xr:uid="{00000000-0005-0000-0000-0000D1130000}"/>
    <cellStyle name="Normale 27 2" xfId="2627" xr:uid="{00000000-0005-0000-0000-0000D2130000}"/>
    <cellStyle name="Normale 28" xfId="972" xr:uid="{00000000-0005-0000-0000-0000D3130000}"/>
    <cellStyle name="Normale 28 2" xfId="2628" xr:uid="{00000000-0005-0000-0000-0000D4130000}"/>
    <cellStyle name="Normale 29" xfId="973" xr:uid="{00000000-0005-0000-0000-0000D5130000}"/>
    <cellStyle name="Normale 29 2" xfId="2629" xr:uid="{00000000-0005-0000-0000-0000D6130000}"/>
    <cellStyle name="Normale 3" xfId="974" xr:uid="{00000000-0005-0000-0000-0000D7130000}"/>
    <cellStyle name="Normale 3 2" xfId="975" xr:uid="{00000000-0005-0000-0000-0000D8130000}"/>
    <cellStyle name="Normale 3 2 2" xfId="2630" xr:uid="{00000000-0005-0000-0000-0000D9130000}"/>
    <cellStyle name="Normale 3 3" xfId="976" xr:uid="{00000000-0005-0000-0000-0000DA130000}"/>
    <cellStyle name="Normale 3 3 2" xfId="2631" xr:uid="{00000000-0005-0000-0000-0000DB130000}"/>
    <cellStyle name="Normale 3 4" xfId="2632" xr:uid="{00000000-0005-0000-0000-0000DC130000}"/>
    <cellStyle name="Normale 3_EDEN industria 2008 rev" xfId="977" xr:uid="{00000000-0005-0000-0000-0000DD130000}"/>
    <cellStyle name="Normale 30" xfId="978" xr:uid="{00000000-0005-0000-0000-0000DE130000}"/>
    <cellStyle name="Normale 30 2" xfId="2633" xr:uid="{00000000-0005-0000-0000-0000DF130000}"/>
    <cellStyle name="Normale 31" xfId="979" xr:uid="{00000000-0005-0000-0000-0000E0130000}"/>
    <cellStyle name="Normale 31 2" xfId="2634" xr:uid="{00000000-0005-0000-0000-0000E1130000}"/>
    <cellStyle name="Normale 32" xfId="980" xr:uid="{00000000-0005-0000-0000-0000E2130000}"/>
    <cellStyle name="Normale 32 2" xfId="2635" xr:uid="{00000000-0005-0000-0000-0000E3130000}"/>
    <cellStyle name="Normale 33" xfId="981" xr:uid="{00000000-0005-0000-0000-0000E4130000}"/>
    <cellStyle name="Normale 33 2" xfId="2636" xr:uid="{00000000-0005-0000-0000-0000E5130000}"/>
    <cellStyle name="Normale 34" xfId="982" xr:uid="{00000000-0005-0000-0000-0000E6130000}"/>
    <cellStyle name="Normale 34 2" xfId="2637" xr:uid="{00000000-0005-0000-0000-0000E7130000}"/>
    <cellStyle name="Normale 35" xfId="983" xr:uid="{00000000-0005-0000-0000-0000E8130000}"/>
    <cellStyle name="Normale 35 2" xfId="2638" xr:uid="{00000000-0005-0000-0000-0000E9130000}"/>
    <cellStyle name="Normale 36" xfId="984" xr:uid="{00000000-0005-0000-0000-0000EA130000}"/>
    <cellStyle name="Normale 36 2" xfId="2639" xr:uid="{00000000-0005-0000-0000-0000EB130000}"/>
    <cellStyle name="Normale 37" xfId="985" xr:uid="{00000000-0005-0000-0000-0000EC130000}"/>
    <cellStyle name="Normale 37 2" xfId="2640" xr:uid="{00000000-0005-0000-0000-0000ED130000}"/>
    <cellStyle name="Normale 38" xfId="986" xr:uid="{00000000-0005-0000-0000-0000EE130000}"/>
    <cellStyle name="Normale 38 2" xfId="2641" xr:uid="{00000000-0005-0000-0000-0000EF130000}"/>
    <cellStyle name="Normale 39" xfId="987" xr:uid="{00000000-0005-0000-0000-0000F0130000}"/>
    <cellStyle name="Normale 39 2" xfId="2642" xr:uid="{00000000-0005-0000-0000-0000F1130000}"/>
    <cellStyle name="Normale 4" xfId="988" xr:uid="{00000000-0005-0000-0000-0000F2130000}"/>
    <cellStyle name="Normale 4 2" xfId="989" xr:uid="{00000000-0005-0000-0000-0000F3130000}"/>
    <cellStyle name="Normale 4 2 2" xfId="2643" xr:uid="{00000000-0005-0000-0000-0000F4130000}"/>
    <cellStyle name="Normale 4 3" xfId="990" xr:uid="{00000000-0005-0000-0000-0000F5130000}"/>
    <cellStyle name="Normale 4 3 2" xfId="2644" xr:uid="{00000000-0005-0000-0000-0000F6130000}"/>
    <cellStyle name="Normale 4 4" xfId="2645" xr:uid="{00000000-0005-0000-0000-0000F7130000}"/>
    <cellStyle name="Normale 4_EDEN industria 2008 rev" xfId="991" xr:uid="{00000000-0005-0000-0000-0000F8130000}"/>
    <cellStyle name="Normale 40" xfId="992" xr:uid="{00000000-0005-0000-0000-0000F9130000}"/>
    <cellStyle name="Normale 40 2" xfId="2646" xr:uid="{00000000-0005-0000-0000-0000FA130000}"/>
    <cellStyle name="Normale 41" xfId="993" xr:uid="{00000000-0005-0000-0000-0000FB130000}"/>
    <cellStyle name="Normale 41 2" xfId="2647" xr:uid="{00000000-0005-0000-0000-0000FC130000}"/>
    <cellStyle name="Normale 42" xfId="994" xr:uid="{00000000-0005-0000-0000-0000FD130000}"/>
    <cellStyle name="Normale 42 2" xfId="2648" xr:uid="{00000000-0005-0000-0000-0000FE130000}"/>
    <cellStyle name="Normale 43" xfId="995" xr:uid="{00000000-0005-0000-0000-0000FF130000}"/>
    <cellStyle name="Normale 43 2" xfId="2649" xr:uid="{00000000-0005-0000-0000-000000140000}"/>
    <cellStyle name="Normale 44" xfId="996" xr:uid="{00000000-0005-0000-0000-000001140000}"/>
    <cellStyle name="Normale 44 2" xfId="2650" xr:uid="{00000000-0005-0000-0000-000002140000}"/>
    <cellStyle name="Normale 45" xfId="997" xr:uid="{00000000-0005-0000-0000-000003140000}"/>
    <cellStyle name="Normale 45 2" xfId="2651" xr:uid="{00000000-0005-0000-0000-000004140000}"/>
    <cellStyle name="Normale 46" xfId="998" xr:uid="{00000000-0005-0000-0000-000005140000}"/>
    <cellStyle name="Normale 46 2" xfId="2652" xr:uid="{00000000-0005-0000-0000-000006140000}"/>
    <cellStyle name="Normale 47" xfId="999" xr:uid="{00000000-0005-0000-0000-000007140000}"/>
    <cellStyle name="Normale 47 2" xfId="2653" xr:uid="{00000000-0005-0000-0000-000008140000}"/>
    <cellStyle name="Normale 48" xfId="1000" xr:uid="{00000000-0005-0000-0000-000009140000}"/>
    <cellStyle name="Normale 48 2" xfId="2654" xr:uid="{00000000-0005-0000-0000-00000A140000}"/>
    <cellStyle name="Normale 49" xfId="1001" xr:uid="{00000000-0005-0000-0000-00000B140000}"/>
    <cellStyle name="Normale 49 2" xfId="2655" xr:uid="{00000000-0005-0000-0000-00000C140000}"/>
    <cellStyle name="Normale 5" xfId="1002" xr:uid="{00000000-0005-0000-0000-00000D140000}"/>
    <cellStyle name="Normale 5 2" xfId="1003" xr:uid="{00000000-0005-0000-0000-00000E140000}"/>
    <cellStyle name="Normale 5 2 2" xfId="2656" xr:uid="{00000000-0005-0000-0000-00000F140000}"/>
    <cellStyle name="Normale 5 3" xfId="1004" xr:uid="{00000000-0005-0000-0000-000010140000}"/>
    <cellStyle name="Normale 5 3 2" xfId="2657" xr:uid="{00000000-0005-0000-0000-000011140000}"/>
    <cellStyle name="Normale 5 4" xfId="2658" xr:uid="{00000000-0005-0000-0000-000012140000}"/>
    <cellStyle name="Normale 5_EDEN industria 2008 rev" xfId="1005" xr:uid="{00000000-0005-0000-0000-000013140000}"/>
    <cellStyle name="Normale 50" xfId="1006" xr:uid="{00000000-0005-0000-0000-000014140000}"/>
    <cellStyle name="Normale 50 2" xfId="2659" xr:uid="{00000000-0005-0000-0000-000015140000}"/>
    <cellStyle name="Normale 51" xfId="1007" xr:uid="{00000000-0005-0000-0000-000016140000}"/>
    <cellStyle name="Normale 51 2" xfId="2660" xr:uid="{00000000-0005-0000-0000-000017140000}"/>
    <cellStyle name="Normale 52" xfId="1008" xr:uid="{00000000-0005-0000-0000-000018140000}"/>
    <cellStyle name="Normale 52 2" xfId="2661" xr:uid="{00000000-0005-0000-0000-000019140000}"/>
    <cellStyle name="Normale 53" xfId="1009" xr:uid="{00000000-0005-0000-0000-00001A140000}"/>
    <cellStyle name="Normale 53 2" xfId="2662" xr:uid="{00000000-0005-0000-0000-00001B140000}"/>
    <cellStyle name="Normale 54" xfId="1010" xr:uid="{00000000-0005-0000-0000-00001C140000}"/>
    <cellStyle name="Normale 54 2" xfId="2663" xr:uid="{00000000-0005-0000-0000-00001D140000}"/>
    <cellStyle name="Normale 55" xfId="1011" xr:uid="{00000000-0005-0000-0000-00001E140000}"/>
    <cellStyle name="Normale 55 2" xfId="2664" xr:uid="{00000000-0005-0000-0000-00001F140000}"/>
    <cellStyle name="Normale 56" xfId="1012" xr:uid="{00000000-0005-0000-0000-000020140000}"/>
    <cellStyle name="Normale 56 2" xfId="2665" xr:uid="{00000000-0005-0000-0000-000021140000}"/>
    <cellStyle name="Normale 57" xfId="1013" xr:uid="{00000000-0005-0000-0000-000022140000}"/>
    <cellStyle name="Normale 57 2" xfId="2666" xr:uid="{00000000-0005-0000-0000-000023140000}"/>
    <cellStyle name="Normale 58" xfId="1014" xr:uid="{00000000-0005-0000-0000-000024140000}"/>
    <cellStyle name="Normale 58 2" xfId="2667" xr:uid="{00000000-0005-0000-0000-000025140000}"/>
    <cellStyle name="Normale 59" xfId="1015" xr:uid="{00000000-0005-0000-0000-000026140000}"/>
    <cellStyle name="Normale 59 2" xfId="2668" xr:uid="{00000000-0005-0000-0000-000027140000}"/>
    <cellStyle name="Normale 6" xfId="1016" xr:uid="{00000000-0005-0000-0000-000028140000}"/>
    <cellStyle name="Normale 6 2" xfId="1017" xr:uid="{00000000-0005-0000-0000-000029140000}"/>
    <cellStyle name="Normale 6 2 2" xfId="2669" xr:uid="{00000000-0005-0000-0000-00002A140000}"/>
    <cellStyle name="Normale 6 3" xfId="1018" xr:uid="{00000000-0005-0000-0000-00002B140000}"/>
    <cellStyle name="Normale 6 3 2" xfId="2670" xr:uid="{00000000-0005-0000-0000-00002C140000}"/>
    <cellStyle name="Normale 6 4" xfId="2671" xr:uid="{00000000-0005-0000-0000-00002D140000}"/>
    <cellStyle name="Normale 6_EDEN industria 2008 rev" xfId="1019" xr:uid="{00000000-0005-0000-0000-00002E140000}"/>
    <cellStyle name="Normale 60" xfId="1020" xr:uid="{00000000-0005-0000-0000-00002F140000}"/>
    <cellStyle name="Normale 60 2" xfId="2672" xr:uid="{00000000-0005-0000-0000-000030140000}"/>
    <cellStyle name="Normale 61" xfId="1021" xr:uid="{00000000-0005-0000-0000-000031140000}"/>
    <cellStyle name="Normale 61 2" xfId="2673" xr:uid="{00000000-0005-0000-0000-000032140000}"/>
    <cellStyle name="Normale 62" xfId="1022" xr:uid="{00000000-0005-0000-0000-000033140000}"/>
    <cellStyle name="Normale 62 2" xfId="2674" xr:uid="{00000000-0005-0000-0000-000034140000}"/>
    <cellStyle name="Normale 63" xfId="1023" xr:uid="{00000000-0005-0000-0000-000035140000}"/>
    <cellStyle name="Normale 63 2" xfId="2675" xr:uid="{00000000-0005-0000-0000-000036140000}"/>
    <cellStyle name="Normale 64" xfId="1024" xr:uid="{00000000-0005-0000-0000-000037140000}"/>
    <cellStyle name="Normale 64 2" xfId="2676" xr:uid="{00000000-0005-0000-0000-000038140000}"/>
    <cellStyle name="Normale 65" xfId="1025" xr:uid="{00000000-0005-0000-0000-000039140000}"/>
    <cellStyle name="Normale 65 2" xfId="2677" xr:uid="{00000000-0005-0000-0000-00003A140000}"/>
    <cellStyle name="Normale 7" xfId="1026" xr:uid="{00000000-0005-0000-0000-00003B140000}"/>
    <cellStyle name="Normale 7 2" xfId="1027" xr:uid="{00000000-0005-0000-0000-00003C140000}"/>
    <cellStyle name="Normale 7 2 2" xfId="2678" xr:uid="{00000000-0005-0000-0000-00003D140000}"/>
    <cellStyle name="Normale 7 3" xfId="1028" xr:uid="{00000000-0005-0000-0000-00003E140000}"/>
    <cellStyle name="Normale 7 3 2" xfId="2679" xr:uid="{00000000-0005-0000-0000-00003F140000}"/>
    <cellStyle name="Normale 7 4" xfId="2680" xr:uid="{00000000-0005-0000-0000-000040140000}"/>
    <cellStyle name="Normale 7_EDEN industria 2008 rev" xfId="1029" xr:uid="{00000000-0005-0000-0000-000041140000}"/>
    <cellStyle name="Normale 8" xfId="1030" xr:uid="{00000000-0005-0000-0000-000042140000}"/>
    <cellStyle name="Normale 8 2" xfId="1031" xr:uid="{00000000-0005-0000-0000-000043140000}"/>
    <cellStyle name="Normale 8 2 2" xfId="2681" xr:uid="{00000000-0005-0000-0000-000044140000}"/>
    <cellStyle name="Normale 8 3" xfId="1032" xr:uid="{00000000-0005-0000-0000-000045140000}"/>
    <cellStyle name="Normale 8 3 2" xfId="2682" xr:uid="{00000000-0005-0000-0000-000046140000}"/>
    <cellStyle name="Normale 8 4" xfId="2683" xr:uid="{00000000-0005-0000-0000-000047140000}"/>
    <cellStyle name="Normale 8_EDEN industria 2008 rev" xfId="1033" xr:uid="{00000000-0005-0000-0000-000048140000}"/>
    <cellStyle name="Normale 9" xfId="1034" xr:uid="{00000000-0005-0000-0000-000049140000}"/>
    <cellStyle name="Normale 9 2" xfId="1035" xr:uid="{00000000-0005-0000-0000-00004A140000}"/>
    <cellStyle name="Normale 9 2 2" xfId="2684" xr:uid="{00000000-0005-0000-0000-00004B140000}"/>
    <cellStyle name="Normale 9 3" xfId="1036" xr:uid="{00000000-0005-0000-0000-00004C140000}"/>
    <cellStyle name="Normale 9 3 2" xfId="2685" xr:uid="{00000000-0005-0000-0000-00004D140000}"/>
    <cellStyle name="Normale 9 4" xfId="2686" xr:uid="{00000000-0005-0000-0000-00004E140000}"/>
    <cellStyle name="Normale 9_EDEN industria 2008 rev" xfId="1037" xr:uid="{00000000-0005-0000-0000-00004F140000}"/>
    <cellStyle name="Normale_B2020" xfId="1038" xr:uid="{00000000-0005-0000-0000-000050140000}"/>
    <cellStyle name="Nota" xfId="1039" xr:uid="{00000000-0005-0000-0000-000051140000}"/>
    <cellStyle name="Nota 10" xfId="7061" xr:uid="{00000000-0005-0000-0000-000052140000}"/>
    <cellStyle name="Nota 2" xfId="1040" xr:uid="{00000000-0005-0000-0000-000053140000}"/>
    <cellStyle name="Nota 2 2" xfId="2687" xr:uid="{00000000-0005-0000-0000-000054140000}"/>
    <cellStyle name="Nota 2 3" xfId="7062" xr:uid="{00000000-0005-0000-0000-000055140000}"/>
    <cellStyle name="Nota 2 4" xfId="7063" xr:uid="{00000000-0005-0000-0000-000056140000}"/>
    <cellStyle name="Nota 2 5" xfId="7064" xr:uid="{00000000-0005-0000-0000-000057140000}"/>
    <cellStyle name="Nota 2 6" xfId="7065" xr:uid="{00000000-0005-0000-0000-000058140000}"/>
    <cellStyle name="Nota 3" xfId="1041" xr:uid="{00000000-0005-0000-0000-000059140000}"/>
    <cellStyle name="Nota 3 2" xfId="1042" xr:uid="{00000000-0005-0000-0000-00005A140000}"/>
    <cellStyle name="Nota 3 2 2" xfId="2689" xr:uid="{00000000-0005-0000-0000-00005B140000}"/>
    <cellStyle name="Nota 3 2 2 2" xfId="2690" xr:uid="{00000000-0005-0000-0000-00005C140000}"/>
    <cellStyle name="Nota 3 2 3" xfId="2691" xr:uid="{00000000-0005-0000-0000-00005D140000}"/>
    <cellStyle name="Nota 3 2 4" xfId="2688" xr:uid="{00000000-0005-0000-0000-00005E140000}"/>
    <cellStyle name="Nota 3 2 5" xfId="7066" xr:uid="{00000000-0005-0000-0000-00005F140000}"/>
    <cellStyle name="Nota 3 2 6" xfId="7067" xr:uid="{00000000-0005-0000-0000-000060140000}"/>
    <cellStyle name="Nota 3 3" xfId="2692" xr:uid="{00000000-0005-0000-0000-000061140000}"/>
    <cellStyle name="Nota 3 3 2" xfId="4479" xr:uid="{00000000-0005-0000-0000-000062140000}"/>
    <cellStyle name="Nota 3 4" xfId="4478" xr:uid="{00000000-0005-0000-0000-000063140000}"/>
    <cellStyle name="Nota 3 5" xfId="7068" xr:uid="{00000000-0005-0000-0000-000064140000}"/>
    <cellStyle name="Nota 3 6" xfId="7069" xr:uid="{00000000-0005-0000-0000-000065140000}"/>
    <cellStyle name="Nota 3 7" xfId="7070" xr:uid="{00000000-0005-0000-0000-000066140000}"/>
    <cellStyle name="Nota 4" xfId="1043" xr:uid="{00000000-0005-0000-0000-000067140000}"/>
    <cellStyle name="Nota 4 2" xfId="2693" xr:uid="{00000000-0005-0000-0000-000068140000}"/>
    <cellStyle name="Nota 4 2 2" xfId="2694" xr:uid="{00000000-0005-0000-0000-000069140000}"/>
    <cellStyle name="Nota 4 3" xfId="2695" xr:uid="{00000000-0005-0000-0000-00006A140000}"/>
    <cellStyle name="Nota 4 4" xfId="7071" xr:uid="{00000000-0005-0000-0000-00006B140000}"/>
    <cellStyle name="Nota 4 5" xfId="7072" xr:uid="{00000000-0005-0000-0000-00006C140000}"/>
    <cellStyle name="Nota 4 6" xfId="7073" xr:uid="{00000000-0005-0000-0000-00006D140000}"/>
    <cellStyle name="Nota 5" xfId="1044" xr:uid="{00000000-0005-0000-0000-00006E140000}"/>
    <cellStyle name="Nota 5 2" xfId="2696" xr:uid="{00000000-0005-0000-0000-00006F140000}"/>
    <cellStyle name="Nota 5 3" xfId="7074" xr:uid="{00000000-0005-0000-0000-000070140000}"/>
    <cellStyle name="Nota 5 4" xfId="7075" xr:uid="{00000000-0005-0000-0000-000071140000}"/>
    <cellStyle name="Nota 5 5" xfId="7076" xr:uid="{00000000-0005-0000-0000-000072140000}"/>
    <cellStyle name="Nota 5 6" xfId="7077" xr:uid="{00000000-0005-0000-0000-000073140000}"/>
    <cellStyle name="Nota 6" xfId="1045" xr:uid="{00000000-0005-0000-0000-000074140000}"/>
    <cellStyle name="Nota 6 2" xfId="2697" xr:uid="{00000000-0005-0000-0000-000075140000}"/>
    <cellStyle name="Nota 7" xfId="7078" xr:uid="{00000000-0005-0000-0000-000076140000}"/>
    <cellStyle name="Nota 8" xfId="7079" xr:uid="{00000000-0005-0000-0000-000077140000}"/>
    <cellStyle name="Nota 9" xfId="7080" xr:uid="{00000000-0005-0000-0000-000078140000}"/>
    <cellStyle name="Note 2" xfId="2698" xr:uid="{00000000-0005-0000-0000-000079140000}"/>
    <cellStyle name="Note 2 2" xfId="2699" xr:uid="{00000000-0005-0000-0000-00007A140000}"/>
    <cellStyle name="Note 2 2 2" xfId="2700" xr:uid="{00000000-0005-0000-0000-00007B140000}"/>
    <cellStyle name="Note 2 3" xfId="2701" xr:uid="{00000000-0005-0000-0000-00007C140000}"/>
    <cellStyle name="Note 3" xfId="7081" xr:uid="{00000000-0005-0000-0000-00007D140000}"/>
    <cellStyle name="Note 4" xfId="7082" xr:uid="{00000000-0005-0000-0000-00007E140000}"/>
    <cellStyle name="Nuovo" xfId="1046" xr:uid="{00000000-0005-0000-0000-00007F140000}"/>
    <cellStyle name="Nuovo 10" xfId="1047" xr:uid="{00000000-0005-0000-0000-000080140000}"/>
    <cellStyle name="Nuovo 10 2" xfId="1048" xr:uid="{00000000-0005-0000-0000-000081140000}"/>
    <cellStyle name="Nuovo 10 2 2" xfId="4480" xr:uid="{00000000-0005-0000-0000-000082140000}"/>
    <cellStyle name="Nuovo 10 3" xfId="1049" xr:uid="{00000000-0005-0000-0000-000083140000}"/>
    <cellStyle name="Nuovo 10 3 2" xfId="1050" xr:uid="{00000000-0005-0000-0000-000084140000}"/>
    <cellStyle name="Nuovo 10 3 2 2" xfId="2703" xr:uid="{00000000-0005-0000-0000-000085140000}"/>
    <cellStyle name="Nuovo 10 3 2 3" xfId="2702" xr:uid="{00000000-0005-0000-0000-000086140000}"/>
    <cellStyle name="Nuovo 10 3 3" xfId="3749" xr:uid="{00000000-0005-0000-0000-000087140000}"/>
    <cellStyle name="Nuovo 10 3 3 2" xfId="4482" xr:uid="{00000000-0005-0000-0000-000088140000}"/>
    <cellStyle name="Nuovo 10 3 4" xfId="4481" xr:uid="{00000000-0005-0000-0000-000089140000}"/>
    <cellStyle name="Nuovo 10 4" xfId="1051" xr:uid="{00000000-0005-0000-0000-00008A140000}"/>
    <cellStyle name="Nuovo 10 4 2" xfId="2704" xr:uid="{00000000-0005-0000-0000-00008B140000}"/>
    <cellStyle name="Nuovo 10 4 2 2" xfId="4484" xr:uid="{00000000-0005-0000-0000-00008C140000}"/>
    <cellStyle name="Nuovo 10 4 3" xfId="4483" xr:uid="{00000000-0005-0000-0000-00008D140000}"/>
    <cellStyle name="Nuovo 10 5" xfId="1052" xr:uid="{00000000-0005-0000-0000-00008E140000}"/>
    <cellStyle name="Nuovo 10 6" xfId="1053" xr:uid="{00000000-0005-0000-0000-00008F140000}"/>
    <cellStyle name="Nuovo 11" xfId="1054" xr:uid="{00000000-0005-0000-0000-000090140000}"/>
    <cellStyle name="Nuovo 11 2" xfId="1055" xr:uid="{00000000-0005-0000-0000-000091140000}"/>
    <cellStyle name="Nuovo 11 2 2" xfId="4485" xr:uid="{00000000-0005-0000-0000-000092140000}"/>
    <cellStyle name="Nuovo 11 3" xfId="1056" xr:uid="{00000000-0005-0000-0000-000093140000}"/>
    <cellStyle name="Nuovo 11 3 2" xfId="1057" xr:uid="{00000000-0005-0000-0000-000094140000}"/>
    <cellStyle name="Nuovo 11 3 2 2" xfId="2706" xr:uid="{00000000-0005-0000-0000-000095140000}"/>
    <cellStyle name="Nuovo 11 3 2 3" xfId="2705" xr:uid="{00000000-0005-0000-0000-000096140000}"/>
    <cellStyle name="Nuovo 11 3 3" xfId="3750" xr:uid="{00000000-0005-0000-0000-000097140000}"/>
    <cellStyle name="Nuovo 11 3 3 2" xfId="4487" xr:uid="{00000000-0005-0000-0000-000098140000}"/>
    <cellStyle name="Nuovo 11 3 4" xfId="4486" xr:uid="{00000000-0005-0000-0000-000099140000}"/>
    <cellStyle name="Nuovo 11 4" xfId="1058" xr:uid="{00000000-0005-0000-0000-00009A140000}"/>
    <cellStyle name="Nuovo 11 4 2" xfId="2707" xr:uid="{00000000-0005-0000-0000-00009B140000}"/>
    <cellStyle name="Nuovo 11 4 2 2" xfId="4489" xr:uid="{00000000-0005-0000-0000-00009C140000}"/>
    <cellStyle name="Nuovo 11 4 3" xfId="4488" xr:uid="{00000000-0005-0000-0000-00009D140000}"/>
    <cellStyle name="Nuovo 11 5" xfId="1059" xr:uid="{00000000-0005-0000-0000-00009E140000}"/>
    <cellStyle name="Nuovo 11 6" xfId="1060" xr:uid="{00000000-0005-0000-0000-00009F140000}"/>
    <cellStyle name="Nuovo 12" xfId="1061" xr:uid="{00000000-0005-0000-0000-0000A0140000}"/>
    <cellStyle name="Nuovo 12 2" xfId="1062" xr:uid="{00000000-0005-0000-0000-0000A1140000}"/>
    <cellStyle name="Nuovo 12 2 2" xfId="4490" xr:uid="{00000000-0005-0000-0000-0000A2140000}"/>
    <cellStyle name="Nuovo 12 3" xfId="1063" xr:uid="{00000000-0005-0000-0000-0000A3140000}"/>
    <cellStyle name="Nuovo 12 3 2" xfId="1064" xr:uid="{00000000-0005-0000-0000-0000A4140000}"/>
    <cellStyle name="Nuovo 12 3 2 2" xfId="2709" xr:uid="{00000000-0005-0000-0000-0000A5140000}"/>
    <cellStyle name="Nuovo 12 3 2 3" xfId="2708" xr:uid="{00000000-0005-0000-0000-0000A6140000}"/>
    <cellStyle name="Nuovo 12 3 3" xfId="3751" xr:uid="{00000000-0005-0000-0000-0000A7140000}"/>
    <cellStyle name="Nuovo 12 3 3 2" xfId="4492" xr:uid="{00000000-0005-0000-0000-0000A8140000}"/>
    <cellStyle name="Nuovo 12 3 4" xfId="4491" xr:uid="{00000000-0005-0000-0000-0000A9140000}"/>
    <cellStyle name="Nuovo 12 4" xfId="1065" xr:uid="{00000000-0005-0000-0000-0000AA140000}"/>
    <cellStyle name="Nuovo 12 4 2" xfId="2710" xr:uid="{00000000-0005-0000-0000-0000AB140000}"/>
    <cellStyle name="Nuovo 12 4 2 2" xfId="4494" xr:uid="{00000000-0005-0000-0000-0000AC140000}"/>
    <cellStyle name="Nuovo 12 4 3" xfId="4493" xr:uid="{00000000-0005-0000-0000-0000AD140000}"/>
    <cellStyle name="Nuovo 12 5" xfId="1066" xr:uid="{00000000-0005-0000-0000-0000AE140000}"/>
    <cellStyle name="Nuovo 12 6" xfId="1067" xr:uid="{00000000-0005-0000-0000-0000AF140000}"/>
    <cellStyle name="Nuovo 13" xfId="1068" xr:uid="{00000000-0005-0000-0000-0000B0140000}"/>
    <cellStyle name="Nuovo 13 2" xfId="1069" xr:uid="{00000000-0005-0000-0000-0000B1140000}"/>
    <cellStyle name="Nuovo 13 2 2" xfId="4495" xr:uid="{00000000-0005-0000-0000-0000B2140000}"/>
    <cellStyle name="Nuovo 13 3" xfId="1070" xr:uid="{00000000-0005-0000-0000-0000B3140000}"/>
    <cellStyle name="Nuovo 13 3 2" xfId="1071" xr:uid="{00000000-0005-0000-0000-0000B4140000}"/>
    <cellStyle name="Nuovo 13 3 2 2" xfId="2712" xr:uid="{00000000-0005-0000-0000-0000B5140000}"/>
    <cellStyle name="Nuovo 13 3 2 3" xfId="2711" xr:uid="{00000000-0005-0000-0000-0000B6140000}"/>
    <cellStyle name="Nuovo 13 3 3" xfId="3752" xr:uid="{00000000-0005-0000-0000-0000B7140000}"/>
    <cellStyle name="Nuovo 13 3 3 2" xfId="4497" xr:uid="{00000000-0005-0000-0000-0000B8140000}"/>
    <cellStyle name="Nuovo 13 3 4" xfId="4496" xr:uid="{00000000-0005-0000-0000-0000B9140000}"/>
    <cellStyle name="Nuovo 13 4" xfId="1072" xr:uid="{00000000-0005-0000-0000-0000BA140000}"/>
    <cellStyle name="Nuovo 13 4 2" xfId="2713" xr:uid="{00000000-0005-0000-0000-0000BB140000}"/>
    <cellStyle name="Nuovo 13 4 2 2" xfId="4499" xr:uid="{00000000-0005-0000-0000-0000BC140000}"/>
    <cellStyle name="Nuovo 13 4 3" xfId="4498" xr:uid="{00000000-0005-0000-0000-0000BD140000}"/>
    <cellStyle name="Nuovo 13 5" xfId="1073" xr:uid="{00000000-0005-0000-0000-0000BE140000}"/>
    <cellStyle name="Nuovo 13 6" xfId="1074" xr:uid="{00000000-0005-0000-0000-0000BF140000}"/>
    <cellStyle name="Nuovo 14" xfId="1075" xr:uid="{00000000-0005-0000-0000-0000C0140000}"/>
    <cellStyle name="Nuovo 14 2" xfId="1076" xr:uid="{00000000-0005-0000-0000-0000C1140000}"/>
    <cellStyle name="Nuovo 14 2 2" xfId="4500" xr:uid="{00000000-0005-0000-0000-0000C2140000}"/>
    <cellStyle name="Nuovo 14 3" xfId="1077" xr:uid="{00000000-0005-0000-0000-0000C3140000}"/>
    <cellStyle name="Nuovo 14 3 2" xfId="1078" xr:uid="{00000000-0005-0000-0000-0000C4140000}"/>
    <cellStyle name="Nuovo 14 3 2 2" xfId="2715" xr:uid="{00000000-0005-0000-0000-0000C5140000}"/>
    <cellStyle name="Nuovo 14 3 2 3" xfId="2714" xr:uid="{00000000-0005-0000-0000-0000C6140000}"/>
    <cellStyle name="Nuovo 14 3 3" xfId="3753" xr:uid="{00000000-0005-0000-0000-0000C7140000}"/>
    <cellStyle name="Nuovo 14 3 3 2" xfId="4502" xr:uid="{00000000-0005-0000-0000-0000C8140000}"/>
    <cellStyle name="Nuovo 14 3 4" xfId="4501" xr:uid="{00000000-0005-0000-0000-0000C9140000}"/>
    <cellStyle name="Nuovo 14 4" xfId="1079" xr:uid="{00000000-0005-0000-0000-0000CA140000}"/>
    <cellStyle name="Nuovo 14 4 2" xfId="2716" xr:uid="{00000000-0005-0000-0000-0000CB140000}"/>
    <cellStyle name="Nuovo 14 4 2 2" xfId="4504" xr:uid="{00000000-0005-0000-0000-0000CC140000}"/>
    <cellStyle name="Nuovo 14 4 3" xfId="4503" xr:uid="{00000000-0005-0000-0000-0000CD140000}"/>
    <cellStyle name="Nuovo 14 5" xfId="1080" xr:uid="{00000000-0005-0000-0000-0000CE140000}"/>
    <cellStyle name="Nuovo 14 6" xfId="1081" xr:uid="{00000000-0005-0000-0000-0000CF140000}"/>
    <cellStyle name="Nuovo 15" xfId="1082" xr:uid="{00000000-0005-0000-0000-0000D0140000}"/>
    <cellStyle name="Nuovo 15 2" xfId="1083" xr:uid="{00000000-0005-0000-0000-0000D1140000}"/>
    <cellStyle name="Nuovo 15 2 2" xfId="4505" xr:uid="{00000000-0005-0000-0000-0000D2140000}"/>
    <cellStyle name="Nuovo 15 3" xfId="1084" xr:uid="{00000000-0005-0000-0000-0000D3140000}"/>
    <cellStyle name="Nuovo 15 3 2" xfId="1085" xr:uid="{00000000-0005-0000-0000-0000D4140000}"/>
    <cellStyle name="Nuovo 15 3 2 2" xfId="2718" xr:uid="{00000000-0005-0000-0000-0000D5140000}"/>
    <cellStyle name="Nuovo 15 3 2 3" xfId="2717" xr:uid="{00000000-0005-0000-0000-0000D6140000}"/>
    <cellStyle name="Nuovo 15 3 3" xfId="3754" xr:uid="{00000000-0005-0000-0000-0000D7140000}"/>
    <cellStyle name="Nuovo 15 3 3 2" xfId="4507" xr:uid="{00000000-0005-0000-0000-0000D8140000}"/>
    <cellStyle name="Nuovo 15 3 4" xfId="4506" xr:uid="{00000000-0005-0000-0000-0000D9140000}"/>
    <cellStyle name="Nuovo 15 4" xfId="1086" xr:uid="{00000000-0005-0000-0000-0000DA140000}"/>
    <cellStyle name="Nuovo 15 4 2" xfId="2719" xr:uid="{00000000-0005-0000-0000-0000DB140000}"/>
    <cellStyle name="Nuovo 15 4 2 2" xfId="4509" xr:uid="{00000000-0005-0000-0000-0000DC140000}"/>
    <cellStyle name="Nuovo 15 4 3" xfId="4508" xr:uid="{00000000-0005-0000-0000-0000DD140000}"/>
    <cellStyle name="Nuovo 15 5" xfId="1087" xr:uid="{00000000-0005-0000-0000-0000DE140000}"/>
    <cellStyle name="Nuovo 15 6" xfId="1088" xr:uid="{00000000-0005-0000-0000-0000DF140000}"/>
    <cellStyle name="Nuovo 16" xfId="1089" xr:uid="{00000000-0005-0000-0000-0000E0140000}"/>
    <cellStyle name="Nuovo 16 2" xfId="1090" xr:uid="{00000000-0005-0000-0000-0000E1140000}"/>
    <cellStyle name="Nuovo 16 2 2" xfId="4510" xr:uid="{00000000-0005-0000-0000-0000E2140000}"/>
    <cellStyle name="Nuovo 16 3" xfId="1091" xr:uid="{00000000-0005-0000-0000-0000E3140000}"/>
    <cellStyle name="Nuovo 16 3 2" xfId="1092" xr:uid="{00000000-0005-0000-0000-0000E4140000}"/>
    <cellStyle name="Nuovo 16 3 2 2" xfId="2721" xr:uid="{00000000-0005-0000-0000-0000E5140000}"/>
    <cellStyle name="Nuovo 16 3 2 3" xfId="2720" xr:uid="{00000000-0005-0000-0000-0000E6140000}"/>
    <cellStyle name="Nuovo 16 3 3" xfId="3755" xr:uid="{00000000-0005-0000-0000-0000E7140000}"/>
    <cellStyle name="Nuovo 16 3 3 2" xfId="4512" xr:uid="{00000000-0005-0000-0000-0000E8140000}"/>
    <cellStyle name="Nuovo 16 3 4" xfId="4511" xr:uid="{00000000-0005-0000-0000-0000E9140000}"/>
    <cellStyle name="Nuovo 16 4" xfId="1093" xr:uid="{00000000-0005-0000-0000-0000EA140000}"/>
    <cellStyle name="Nuovo 16 4 2" xfId="2722" xr:uid="{00000000-0005-0000-0000-0000EB140000}"/>
    <cellStyle name="Nuovo 16 4 2 2" xfId="4514" xr:uid="{00000000-0005-0000-0000-0000EC140000}"/>
    <cellStyle name="Nuovo 16 4 3" xfId="4513" xr:uid="{00000000-0005-0000-0000-0000ED140000}"/>
    <cellStyle name="Nuovo 16 5" xfId="1094" xr:uid="{00000000-0005-0000-0000-0000EE140000}"/>
    <cellStyle name="Nuovo 16 6" xfId="1095" xr:uid="{00000000-0005-0000-0000-0000EF140000}"/>
    <cellStyle name="Nuovo 17" xfId="1096" xr:uid="{00000000-0005-0000-0000-0000F0140000}"/>
    <cellStyle name="Nuovo 17 2" xfId="1097" xr:uid="{00000000-0005-0000-0000-0000F1140000}"/>
    <cellStyle name="Nuovo 17 2 2" xfId="4515" xr:uid="{00000000-0005-0000-0000-0000F2140000}"/>
    <cellStyle name="Nuovo 17 3" xfId="1098" xr:uid="{00000000-0005-0000-0000-0000F3140000}"/>
    <cellStyle name="Nuovo 17 3 2" xfId="1099" xr:uid="{00000000-0005-0000-0000-0000F4140000}"/>
    <cellStyle name="Nuovo 17 3 2 2" xfId="2724" xr:uid="{00000000-0005-0000-0000-0000F5140000}"/>
    <cellStyle name="Nuovo 17 3 2 3" xfId="2723" xr:uid="{00000000-0005-0000-0000-0000F6140000}"/>
    <cellStyle name="Nuovo 17 3 3" xfId="3756" xr:uid="{00000000-0005-0000-0000-0000F7140000}"/>
    <cellStyle name="Nuovo 17 3 3 2" xfId="4517" xr:uid="{00000000-0005-0000-0000-0000F8140000}"/>
    <cellStyle name="Nuovo 17 3 4" xfId="4516" xr:uid="{00000000-0005-0000-0000-0000F9140000}"/>
    <cellStyle name="Nuovo 17 4" xfId="1100" xr:uid="{00000000-0005-0000-0000-0000FA140000}"/>
    <cellStyle name="Nuovo 17 4 2" xfId="2725" xr:uid="{00000000-0005-0000-0000-0000FB140000}"/>
    <cellStyle name="Nuovo 17 4 2 2" xfId="4519" xr:uid="{00000000-0005-0000-0000-0000FC140000}"/>
    <cellStyle name="Nuovo 17 4 3" xfId="4518" xr:uid="{00000000-0005-0000-0000-0000FD140000}"/>
    <cellStyle name="Nuovo 17 5" xfId="1101" xr:uid="{00000000-0005-0000-0000-0000FE140000}"/>
    <cellStyle name="Nuovo 17 6" xfId="1102" xr:uid="{00000000-0005-0000-0000-0000FF140000}"/>
    <cellStyle name="Nuovo 18" xfId="1103" xr:uid="{00000000-0005-0000-0000-000000150000}"/>
    <cellStyle name="Nuovo 18 2" xfId="1104" xr:uid="{00000000-0005-0000-0000-000001150000}"/>
    <cellStyle name="Nuovo 18 2 2" xfId="4520" xr:uid="{00000000-0005-0000-0000-000002150000}"/>
    <cellStyle name="Nuovo 18 3" xfId="1105" xr:uid="{00000000-0005-0000-0000-000003150000}"/>
    <cellStyle name="Nuovo 18 3 2" xfId="1106" xr:uid="{00000000-0005-0000-0000-000004150000}"/>
    <cellStyle name="Nuovo 18 3 2 2" xfId="2727" xr:uid="{00000000-0005-0000-0000-000005150000}"/>
    <cellStyle name="Nuovo 18 3 2 3" xfId="2726" xr:uid="{00000000-0005-0000-0000-000006150000}"/>
    <cellStyle name="Nuovo 18 3 3" xfId="3757" xr:uid="{00000000-0005-0000-0000-000007150000}"/>
    <cellStyle name="Nuovo 18 3 3 2" xfId="4522" xr:uid="{00000000-0005-0000-0000-000008150000}"/>
    <cellStyle name="Nuovo 18 3 4" xfId="4521" xr:uid="{00000000-0005-0000-0000-000009150000}"/>
    <cellStyle name="Nuovo 18 4" xfId="1107" xr:uid="{00000000-0005-0000-0000-00000A150000}"/>
    <cellStyle name="Nuovo 18 4 2" xfId="2728" xr:uid="{00000000-0005-0000-0000-00000B150000}"/>
    <cellStyle name="Nuovo 18 4 2 2" xfId="4524" xr:uid="{00000000-0005-0000-0000-00000C150000}"/>
    <cellStyle name="Nuovo 18 4 3" xfId="4523" xr:uid="{00000000-0005-0000-0000-00000D150000}"/>
    <cellStyle name="Nuovo 18 5" xfId="1108" xr:uid="{00000000-0005-0000-0000-00000E150000}"/>
    <cellStyle name="Nuovo 18 6" xfId="1109" xr:uid="{00000000-0005-0000-0000-00000F150000}"/>
    <cellStyle name="Nuovo 19" xfId="1110" xr:uid="{00000000-0005-0000-0000-000010150000}"/>
    <cellStyle name="Nuovo 19 2" xfId="1111" xr:uid="{00000000-0005-0000-0000-000011150000}"/>
    <cellStyle name="Nuovo 19 2 2" xfId="4525" xr:uid="{00000000-0005-0000-0000-000012150000}"/>
    <cellStyle name="Nuovo 19 3" xfId="1112" xr:uid="{00000000-0005-0000-0000-000013150000}"/>
    <cellStyle name="Nuovo 19 3 2" xfId="1113" xr:uid="{00000000-0005-0000-0000-000014150000}"/>
    <cellStyle name="Nuovo 19 3 2 2" xfId="2730" xr:uid="{00000000-0005-0000-0000-000015150000}"/>
    <cellStyle name="Nuovo 19 3 2 3" xfId="2729" xr:uid="{00000000-0005-0000-0000-000016150000}"/>
    <cellStyle name="Nuovo 19 3 3" xfId="3758" xr:uid="{00000000-0005-0000-0000-000017150000}"/>
    <cellStyle name="Nuovo 19 3 3 2" xfId="4527" xr:uid="{00000000-0005-0000-0000-000018150000}"/>
    <cellStyle name="Nuovo 19 3 4" xfId="4526" xr:uid="{00000000-0005-0000-0000-000019150000}"/>
    <cellStyle name="Nuovo 19 4" xfId="1114" xr:uid="{00000000-0005-0000-0000-00001A150000}"/>
    <cellStyle name="Nuovo 19 4 2" xfId="2731" xr:uid="{00000000-0005-0000-0000-00001B150000}"/>
    <cellStyle name="Nuovo 19 4 2 2" xfId="4529" xr:uid="{00000000-0005-0000-0000-00001C150000}"/>
    <cellStyle name="Nuovo 19 4 3" xfId="4528" xr:uid="{00000000-0005-0000-0000-00001D150000}"/>
    <cellStyle name="Nuovo 19 5" xfId="1115" xr:uid="{00000000-0005-0000-0000-00001E150000}"/>
    <cellStyle name="Nuovo 19 6" xfId="1116" xr:uid="{00000000-0005-0000-0000-00001F150000}"/>
    <cellStyle name="Nuovo 2" xfId="1117" xr:uid="{00000000-0005-0000-0000-000020150000}"/>
    <cellStyle name="Nuovo 2 2" xfId="1118" xr:uid="{00000000-0005-0000-0000-000021150000}"/>
    <cellStyle name="Nuovo 2 2 2" xfId="4530" xr:uid="{00000000-0005-0000-0000-000022150000}"/>
    <cellStyle name="Nuovo 2 3" xfId="1119" xr:uid="{00000000-0005-0000-0000-000023150000}"/>
    <cellStyle name="Nuovo 2 3 2" xfId="1120" xr:uid="{00000000-0005-0000-0000-000024150000}"/>
    <cellStyle name="Nuovo 2 3 2 2" xfId="2733" xr:uid="{00000000-0005-0000-0000-000025150000}"/>
    <cellStyle name="Nuovo 2 3 2 3" xfId="2732" xr:uid="{00000000-0005-0000-0000-000026150000}"/>
    <cellStyle name="Nuovo 2 3 3" xfId="3759" xr:uid="{00000000-0005-0000-0000-000027150000}"/>
    <cellStyle name="Nuovo 2 3 3 2" xfId="4532" xr:uid="{00000000-0005-0000-0000-000028150000}"/>
    <cellStyle name="Nuovo 2 3 4" xfId="4531" xr:uid="{00000000-0005-0000-0000-000029150000}"/>
    <cellStyle name="Nuovo 2 4" xfId="1121" xr:uid="{00000000-0005-0000-0000-00002A150000}"/>
    <cellStyle name="Nuovo 2 4 2" xfId="2734" xr:uid="{00000000-0005-0000-0000-00002B150000}"/>
    <cellStyle name="Nuovo 2 4 2 2" xfId="4534" xr:uid="{00000000-0005-0000-0000-00002C150000}"/>
    <cellStyle name="Nuovo 2 4 3" xfId="4533" xr:uid="{00000000-0005-0000-0000-00002D150000}"/>
    <cellStyle name="Nuovo 2 5" xfId="1122" xr:uid="{00000000-0005-0000-0000-00002E150000}"/>
    <cellStyle name="Nuovo 2 6" xfId="1123" xr:uid="{00000000-0005-0000-0000-00002F150000}"/>
    <cellStyle name="Nuovo 20" xfId="1124" xr:uid="{00000000-0005-0000-0000-000030150000}"/>
    <cellStyle name="Nuovo 20 2" xfId="1125" xr:uid="{00000000-0005-0000-0000-000031150000}"/>
    <cellStyle name="Nuovo 20 2 2" xfId="4535" xr:uid="{00000000-0005-0000-0000-000032150000}"/>
    <cellStyle name="Nuovo 20 3" xfId="1126" xr:uid="{00000000-0005-0000-0000-000033150000}"/>
    <cellStyle name="Nuovo 20 3 2" xfId="1127" xr:uid="{00000000-0005-0000-0000-000034150000}"/>
    <cellStyle name="Nuovo 20 3 2 2" xfId="2736" xr:uid="{00000000-0005-0000-0000-000035150000}"/>
    <cellStyle name="Nuovo 20 3 2 3" xfId="2735" xr:uid="{00000000-0005-0000-0000-000036150000}"/>
    <cellStyle name="Nuovo 20 3 3" xfId="3760" xr:uid="{00000000-0005-0000-0000-000037150000}"/>
    <cellStyle name="Nuovo 20 3 3 2" xfId="4537" xr:uid="{00000000-0005-0000-0000-000038150000}"/>
    <cellStyle name="Nuovo 20 3 4" xfId="4536" xr:uid="{00000000-0005-0000-0000-000039150000}"/>
    <cellStyle name="Nuovo 20 4" xfId="1128" xr:uid="{00000000-0005-0000-0000-00003A150000}"/>
    <cellStyle name="Nuovo 20 4 2" xfId="2737" xr:uid="{00000000-0005-0000-0000-00003B150000}"/>
    <cellStyle name="Nuovo 20 4 2 2" xfId="4539" xr:uid="{00000000-0005-0000-0000-00003C150000}"/>
    <cellStyle name="Nuovo 20 4 3" xfId="4538" xr:uid="{00000000-0005-0000-0000-00003D150000}"/>
    <cellStyle name="Nuovo 20 5" xfId="1129" xr:uid="{00000000-0005-0000-0000-00003E150000}"/>
    <cellStyle name="Nuovo 20 6" xfId="1130" xr:uid="{00000000-0005-0000-0000-00003F150000}"/>
    <cellStyle name="Nuovo 21" xfId="1131" xr:uid="{00000000-0005-0000-0000-000040150000}"/>
    <cellStyle name="Nuovo 21 2" xfId="1132" xr:uid="{00000000-0005-0000-0000-000041150000}"/>
    <cellStyle name="Nuovo 21 2 2" xfId="4540" xr:uid="{00000000-0005-0000-0000-000042150000}"/>
    <cellStyle name="Nuovo 21 3" xfId="1133" xr:uid="{00000000-0005-0000-0000-000043150000}"/>
    <cellStyle name="Nuovo 21 3 2" xfId="1134" xr:uid="{00000000-0005-0000-0000-000044150000}"/>
    <cellStyle name="Nuovo 21 3 2 2" xfId="2739" xr:uid="{00000000-0005-0000-0000-000045150000}"/>
    <cellStyle name="Nuovo 21 3 2 3" xfId="2738" xr:uid="{00000000-0005-0000-0000-000046150000}"/>
    <cellStyle name="Nuovo 21 3 3" xfId="3761" xr:uid="{00000000-0005-0000-0000-000047150000}"/>
    <cellStyle name="Nuovo 21 3 3 2" xfId="4542" xr:uid="{00000000-0005-0000-0000-000048150000}"/>
    <cellStyle name="Nuovo 21 3 4" xfId="4541" xr:uid="{00000000-0005-0000-0000-000049150000}"/>
    <cellStyle name="Nuovo 21 4" xfId="1135" xr:uid="{00000000-0005-0000-0000-00004A150000}"/>
    <cellStyle name="Nuovo 21 4 2" xfId="2740" xr:uid="{00000000-0005-0000-0000-00004B150000}"/>
    <cellStyle name="Nuovo 21 4 2 2" xfId="4544" xr:uid="{00000000-0005-0000-0000-00004C150000}"/>
    <cellStyle name="Nuovo 21 4 3" xfId="4543" xr:uid="{00000000-0005-0000-0000-00004D150000}"/>
    <cellStyle name="Nuovo 21 5" xfId="1136" xr:uid="{00000000-0005-0000-0000-00004E150000}"/>
    <cellStyle name="Nuovo 21 6" xfId="1137" xr:uid="{00000000-0005-0000-0000-00004F150000}"/>
    <cellStyle name="Nuovo 22" xfId="1138" xr:uid="{00000000-0005-0000-0000-000050150000}"/>
    <cellStyle name="Nuovo 22 2" xfId="1139" xr:uid="{00000000-0005-0000-0000-000051150000}"/>
    <cellStyle name="Nuovo 22 2 2" xfId="4545" xr:uid="{00000000-0005-0000-0000-000052150000}"/>
    <cellStyle name="Nuovo 22 3" xfId="1140" xr:uid="{00000000-0005-0000-0000-000053150000}"/>
    <cellStyle name="Nuovo 22 3 2" xfId="1141" xr:uid="{00000000-0005-0000-0000-000054150000}"/>
    <cellStyle name="Nuovo 22 3 2 2" xfId="2742" xr:uid="{00000000-0005-0000-0000-000055150000}"/>
    <cellStyle name="Nuovo 22 3 2 3" xfId="2741" xr:uid="{00000000-0005-0000-0000-000056150000}"/>
    <cellStyle name="Nuovo 22 3 3" xfId="3762" xr:uid="{00000000-0005-0000-0000-000057150000}"/>
    <cellStyle name="Nuovo 22 3 3 2" xfId="4547" xr:uid="{00000000-0005-0000-0000-000058150000}"/>
    <cellStyle name="Nuovo 22 3 4" xfId="4546" xr:uid="{00000000-0005-0000-0000-000059150000}"/>
    <cellStyle name="Nuovo 22 4" xfId="1142" xr:uid="{00000000-0005-0000-0000-00005A150000}"/>
    <cellStyle name="Nuovo 22 4 2" xfId="2743" xr:uid="{00000000-0005-0000-0000-00005B150000}"/>
    <cellStyle name="Nuovo 22 4 2 2" xfId="4549" xr:uid="{00000000-0005-0000-0000-00005C150000}"/>
    <cellStyle name="Nuovo 22 4 3" xfId="4548" xr:uid="{00000000-0005-0000-0000-00005D150000}"/>
    <cellStyle name="Nuovo 22 5" xfId="1143" xr:uid="{00000000-0005-0000-0000-00005E150000}"/>
    <cellStyle name="Nuovo 22 6" xfId="1144" xr:uid="{00000000-0005-0000-0000-00005F150000}"/>
    <cellStyle name="Nuovo 23" xfId="1145" xr:uid="{00000000-0005-0000-0000-000060150000}"/>
    <cellStyle name="Nuovo 23 2" xfId="1146" xr:uid="{00000000-0005-0000-0000-000061150000}"/>
    <cellStyle name="Nuovo 23 2 2" xfId="4550" xr:uid="{00000000-0005-0000-0000-000062150000}"/>
    <cellStyle name="Nuovo 23 3" xfId="1147" xr:uid="{00000000-0005-0000-0000-000063150000}"/>
    <cellStyle name="Nuovo 23 3 2" xfId="1148" xr:uid="{00000000-0005-0000-0000-000064150000}"/>
    <cellStyle name="Nuovo 23 3 2 2" xfId="2745" xr:uid="{00000000-0005-0000-0000-000065150000}"/>
    <cellStyle name="Nuovo 23 3 2 3" xfId="2744" xr:uid="{00000000-0005-0000-0000-000066150000}"/>
    <cellStyle name="Nuovo 23 3 3" xfId="3763" xr:uid="{00000000-0005-0000-0000-000067150000}"/>
    <cellStyle name="Nuovo 23 3 3 2" xfId="4552" xr:uid="{00000000-0005-0000-0000-000068150000}"/>
    <cellStyle name="Nuovo 23 3 4" xfId="4551" xr:uid="{00000000-0005-0000-0000-000069150000}"/>
    <cellStyle name="Nuovo 23 4" xfId="1149" xr:uid="{00000000-0005-0000-0000-00006A150000}"/>
    <cellStyle name="Nuovo 23 4 2" xfId="2746" xr:uid="{00000000-0005-0000-0000-00006B150000}"/>
    <cellStyle name="Nuovo 23 4 2 2" xfId="4554" xr:uid="{00000000-0005-0000-0000-00006C150000}"/>
    <cellStyle name="Nuovo 23 4 3" xfId="4553" xr:uid="{00000000-0005-0000-0000-00006D150000}"/>
    <cellStyle name="Nuovo 23 5" xfId="1150" xr:uid="{00000000-0005-0000-0000-00006E150000}"/>
    <cellStyle name="Nuovo 23 6" xfId="1151" xr:uid="{00000000-0005-0000-0000-00006F150000}"/>
    <cellStyle name="Nuovo 24" xfId="1152" xr:uid="{00000000-0005-0000-0000-000070150000}"/>
    <cellStyle name="Nuovo 24 2" xfId="1153" xr:uid="{00000000-0005-0000-0000-000071150000}"/>
    <cellStyle name="Nuovo 24 2 2" xfId="4555" xr:uid="{00000000-0005-0000-0000-000072150000}"/>
    <cellStyle name="Nuovo 24 3" xfId="1154" xr:uid="{00000000-0005-0000-0000-000073150000}"/>
    <cellStyle name="Nuovo 24 3 2" xfId="1155" xr:uid="{00000000-0005-0000-0000-000074150000}"/>
    <cellStyle name="Nuovo 24 3 2 2" xfId="2748" xr:uid="{00000000-0005-0000-0000-000075150000}"/>
    <cellStyle name="Nuovo 24 3 2 3" xfId="2747" xr:uid="{00000000-0005-0000-0000-000076150000}"/>
    <cellStyle name="Nuovo 24 3 3" xfId="3764" xr:uid="{00000000-0005-0000-0000-000077150000}"/>
    <cellStyle name="Nuovo 24 3 3 2" xfId="4557" xr:uid="{00000000-0005-0000-0000-000078150000}"/>
    <cellStyle name="Nuovo 24 3 4" xfId="4556" xr:uid="{00000000-0005-0000-0000-000079150000}"/>
    <cellStyle name="Nuovo 24 4" xfId="1156" xr:uid="{00000000-0005-0000-0000-00007A150000}"/>
    <cellStyle name="Nuovo 24 4 2" xfId="2749" xr:uid="{00000000-0005-0000-0000-00007B150000}"/>
    <cellStyle name="Nuovo 24 4 2 2" xfId="4559" xr:uid="{00000000-0005-0000-0000-00007C150000}"/>
    <cellStyle name="Nuovo 24 4 3" xfId="4558" xr:uid="{00000000-0005-0000-0000-00007D150000}"/>
    <cellStyle name="Nuovo 24 5" xfId="1157" xr:uid="{00000000-0005-0000-0000-00007E150000}"/>
    <cellStyle name="Nuovo 24 6" xfId="1158" xr:uid="{00000000-0005-0000-0000-00007F150000}"/>
    <cellStyle name="Nuovo 25" xfId="1159" xr:uid="{00000000-0005-0000-0000-000080150000}"/>
    <cellStyle name="Nuovo 25 2" xfId="1160" xr:uid="{00000000-0005-0000-0000-000081150000}"/>
    <cellStyle name="Nuovo 25 2 2" xfId="4560" xr:uid="{00000000-0005-0000-0000-000082150000}"/>
    <cellStyle name="Nuovo 25 3" xfId="1161" xr:uid="{00000000-0005-0000-0000-000083150000}"/>
    <cellStyle name="Nuovo 25 3 2" xfId="1162" xr:uid="{00000000-0005-0000-0000-000084150000}"/>
    <cellStyle name="Nuovo 25 3 2 2" xfId="2751" xr:uid="{00000000-0005-0000-0000-000085150000}"/>
    <cellStyle name="Nuovo 25 3 2 3" xfId="2750" xr:uid="{00000000-0005-0000-0000-000086150000}"/>
    <cellStyle name="Nuovo 25 3 3" xfId="3765" xr:uid="{00000000-0005-0000-0000-000087150000}"/>
    <cellStyle name="Nuovo 25 3 3 2" xfId="4562" xr:uid="{00000000-0005-0000-0000-000088150000}"/>
    <cellStyle name="Nuovo 25 3 4" xfId="4561" xr:uid="{00000000-0005-0000-0000-000089150000}"/>
    <cellStyle name="Nuovo 25 4" xfId="1163" xr:uid="{00000000-0005-0000-0000-00008A150000}"/>
    <cellStyle name="Nuovo 25 4 2" xfId="2752" xr:uid="{00000000-0005-0000-0000-00008B150000}"/>
    <cellStyle name="Nuovo 25 4 2 2" xfId="4564" xr:uid="{00000000-0005-0000-0000-00008C150000}"/>
    <cellStyle name="Nuovo 25 4 3" xfId="4563" xr:uid="{00000000-0005-0000-0000-00008D150000}"/>
    <cellStyle name="Nuovo 25 5" xfId="1164" xr:uid="{00000000-0005-0000-0000-00008E150000}"/>
    <cellStyle name="Nuovo 25 6" xfId="1165" xr:uid="{00000000-0005-0000-0000-00008F150000}"/>
    <cellStyle name="Nuovo 26" xfId="1166" xr:uid="{00000000-0005-0000-0000-000090150000}"/>
    <cellStyle name="Nuovo 26 2" xfId="1167" xr:uid="{00000000-0005-0000-0000-000091150000}"/>
    <cellStyle name="Nuovo 26 2 2" xfId="4565" xr:uid="{00000000-0005-0000-0000-000092150000}"/>
    <cellStyle name="Nuovo 26 3" xfId="1168" xr:uid="{00000000-0005-0000-0000-000093150000}"/>
    <cellStyle name="Nuovo 26 3 2" xfId="1169" xr:uid="{00000000-0005-0000-0000-000094150000}"/>
    <cellStyle name="Nuovo 26 3 2 2" xfId="2754" xr:uid="{00000000-0005-0000-0000-000095150000}"/>
    <cellStyle name="Nuovo 26 3 2 3" xfId="2753" xr:uid="{00000000-0005-0000-0000-000096150000}"/>
    <cellStyle name="Nuovo 26 3 3" xfId="3766" xr:uid="{00000000-0005-0000-0000-000097150000}"/>
    <cellStyle name="Nuovo 26 3 3 2" xfId="4567" xr:uid="{00000000-0005-0000-0000-000098150000}"/>
    <cellStyle name="Nuovo 26 3 3 3" xfId="7083" xr:uid="{00000000-0005-0000-0000-000099150000}"/>
    <cellStyle name="Nuovo 26 3 4" xfId="4566" xr:uid="{00000000-0005-0000-0000-00009A150000}"/>
    <cellStyle name="Nuovo 26 4" xfId="1170" xr:uid="{00000000-0005-0000-0000-00009B150000}"/>
    <cellStyle name="Nuovo 26 4 2" xfId="2755" xr:uid="{00000000-0005-0000-0000-00009C150000}"/>
    <cellStyle name="Nuovo 26 4 2 2" xfId="4569" xr:uid="{00000000-0005-0000-0000-00009D150000}"/>
    <cellStyle name="Nuovo 26 4 3" xfId="4568" xr:uid="{00000000-0005-0000-0000-00009E150000}"/>
    <cellStyle name="Nuovo 26 4 4" xfId="7084" xr:uid="{00000000-0005-0000-0000-00009F150000}"/>
    <cellStyle name="Nuovo 26 5" xfId="1171" xr:uid="{00000000-0005-0000-0000-0000A0150000}"/>
    <cellStyle name="Nuovo 26 5 2" xfId="7085" xr:uid="{00000000-0005-0000-0000-0000A1150000}"/>
    <cellStyle name="Nuovo 26 6" xfId="1172" xr:uid="{00000000-0005-0000-0000-0000A2150000}"/>
    <cellStyle name="Nuovo 27" xfId="1173" xr:uid="{00000000-0005-0000-0000-0000A3150000}"/>
    <cellStyle name="Nuovo 27 2" xfId="1174" xr:uid="{00000000-0005-0000-0000-0000A4150000}"/>
    <cellStyle name="Nuovo 27 2 2" xfId="4570" xr:uid="{00000000-0005-0000-0000-0000A5150000}"/>
    <cellStyle name="Nuovo 27 2 3" xfId="7086" xr:uid="{00000000-0005-0000-0000-0000A6150000}"/>
    <cellStyle name="Nuovo 27 3" xfId="1175" xr:uid="{00000000-0005-0000-0000-0000A7150000}"/>
    <cellStyle name="Nuovo 27 3 2" xfId="1176" xr:uid="{00000000-0005-0000-0000-0000A8150000}"/>
    <cellStyle name="Nuovo 27 3 2 2" xfId="2757" xr:uid="{00000000-0005-0000-0000-0000A9150000}"/>
    <cellStyle name="Nuovo 27 3 2 3" xfId="2756" xr:uid="{00000000-0005-0000-0000-0000AA150000}"/>
    <cellStyle name="Nuovo 27 3 3" xfId="3767" xr:uid="{00000000-0005-0000-0000-0000AB150000}"/>
    <cellStyle name="Nuovo 27 3 3 2" xfId="4572" xr:uid="{00000000-0005-0000-0000-0000AC150000}"/>
    <cellStyle name="Nuovo 27 3 3 3" xfId="7087" xr:uid="{00000000-0005-0000-0000-0000AD150000}"/>
    <cellStyle name="Nuovo 27 3 4" xfId="4571" xr:uid="{00000000-0005-0000-0000-0000AE150000}"/>
    <cellStyle name="Nuovo 27 3 5" xfId="7088" xr:uid="{00000000-0005-0000-0000-0000AF150000}"/>
    <cellStyle name="Nuovo 27 4" xfId="1177" xr:uid="{00000000-0005-0000-0000-0000B0150000}"/>
    <cellStyle name="Nuovo 27 4 2" xfId="2758" xr:uid="{00000000-0005-0000-0000-0000B1150000}"/>
    <cellStyle name="Nuovo 27 4 2 2" xfId="4574" xr:uid="{00000000-0005-0000-0000-0000B2150000}"/>
    <cellStyle name="Nuovo 27 4 3" xfId="4573" xr:uid="{00000000-0005-0000-0000-0000B3150000}"/>
    <cellStyle name="Nuovo 27 4 4" xfId="7089" xr:uid="{00000000-0005-0000-0000-0000B4150000}"/>
    <cellStyle name="Nuovo 27 5" xfId="1178" xr:uid="{00000000-0005-0000-0000-0000B5150000}"/>
    <cellStyle name="Nuovo 27 5 2" xfId="7090" xr:uid="{00000000-0005-0000-0000-0000B6150000}"/>
    <cellStyle name="Nuovo 27 6" xfId="1179" xr:uid="{00000000-0005-0000-0000-0000B7150000}"/>
    <cellStyle name="Nuovo 28" xfId="1180" xr:uid="{00000000-0005-0000-0000-0000B8150000}"/>
    <cellStyle name="Nuovo 28 2" xfId="1181" xr:uid="{00000000-0005-0000-0000-0000B9150000}"/>
    <cellStyle name="Nuovo 28 2 2" xfId="4575" xr:uid="{00000000-0005-0000-0000-0000BA150000}"/>
    <cellStyle name="Nuovo 28 2 3" xfId="7091" xr:uid="{00000000-0005-0000-0000-0000BB150000}"/>
    <cellStyle name="Nuovo 28 3" xfId="1182" xr:uid="{00000000-0005-0000-0000-0000BC150000}"/>
    <cellStyle name="Nuovo 28 3 2" xfId="1183" xr:uid="{00000000-0005-0000-0000-0000BD150000}"/>
    <cellStyle name="Nuovo 28 3 2 2" xfId="2760" xr:uid="{00000000-0005-0000-0000-0000BE150000}"/>
    <cellStyle name="Nuovo 28 3 2 3" xfId="2759" xr:uid="{00000000-0005-0000-0000-0000BF150000}"/>
    <cellStyle name="Nuovo 28 3 3" xfId="3768" xr:uid="{00000000-0005-0000-0000-0000C0150000}"/>
    <cellStyle name="Nuovo 28 3 3 2" xfId="4577" xr:uid="{00000000-0005-0000-0000-0000C1150000}"/>
    <cellStyle name="Nuovo 28 3 3 3" xfId="7092" xr:uid="{00000000-0005-0000-0000-0000C2150000}"/>
    <cellStyle name="Nuovo 28 3 4" xfId="4576" xr:uid="{00000000-0005-0000-0000-0000C3150000}"/>
    <cellStyle name="Nuovo 28 3 5" xfId="7093" xr:uid="{00000000-0005-0000-0000-0000C4150000}"/>
    <cellStyle name="Nuovo 28 4" xfId="1184" xr:uid="{00000000-0005-0000-0000-0000C5150000}"/>
    <cellStyle name="Nuovo 28 4 2" xfId="2761" xr:uid="{00000000-0005-0000-0000-0000C6150000}"/>
    <cellStyle name="Nuovo 28 4 2 2" xfId="4579" xr:uid="{00000000-0005-0000-0000-0000C7150000}"/>
    <cellStyle name="Nuovo 28 4 3" xfId="4578" xr:uid="{00000000-0005-0000-0000-0000C8150000}"/>
    <cellStyle name="Nuovo 28 4 4" xfId="7094" xr:uid="{00000000-0005-0000-0000-0000C9150000}"/>
    <cellStyle name="Nuovo 28 5" xfId="1185" xr:uid="{00000000-0005-0000-0000-0000CA150000}"/>
    <cellStyle name="Nuovo 28 5 2" xfId="7095" xr:uid="{00000000-0005-0000-0000-0000CB150000}"/>
    <cellStyle name="Nuovo 28 6" xfId="1186" xr:uid="{00000000-0005-0000-0000-0000CC150000}"/>
    <cellStyle name="Nuovo 29" xfId="1187" xr:uid="{00000000-0005-0000-0000-0000CD150000}"/>
    <cellStyle name="Nuovo 29 2" xfId="1188" xr:uid="{00000000-0005-0000-0000-0000CE150000}"/>
    <cellStyle name="Nuovo 29 2 2" xfId="4580" xr:uid="{00000000-0005-0000-0000-0000CF150000}"/>
    <cellStyle name="Nuovo 29 2 3" xfId="7096" xr:uid="{00000000-0005-0000-0000-0000D0150000}"/>
    <cellStyle name="Nuovo 29 3" xfId="1189" xr:uid="{00000000-0005-0000-0000-0000D1150000}"/>
    <cellStyle name="Nuovo 29 3 2" xfId="1190" xr:uid="{00000000-0005-0000-0000-0000D2150000}"/>
    <cellStyle name="Nuovo 29 3 2 2" xfId="2763" xr:uid="{00000000-0005-0000-0000-0000D3150000}"/>
    <cellStyle name="Nuovo 29 3 2 3" xfId="2762" xr:uid="{00000000-0005-0000-0000-0000D4150000}"/>
    <cellStyle name="Nuovo 29 3 3" xfId="3769" xr:uid="{00000000-0005-0000-0000-0000D5150000}"/>
    <cellStyle name="Nuovo 29 3 3 2" xfId="4582" xr:uid="{00000000-0005-0000-0000-0000D6150000}"/>
    <cellStyle name="Nuovo 29 3 3 3" xfId="7097" xr:uid="{00000000-0005-0000-0000-0000D7150000}"/>
    <cellStyle name="Nuovo 29 3 4" xfId="4581" xr:uid="{00000000-0005-0000-0000-0000D8150000}"/>
    <cellStyle name="Nuovo 29 3 5" xfId="7098" xr:uid="{00000000-0005-0000-0000-0000D9150000}"/>
    <cellStyle name="Nuovo 29 4" xfId="1191" xr:uid="{00000000-0005-0000-0000-0000DA150000}"/>
    <cellStyle name="Nuovo 29 4 2" xfId="2764" xr:uid="{00000000-0005-0000-0000-0000DB150000}"/>
    <cellStyle name="Nuovo 29 4 2 2" xfId="4584" xr:uid="{00000000-0005-0000-0000-0000DC150000}"/>
    <cellStyle name="Nuovo 29 4 3" xfId="4583" xr:uid="{00000000-0005-0000-0000-0000DD150000}"/>
    <cellStyle name="Nuovo 29 4 4" xfId="7099" xr:uid="{00000000-0005-0000-0000-0000DE150000}"/>
    <cellStyle name="Nuovo 29 5" xfId="1192" xr:uid="{00000000-0005-0000-0000-0000DF150000}"/>
    <cellStyle name="Nuovo 29 5 2" xfId="7100" xr:uid="{00000000-0005-0000-0000-0000E0150000}"/>
    <cellStyle name="Nuovo 29 6" xfId="1193" xr:uid="{00000000-0005-0000-0000-0000E1150000}"/>
    <cellStyle name="Nuovo 3" xfId="1194" xr:uid="{00000000-0005-0000-0000-0000E2150000}"/>
    <cellStyle name="Nuovo 3 2" xfId="1195" xr:uid="{00000000-0005-0000-0000-0000E3150000}"/>
    <cellStyle name="Nuovo 3 2 2" xfId="4585" xr:uid="{00000000-0005-0000-0000-0000E4150000}"/>
    <cellStyle name="Nuovo 3 2 3" xfId="7101" xr:uid="{00000000-0005-0000-0000-0000E5150000}"/>
    <cellStyle name="Nuovo 3 3" xfId="1196" xr:uid="{00000000-0005-0000-0000-0000E6150000}"/>
    <cellStyle name="Nuovo 3 3 2" xfId="1197" xr:uid="{00000000-0005-0000-0000-0000E7150000}"/>
    <cellStyle name="Nuovo 3 3 2 2" xfId="2766" xr:uid="{00000000-0005-0000-0000-0000E8150000}"/>
    <cellStyle name="Nuovo 3 3 2 3" xfId="2765" xr:uid="{00000000-0005-0000-0000-0000E9150000}"/>
    <cellStyle name="Nuovo 3 3 3" xfId="3770" xr:uid="{00000000-0005-0000-0000-0000EA150000}"/>
    <cellStyle name="Nuovo 3 3 3 2" xfId="4587" xr:uid="{00000000-0005-0000-0000-0000EB150000}"/>
    <cellStyle name="Nuovo 3 3 3 3" xfId="7102" xr:uid="{00000000-0005-0000-0000-0000EC150000}"/>
    <cellStyle name="Nuovo 3 3 4" xfId="4586" xr:uid="{00000000-0005-0000-0000-0000ED150000}"/>
    <cellStyle name="Nuovo 3 3 5" xfId="7103" xr:uid="{00000000-0005-0000-0000-0000EE150000}"/>
    <cellStyle name="Nuovo 3 4" xfId="1198" xr:uid="{00000000-0005-0000-0000-0000EF150000}"/>
    <cellStyle name="Nuovo 3 4 2" xfId="2767" xr:uid="{00000000-0005-0000-0000-0000F0150000}"/>
    <cellStyle name="Nuovo 3 4 2 2" xfId="4589" xr:uid="{00000000-0005-0000-0000-0000F1150000}"/>
    <cellStyle name="Nuovo 3 4 3" xfId="4588" xr:uid="{00000000-0005-0000-0000-0000F2150000}"/>
    <cellStyle name="Nuovo 3 4 4" xfId="7104" xr:uid="{00000000-0005-0000-0000-0000F3150000}"/>
    <cellStyle name="Nuovo 3 5" xfId="1199" xr:uid="{00000000-0005-0000-0000-0000F4150000}"/>
    <cellStyle name="Nuovo 3 5 2" xfId="7105" xr:uid="{00000000-0005-0000-0000-0000F5150000}"/>
    <cellStyle name="Nuovo 3 6" xfId="1200" xr:uid="{00000000-0005-0000-0000-0000F6150000}"/>
    <cellStyle name="Nuovo 30" xfId="1201" xr:uid="{00000000-0005-0000-0000-0000F7150000}"/>
    <cellStyle name="Nuovo 30 2" xfId="1202" xr:uid="{00000000-0005-0000-0000-0000F8150000}"/>
    <cellStyle name="Nuovo 30 2 2" xfId="4590" xr:uid="{00000000-0005-0000-0000-0000F9150000}"/>
    <cellStyle name="Nuovo 30 2 3" xfId="7106" xr:uid="{00000000-0005-0000-0000-0000FA150000}"/>
    <cellStyle name="Nuovo 30 3" xfId="1203" xr:uid="{00000000-0005-0000-0000-0000FB150000}"/>
    <cellStyle name="Nuovo 30 3 2" xfId="1204" xr:uid="{00000000-0005-0000-0000-0000FC150000}"/>
    <cellStyle name="Nuovo 30 3 2 2" xfId="2769" xr:uid="{00000000-0005-0000-0000-0000FD150000}"/>
    <cellStyle name="Nuovo 30 3 2 3" xfId="2768" xr:uid="{00000000-0005-0000-0000-0000FE150000}"/>
    <cellStyle name="Nuovo 30 3 3" xfId="3771" xr:uid="{00000000-0005-0000-0000-0000FF150000}"/>
    <cellStyle name="Nuovo 30 3 3 2" xfId="4592" xr:uid="{00000000-0005-0000-0000-000000160000}"/>
    <cellStyle name="Nuovo 30 3 3 3" xfId="7107" xr:uid="{00000000-0005-0000-0000-000001160000}"/>
    <cellStyle name="Nuovo 30 3 4" xfId="4591" xr:uid="{00000000-0005-0000-0000-000002160000}"/>
    <cellStyle name="Nuovo 30 3 5" xfId="7108" xr:uid="{00000000-0005-0000-0000-000003160000}"/>
    <cellStyle name="Nuovo 30 4" xfId="1205" xr:uid="{00000000-0005-0000-0000-000004160000}"/>
    <cellStyle name="Nuovo 30 4 2" xfId="2770" xr:uid="{00000000-0005-0000-0000-000005160000}"/>
    <cellStyle name="Nuovo 30 4 2 2" xfId="4594" xr:uid="{00000000-0005-0000-0000-000006160000}"/>
    <cellStyle name="Nuovo 30 4 3" xfId="4593" xr:uid="{00000000-0005-0000-0000-000007160000}"/>
    <cellStyle name="Nuovo 30 4 4" xfId="7109" xr:uid="{00000000-0005-0000-0000-000008160000}"/>
    <cellStyle name="Nuovo 30 5" xfId="1206" xr:uid="{00000000-0005-0000-0000-000009160000}"/>
    <cellStyle name="Nuovo 30 5 2" xfId="7110" xr:uid="{00000000-0005-0000-0000-00000A160000}"/>
    <cellStyle name="Nuovo 30 6" xfId="1207" xr:uid="{00000000-0005-0000-0000-00000B160000}"/>
    <cellStyle name="Nuovo 31" xfId="1208" xr:uid="{00000000-0005-0000-0000-00000C160000}"/>
    <cellStyle name="Nuovo 31 2" xfId="1209" xr:uid="{00000000-0005-0000-0000-00000D160000}"/>
    <cellStyle name="Nuovo 31 2 2" xfId="4595" xr:uid="{00000000-0005-0000-0000-00000E160000}"/>
    <cellStyle name="Nuovo 31 2 3" xfId="7111" xr:uid="{00000000-0005-0000-0000-00000F160000}"/>
    <cellStyle name="Nuovo 31 3" xfId="1210" xr:uid="{00000000-0005-0000-0000-000010160000}"/>
    <cellStyle name="Nuovo 31 3 2" xfId="1211" xr:uid="{00000000-0005-0000-0000-000011160000}"/>
    <cellStyle name="Nuovo 31 3 2 2" xfId="2772" xr:uid="{00000000-0005-0000-0000-000012160000}"/>
    <cellStyle name="Nuovo 31 3 2 3" xfId="2771" xr:uid="{00000000-0005-0000-0000-000013160000}"/>
    <cellStyle name="Nuovo 31 3 3" xfId="3772" xr:uid="{00000000-0005-0000-0000-000014160000}"/>
    <cellStyle name="Nuovo 31 3 3 2" xfId="4597" xr:uid="{00000000-0005-0000-0000-000015160000}"/>
    <cellStyle name="Nuovo 31 3 3 3" xfId="7112" xr:uid="{00000000-0005-0000-0000-000016160000}"/>
    <cellStyle name="Nuovo 31 3 4" xfId="4596" xr:uid="{00000000-0005-0000-0000-000017160000}"/>
    <cellStyle name="Nuovo 31 3 5" xfId="7113" xr:uid="{00000000-0005-0000-0000-000018160000}"/>
    <cellStyle name="Nuovo 31 4" xfId="1212" xr:uid="{00000000-0005-0000-0000-000019160000}"/>
    <cellStyle name="Nuovo 31 4 2" xfId="2773" xr:uid="{00000000-0005-0000-0000-00001A160000}"/>
    <cellStyle name="Nuovo 31 4 2 2" xfId="4599" xr:uid="{00000000-0005-0000-0000-00001B160000}"/>
    <cellStyle name="Nuovo 31 4 3" xfId="4598" xr:uid="{00000000-0005-0000-0000-00001C160000}"/>
    <cellStyle name="Nuovo 31 4 4" xfId="7114" xr:uid="{00000000-0005-0000-0000-00001D160000}"/>
    <cellStyle name="Nuovo 31 5" xfId="1213" xr:uid="{00000000-0005-0000-0000-00001E160000}"/>
    <cellStyle name="Nuovo 31 5 2" xfId="7115" xr:uid="{00000000-0005-0000-0000-00001F160000}"/>
    <cellStyle name="Nuovo 31 6" xfId="1214" xr:uid="{00000000-0005-0000-0000-000020160000}"/>
    <cellStyle name="Nuovo 32" xfId="1215" xr:uid="{00000000-0005-0000-0000-000021160000}"/>
    <cellStyle name="Nuovo 32 2" xfId="1216" xr:uid="{00000000-0005-0000-0000-000022160000}"/>
    <cellStyle name="Nuovo 32 2 2" xfId="4600" xr:uid="{00000000-0005-0000-0000-000023160000}"/>
    <cellStyle name="Nuovo 32 2 3" xfId="7116" xr:uid="{00000000-0005-0000-0000-000024160000}"/>
    <cellStyle name="Nuovo 32 3" xfId="1217" xr:uid="{00000000-0005-0000-0000-000025160000}"/>
    <cellStyle name="Nuovo 32 3 2" xfId="1218" xr:uid="{00000000-0005-0000-0000-000026160000}"/>
    <cellStyle name="Nuovo 32 3 2 2" xfId="2775" xr:uid="{00000000-0005-0000-0000-000027160000}"/>
    <cellStyle name="Nuovo 32 3 2 3" xfId="2774" xr:uid="{00000000-0005-0000-0000-000028160000}"/>
    <cellStyle name="Nuovo 32 3 3" xfId="3773" xr:uid="{00000000-0005-0000-0000-000029160000}"/>
    <cellStyle name="Nuovo 32 3 3 2" xfId="4602" xr:uid="{00000000-0005-0000-0000-00002A160000}"/>
    <cellStyle name="Nuovo 32 3 3 3" xfId="7117" xr:uid="{00000000-0005-0000-0000-00002B160000}"/>
    <cellStyle name="Nuovo 32 3 4" xfId="4601" xr:uid="{00000000-0005-0000-0000-00002C160000}"/>
    <cellStyle name="Nuovo 32 3 5" xfId="7118" xr:uid="{00000000-0005-0000-0000-00002D160000}"/>
    <cellStyle name="Nuovo 32 4" xfId="1219" xr:uid="{00000000-0005-0000-0000-00002E160000}"/>
    <cellStyle name="Nuovo 32 4 2" xfId="2776" xr:uid="{00000000-0005-0000-0000-00002F160000}"/>
    <cellStyle name="Nuovo 32 4 2 2" xfId="4604" xr:uid="{00000000-0005-0000-0000-000030160000}"/>
    <cellStyle name="Nuovo 32 4 3" xfId="4603" xr:uid="{00000000-0005-0000-0000-000031160000}"/>
    <cellStyle name="Nuovo 32 4 4" xfId="7119" xr:uid="{00000000-0005-0000-0000-000032160000}"/>
    <cellStyle name="Nuovo 32 5" xfId="1220" xr:uid="{00000000-0005-0000-0000-000033160000}"/>
    <cellStyle name="Nuovo 32 5 2" xfId="7120" xr:uid="{00000000-0005-0000-0000-000034160000}"/>
    <cellStyle name="Nuovo 32 6" xfId="1221" xr:uid="{00000000-0005-0000-0000-000035160000}"/>
    <cellStyle name="Nuovo 33" xfId="1222" xr:uid="{00000000-0005-0000-0000-000036160000}"/>
    <cellStyle name="Nuovo 33 2" xfId="1223" xr:uid="{00000000-0005-0000-0000-000037160000}"/>
    <cellStyle name="Nuovo 33 2 2" xfId="4605" xr:uid="{00000000-0005-0000-0000-000038160000}"/>
    <cellStyle name="Nuovo 33 2 3" xfId="7121" xr:uid="{00000000-0005-0000-0000-000039160000}"/>
    <cellStyle name="Nuovo 33 3" xfId="1224" xr:uid="{00000000-0005-0000-0000-00003A160000}"/>
    <cellStyle name="Nuovo 33 3 2" xfId="1225" xr:uid="{00000000-0005-0000-0000-00003B160000}"/>
    <cellStyle name="Nuovo 33 3 2 2" xfId="2778" xr:uid="{00000000-0005-0000-0000-00003C160000}"/>
    <cellStyle name="Nuovo 33 3 2 3" xfId="2777" xr:uid="{00000000-0005-0000-0000-00003D160000}"/>
    <cellStyle name="Nuovo 33 3 3" xfId="3774" xr:uid="{00000000-0005-0000-0000-00003E160000}"/>
    <cellStyle name="Nuovo 33 3 3 2" xfId="4607" xr:uid="{00000000-0005-0000-0000-00003F160000}"/>
    <cellStyle name="Nuovo 33 3 3 3" xfId="7122" xr:uid="{00000000-0005-0000-0000-000040160000}"/>
    <cellStyle name="Nuovo 33 3 4" xfId="4606" xr:uid="{00000000-0005-0000-0000-000041160000}"/>
    <cellStyle name="Nuovo 33 3 5" xfId="7123" xr:uid="{00000000-0005-0000-0000-000042160000}"/>
    <cellStyle name="Nuovo 33 4" xfId="1226" xr:uid="{00000000-0005-0000-0000-000043160000}"/>
    <cellStyle name="Nuovo 33 4 2" xfId="2779" xr:uid="{00000000-0005-0000-0000-000044160000}"/>
    <cellStyle name="Nuovo 33 4 2 2" xfId="4609" xr:uid="{00000000-0005-0000-0000-000045160000}"/>
    <cellStyle name="Nuovo 33 4 3" xfId="4608" xr:uid="{00000000-0005-0000-0000-000046160000}"/>
    <cellStyle name="Nuovo 33 4 4" xfId="7124" xr:uid="{00000000-0005-0000-0000-000047160000}"/>
    <cellStyle name="Nuovo 33 5" xfId="1227" xr:uid="{00000000-0005-0000-0000-000048160000}"/>
    <cellStyle name="Nuovo 33 5 2" xfId="7125" xr:uid="{00000000-0005-0000-0000-000049160000}"/>
    <cellStyle name="Nuovo 33 6" xfId="1228" xr:uid="{00000000-0005-0000-0000-00004A160000}"/>
    <cellStyle name="Nuovo 34" xfId="1229" xr:uid="{00000000-0005-0000-0000-00004B160000}"/>
    <cellStyle name="Nuovo 34 2" xfId="1230" xr:uid="{00000000-0005-0000-0000-00004C160000}"/>
    <cellStyle name="Nuovo 34 2 2" xfId="4610" xr:uid="{00000000-0005-0000-0000-00004D160000}"/>
    <cellStyle name="Nuovo 34 2 3" xfId="7126" xr:uid="{00000000-0005-0000-0000-00004E160000}"/>
    <cellStyle name="Nuovo 34 3" xfId="1231" xr:uid="{00000000-0005-0000-0000-00004F160000}"/>
    <cellStyle name="Nuovo 34 3 2" xfId="1232" xr:uid="{00000000-0005-0000-0000-000050160000}"/>
    <cellStyle name="Nuovo 34 3 2 2" xfId="2781" xr:uid="{00000000-0005-0000-0000-000051160000}"/>
    <cellStyle name="Nuovo 34 3 2 3" xfId="2780" xr:uid="{00000000-0005-0000-0000-000052160000}"/>
    <cellStyle name="Nuovo 34 3 3" xfId="3775" xr:uid="{00000000-0005-0000-0000-000053160000}"/>
    <cellStyle name="Nuovo 34 3 3 2" xfId="4612" xr:uid="{00000000-0005-0000-0000-000054160000}"/>
    <cellStyle name="Nuovo 34 3 3 3" xfId="7127" xr:uid="{00000000-0005-0000-0000-000055160000}"/>
    <cellStyle name="Nuovo 34 3 4" xfId="4611" xr:uid="{00000000-0005-0000-0000-000056160000}"/>
    <cellStyle name="Nuovo 34 3 5" xfId="7128" xr:uid="{00000000-0005-0000-0000-000057160000}"/>
    <cellStyle name="Nuovo 34 4" xfId="1233" xr:uid="{00000000-0005-0000-0000-000058160000}"/>
    <cellStyle name="Nuovo 34 4 2" xfId="2782" xr:uid="{00000000-0005-0000-0000-000059160000}"/>
    <cellStyle name="Nuovo 34 4 2 2" xfId="4614" xr:uid="{00000000-0005-0000-0000-00005A160000}"/>
    <cellStyle name="Nuovo 34 4 3" xfId="4613" xr:uid="{00000000-0005-0000-0000-00005B160000}"/>
    <cellStyle name="Nuovo 34 4 4" xfId="7129" xr:uid="{00000000-0005-0000-0000-00005C160000}"/>
    <cellStyle name="Nuovo 34 5" xfId="1234" xr:uid="{00000000-0005-0000-0000-00005D160000}"/>
    <cellStyle name="Nuovo 34 5 2" xfId="7130" xr:uid="{00000000-0005-0000-0000-00005E160000}"/>
    <cellStyle name="Nuovo 34 6" xfId="1235" xr:uid="{00000000-0005-0000-0000-00005F160000}"/>
    <cellStyle name="Nuovo 35" xfId="1236" xr:uid="{00000000-0005-0000-0000-000060160000}"/>
    <cellStyle name="Nuovo 35 2" xfId="1237" xr:uid="{00000000-0005-0000-0000-000061160000}"/>
    <cellStyle name="Nuovo 35 2 2" xfId="4615" xr:uid="{00000000-0005-0000-0000-000062160000}"/>
    <cellStyle name="Nuovo 35 2 3" xfId="7131" xr:uid="{00000000-0005-0000-0000-000063160000}"/>
    <cellStyle name="Nuovo 35 3" xfId="1238" xr:uid="{00000000-0005-0000-0000-000064160000}"/>
    <cellStyle name="Nuovo 35 3 2" xfId="1239" xr:uid="{00000000-0005-0000-0000-000065160000}"/>
    <cellStyle name="Nuovo 35 3 2 2" xfId="2784" xr:uid="{00000000-0005-0000-0000-000066160000}"/>
    <cellStyle name="Nuovo 35 3 2 3" xfId="2783" xr:uid="{00000000-0005-0000-0000-000067160000}"/>
    <cellStyle name="Nuovo 35 3 3" xfId="3776" xr:uid="{00000000-0005-0000-0000-000068160000}"/>
    <cellStyle name="Nuovo 35 3 3 2" xfId="4617" xr:uid="{00000000-0005-0000-0000-000069160000}"/>
    <cellStyle name="Nuovo 35 3 3 3" xfId="7132" xr:uid="{00000000-0005-0000-0000-00006A160000}"/>
    <cellStyle name="Nuovo 35 3 4" xfId="4616" xr:uid="{00000000-0005-0000-0000-00006B160000}"/>
    <cellStyle name="Nuovo 35 3 5" xfId="7133" xr:uid="{00000000-0005-0000-0000-00006C160000}"/>
    <cellStyle name="Nuovo 35 4" xfId="1240" xr:uid="{00000000-0005-0000-0000-00006D160000}"/>
    <cellStyle name="Nuovo 35 4 2" xfId="2785" xr:uid="{00000000-0005-0000-0000-00006E160000}"/>
    <cellStyle name="Nuovo 35 4 2 2" xfId="4619" xr:uid="{00000000-0005-0000-0000-00006F160000}"/>
    <cellStyle name="Nuovo 35 4 3" xfId="4618" xr:uid="{00000000-0005-0000-0000-000070160000}"/>
    <cellStyle name="Nuovo 35 4 4" xfId="7134" xr:uid="{00000000-0005-0000-0000-000071160000}"/>
    <cellStyle name="Nuovo 35 5" xfId="1241" xr:uid="{00000000-0005-0000-0000-000072160000}"/>
    <cellStyle name="Nuovo 35 5 2" xfId="7135" xr:uid="{00000000-0005-0000-0000-000073160000}"/>
    <cellStyle name="Nuovo 35 6" xfId="1242" xr:uid="{00000000-0005-0000-0000-000074160000}"/>
    <cellStyle name="Nuovo 36" xfId="1243" xr:uid="{00000000-0005-0000-0000-000075160000}"/>
    <cellStyle name="Nuovo 36 2" xfId="1244" xr:uid="{00000000-0005-0000-0000-000076160000}"/>
    <cellStyle name="Nuovo 36 2 2" xfId="4620" xr:uid="{00000000-0005-0000-0000-000077160000}"/>
    <cellStyle name="Nuovo 36 2 3" xfId="7136" xr:uid="{00000000-0005-0000-0000-000078160000}"/>
    <cellStyle name="Nuovo 36 3" xfId="1245" xr:uid="{00000000-0005-0000-0000-000079160000}"/>
    <cellStyle name="Nuovo 36 3 2" xfId="1246" xr:uid="{00000000-0005-0000-0000-00007A160000}"/>
    <cellStyle name="Nuovo 36 3 2 2" xfId="2787" xr:uid="{00000000-0005-0000-0000-00007B160000}"/>
    <cellStyle name="Nuovo 36 3 2 3" xfId="2786" xr:uid="{00000000-0005-0000-0000-00007C160000}"/>
    <cellStyle name="Nuovo 36 3 3" xfId="3777" xr:uid="{00000000-0005-0000-0000-00007D160000}"/>
    <cellStyle name="Nuovo 36 3 3 2" xfId="4622" xr:uid="{00000000-0005-0000-0000-00007E160000}"/>
    <cellStyle name="Nuovo 36 3 3 3" xfId="7137" xr:uid="{00000000-0005-0000-0000-00007F160000}"/>
    <cellStyle name="Nuovo 36 3 4" xfId="4621" xr:uid="{00000000-0005-0000-0000-000080160000}"/>
    <cellStyle name="Nuovo 36 3 5" xfId="7138" xr:uid="{00000000-0005-0000-0000-000081160000}"/>
    <cellStyle name="Nuovo 36 4" xfId="1247" xr:uid="{00000000-0005-0000-0000-000082160000}"/>
    <cellStyle name="Nuovo 36 4 2" xfId="2788" xr:uid="{00000000-0005-0000-0000-000083160000}"/>
    <cellStyle name="Nuovo 36 4 2 2" xfId="4624" xr:uid="{00000000-0005-0000-0000-000084160000}"/>
    <cellStyle name="Nuovo 36 4 3" xfId="4623" xr:uid="{00000000-0005-0000-0000-000085160000}"/>
    <cellStyle name="Nuovo 36 4 4" xfId="7139" xr:uid="{00000000-0005-0000-0000-000086160000}"/>
    <cellStyle name="Nuovo 36 5" xfId="1248" xr:uid="{00000000-0005-0000-0000-000087160000}"/>
    <cellStyle name="Nuovo 36 5 2" xfId="7140" xr:uid="{00000000-0005-0000-0000-000088160000}"/>
    <cellStyle name="Nuovo 36 6" xfId="1249" xr:uid="{00000000-0005-0000-0000-000089160000}"/>
    <cellStyle name="Nuovo 37" xfId="1250" xr:uid="{00000000-0005-0000-0000-00008A160000}"/>
    <cellStyle name="Nuovo 37 2" xfId="1251" xr:uid="{00000000-0005-0000-0000-00008B160000}"/>
    <cellStyle name="Nuovo 37 2 2" xfId="4625" xr:uid="{00000000-0005-0000-0000-00008C160000}"/>
    <cellStyle name="Nuovo 37 2 3" xfId="7141" xr:uid="{00000000-0005-0000-0000-00008D160000}"/>
    <cellStyle name="Nuovo 37 3" xfId="1252" xr:uid="{00000000-0005-0000-0000-00008E160000}"/>
    <cellStyle name="Nuovo 37 3 2" xfId="1253" xr:uid="{00000000-0005-0000-0000-00008F160000}"/>
    <cellStyle name="Nuovo 37 3 2 2" xfId="2790" xr:uid="{00000000-0005-0000-0000-000090160000}"/>
    <cellStyle name="Nuovo 37 3 2 3" xfId="2789" xr:uid="{00000000-0005-0000-0000-000091160000}"/>
    <cellStyle name="Nuovo 37 3 3" xfId="3778" xr:uid="{00000000-0005-0000-0000-000092160000}"/>
    <cellStyle name="Nuovo 37 3 3 2" xfId="4627" xr:uid="{00000000-0005-0000-0000-000093160000}"/>
    <cellStyle name="Nuovo 37 3 3 3" xfId="7142" xr:uid="{00000000-0005-0000-0000-000094160000}"/>
    <cellStyle name="Nuovo 37 3 4" xfId="4626" xr:uid="{00000000-0005-0000-0000-000095160000}"/>
    <cellStyle name="Nuovo 37 3 5" xfId="7143" xr:uid="{00000000-0005-0000-0000-000096160000}"/>
    <cellStyle name="Nuovo 37 4" xfId="1254" xr:uid="{00000000-0005-0000-0000-000097160000}"/>
    <cellStyle name="Nuovo 37 4 2" xfId="2791" xr:uid="{00000000-0005-0000-0000-000098160000}"/>
    <cellStyle name="Nuovo 37 4 2 2" xfId="4629" xr:uid="{00000000-0005-0000-0000-000099160000}"/>
    <cellStyle name="Nuovo 37 4 3" xfId="4628" xr:uid="{00000000-0005-0000-0000-00009A160000}"/>
    <cellStyle name="Nuovo 37 4 4" xfId="7144" xr:uid="{00000000-0005-0000-0000-00009B160000}"/>
    <cellStyle name="Nuovo 37 5" xfId="1255" xr:uid="{00000000-0005-0000-0000-00009C160000}"/>
    <cellStyle name="Nuovo 37 5 2" xfId="7145" xr:uid="{00000000-0005-0000-0000-00009D160000}"/>
    <cellStyle name="Nuovo 37 6" xfId="1256" xr:uid="{00000000-0005-0000-0000-00009E160000}"/>
    <cellStyle name="Nuovo 38" xfId="1257" xr:uid="{00000000-0005-0000-0000-00009F160000}"/>
    <cellStyle name="Nuovo 38 2" xfId="1258" xr:uid="{00000000-0005-0000-0000-0000A0160000}"/>
    <cellStyle name="Nuovo 38 2 2" xfId="4630" xr:uid="{00000000-0005-0000-0000-0000A1160000}"/>
    <cellStyle name="Nuovo 38 2 3" xfId="7146" xr:uid="{00000000-0005-0000-0000-0000A2160000}"/>
    <cellStyle name="Nuovo 38 3" xfId="1259" xr:uid="{00000000-0005-0000-0000-0000A3160000}"/>
    <cellStyle name="Nuovo 38 3 2" xfId="1260" xr:uid="{00000000-0005-0000-0000-0000A4160000}"/>
    <cellStyle name="Nuovo 38 3 2 2" xfId="2793" xr:uid="{00000000-0005-0000-0000-0000A5160000}"/>
    <cellStyle name="Nuovo 38 3 2 3" xfId="2792" xr:uid="{00000000-0005-0000-0000-0000A6160000}"/>
    <cellStyle name="Nuovo 38 3 3" xfId="3779" xr:uid="{00000000-0005-0000-0000-0000A7160000}"/>
    <cellStyle name="Nuovo 38 3 3 2" xfId="4632" xr:uid="{00000000-0005-0000-0000-0000A8160000}"/>
    <cellStyle name="Nuovo 38 3 3 3" xfId="7147" xr:uid="{00000000-0005-0000-0000-0000A9160000}"/>
    <cellStyle name="Nuovo 38 3 4" xfId="4631" xr:uid="{00000000-0005-0000-0000-0000AA160000}"/>
    <cellStyle name="Nuovo 38 3 5" xfId="7148" xr:uid="{00000000-0005-0000-0000-0000AB160000}"/>
    <cellStyle name="Nuovo 38 4" xfId="1261" xr:uid="{00000000-0005-0000-0000-0000AC160000}"/>
    <cellStyle name="Nuovo 38 4 2" xfId="2794" xr:uid="{00000000-0005-0000-0000-0000AD160000}"/>
    <cellStyle name="Nuovo 38 4 2 2" xfId="4634" xr:uid="{00000000-0005-0000-0000-0000AE160000}"/>
    <cellStyle name="Nuovo 38 4 3" xfId="4633" xr:uid="{00000000-0005-0000-0000-0000AF160000}"/>
    <cellStyle name="Nuovo 38 4 4" xfId="7149" xr:uid="{00000000-0005-0000-0000-0000B0160000}"/>
    <cellStyle name="Nuovo 38 5" xfId="1262" xr:uid="{00000000-0005-0000-0000-0000B1160000}"/>
    <cellStyle name="Nuovo 38 5 2" xfId="7150" xr:uid="{00000000-0005-0000-0000-0000B2160000}"/>
    <cellStyle name="Nuovo 38 6" xfId="1263" xr:uid="{00000000-0005-0000-0000-0000B3160000}"/>
    <cellStyle name="Nuovo 39" xfId="1264" xr:uid="{00000000-0005-0000-0000-0000B4160000}"/>
    <cellStyle name="Nuovo 39 2" xfId="1265" xr:uid="{00000000-0005-0000-0000-0000B5160000}"/>
    <cellStyle name="Nuovo 39 2 2" xfId="4635" xr:uid="{00000000-0005-0000-0000-0000B6160000}"/>
    <cellStyle name="Nuovo 39 2 3" xfId="7151" xr:uid="{00000000-0005-0000-0000-0000B7160000}"/>
    <cellStyle name="Nuovo 39 3" xfId="1266" xr:uid="{00000000-0005-0000-0000-0000B8160000}"/>
    <cellStyle name="Nuovo 39 3 2" xfId="1267" xr:uid="{00000000-0005-0000-0000-0000B9160000}"/>
    <cellStyle name="Nuovo 39 3 2 2" xfId="2796" xr:uid="{00000000-0005-0000-0000-0000BA160000}"/>
    <cellStyle name="Nuovo 39 3 2 3" xfId="2795" xr:uid="{00000000-0005-0000-0000-0000BB160000}"/>
    <cellStyle name="Nuovo 39 3 3" xfId="3780" xr:uid="{00000000-0005-0000-0000-0000BC160000}"/>
    <cellStyle name="Nuovo 39 3 3 2" xfId="4637" xr:uid="{00000000-0005-0000-0000-0000BD160000}"/>
    <cellStyle name="Nuovo 39 3 3 3" xfId="7152" xr:uid="{00000000-0005-0000-0000-0000BE160000}"/>
    <cellStyle name="Nuovo 39 3 4" xfId="4636" xr:uid="{00000000-0005-0000-0000-0000BF160000}"/>
    <cellStyle name="Nuovo 39 3 5" xfId="7153" xr:uid="{00000000-0005-0000-0000-0000C0160000}"/>
    <cellStyle name="Nuovo 39 4" xfId="1268" xr:uid="{00000000-0005-0000-0000-0000C1160000}"/>
    <cellStyle name="Nuovo 39 4 2" xfId="2797" xr:uid="{00000000-0005-0000-0000-0000C2160000}"/>
    <cellStyle name="Nuovo 39 4 2 2" xfId="4639" xr:uid="{00000000-0005-0000-0000-0000C3160000}"/>
    <cellStyle name="Nuovo 39 4 3" xfId="4638" xr:uid="{00000000-0005-0000-0000-0000C4160000}"/>
    <cellStyle name="Nuovo 39 4 4" xfId="7154" xr:uid="{00000000-0005-0000-0000-0000C5160000}"/>
    <cellStyle name="Nuovo 39 5" xfId="1269" xr:uid="{00000000-0005-0000-0000-0000C6160000}"/>
    <cellStyle name="Nuovo 39 5 2" xfId="7155" xr:uid="{00000000-0005-0000-0000-0000C7160000}"/>
    <cellStyle name="Nuovo 39 6" xfId="1270" xr:uid="{00000000-0005-0000-0000-0000C8160000}"/>
    <cellStyle name="Nuovo 4" xfId="1271" xr:uid="{00000000-0005-0000-0000-0000C9160000}"/>
    <cellStyle name="Nuovo 4 2" xfId="1272" xr:uid="{00000000-0005-0000-0000-0000CA160000}"/>
    <cellStyle name="Nuovo 4 2 2" xfId="4640" xr:uid="{00000000-0005-0000-0000-0000CB160000}"/>
    <cellStyle name="Nuovo 4 2 3" xfId="7156" xr:uid="{00000000-0005-0000-0000-0000CC160000}"/>
    <cellStyle name="Nuovo 4 3" xfId="1273" xr:uid="{00000000-0005-0000-0000-0000CD160000}"/>
    <cellStyle name="Nuovo 4 3 2" xfId="1274" xr:uid="{00000000-0005-0000-0000-0000CE160000}"/>
    <cellStyle name="Nuovo 4 3 2 2" xfId="2799" xr:uid="{00000000-0005-0000-0000-0000CF160000}"/>
    <cellStyle name="Nuovo 4 3 2 3" xfId="2798" xr:uid="{00000000-0005-0000-0000-0000D0160000}"/>
    <cellStyle name="Nuovo 4 3 3" xfId="3781" xr:uid="{00000000-0005-0000-0000-0000D1160000}"/>
    <cellStyle name="Nuovo 4 3 3 2" xfId="4642" xr:uid="{00000000-0005-0000-0000-0000D2160000}"/>
    <cellStyle name="Nuovo 4 3 3 3" xfId="7157" xr:uid="{00000000-0005-0000-0000-0000D3160000}"/>
    <cellStyle name="Nuovo 4 3 4" xfId="4641" xr:uid="{00000000-0005-0000-0000-0000D4160000}"/>
    <cellStyle name="Nuovo 4 3 5" xfId="7158" xr:uid="{00000000-0005-0000-0000-0000D5160000}"/>
    <cellStyle name="Nuovo 4 4" xfId="1275" xr:uid="{00000000-0005-0000-0000-0000D6160000}"/>
    <cellStyle name="Nuovo 4 4 2" xfId="2800" xr:uid="{00000000-0005-0000-0000-0000D7160000}"/>
    <cellStyle name="Nuovo 4 4 2 2" xfId="4644" xr:uid="{00000000-0005-0000-0000-0000D8160000}"/>
    <cellStyle name="Nuovo 4 4 3" xfId="4643" xr:uid="{00000000-0005-0000-0000-0000D9160000}"/>
    <cellStyle name="Nuovo 4 4 4" xfId="7159" xr:uid="{00000000-0005-0000-0000-0000DA160000}"/>
    <cellStyle name="Nuovo 4 5" xfId="1276" xr:uid="{00000000-0005-0000-0000-0000DB160000}"/>
    <cellStyle name="Nuovo 4 5 2" xfId="7160" xr:uid="{00000000-0005-0000-0000-0000DC160000}"/>
    <cellStyle name="Nuovo 4 6" xfId="1277" xr:uid="{00000000-0005-0000-0000-0000DD160000}"/>
    <cellStyle name="Nuovo 40" xfId="1278" xr:uid="{00000000-0005-0000-0000-0000DE160000}"/>
    <cellStyle name="Nuovo 40 2" xfId="1279" xr:uid="{00000000-0005-0000-0000-0000DF160000}"/>
    <cellStyle name="Nuovo 40 2 2" xfId="4645" xr:uid="{00000000-0005-0000-0000-0000E0160000}"/>
    <cellStyle name="Nuovo 40 2 3" xfId="7161" xr:uid="{00000000-0005-0000-0000-0000E1160000}"/>
    <cellStyle name="Nuovo 40 3" xfId="1280" xr:uid="{00000000-0005-0000-0000-0000E2160000}"/>
    <cellStyle name="Nuovo 40 3 2" xfId="1281" xr:uid="{00000000-0005-0000-0000-0000E3160000}"/>
    <cellStyle name="Nuovo 40 3 2 2" xfId="2802" xr:uid="{00000000-0005-0000-0000-0000E4160000}"/>
    <cellStyle name="Nuovo 40 3 2 3" xfId="2801" xr:uid="{00000000-0005-0000-0000-0000E5160000}"/>
    <cellStyle name="Nuovo 40 3 3" xfId="3782" xr:uid="{00000000-0005-0000-0000-0000E6160000}"/>
    <cellStyle name="Nuovo 40 3 3 2" xfId="4647" xr:uid="{00000000-0005-0000-0000-0000E7160000}"/>
    <cellStyle name="Nuovo 40 3 3 3" xfId="7162" xr:uid="{00000000-0005-0000-0000-0000E8160000}"/>
    <cellStyle name="Nuovo 40 3 4" xfId="4646" xr:uid="{00000000-0005-0000-0000-0000E9160000}"/>
    <cellStyle name="Nuovo 40 3 5" xfId="7163" xr:uid="{00000000-0005-0000-0000-0000EA160000}"/>
    <cellStyle name="Nuovo 40 4" xfId="1282" xr:uid="{00000000-0005-0000-0000-0000EB160000}"/>
    <cellStyle name="Nuovo 40 4 2" xfId="2803" xr:uid="{00000000-0005-0000-0000-0000EC160000}"/>
    <cellStyle name="Nuovo 40 4 2 2" xfId="4649" xr:uid="{00000000-0005-0000-0000-0000ED160000}"/>
    <cellStyle name="Nuovo 40 4 3" xfId="4648" xr:uid="{00000000-0005-0000-0000-0000EE160000}"/>
    <cellStyle name="Nuovo 40 4 4" xfId="7164" xr:uid="{00000000-0005-0000-0000-0000EF160000}"/>
    <cellStyle name="Nuovo 40 5" xfId="1283" xr:uid="{00000000-0005-0000-0000-0000F0160000}"/>
    <cellStyle name="Nuovo 40 5 2" xfId="7165" xr:uid="{00000000-0005-0000-0000-0000F1160000}"/>
    <cellStyle name="Nuovo 40 6" xfId="1284" xr:uid="{00000000-0005-0000-0000-0000F2160000}"/>
    <cellStyle name="Nuovo 41" xfId="1285" xr:uid="{00000000-0005-0000-0000-0000F3160000}"/>
    <cellStyle name="Nuovo 41 2" xfId="1286" xr:uid="{00000000-0005-0000-0000-0000F4160000}"/>
    <cellStyle name="Nuovo 41 2 2" xfId="4650" xr:uid="{00000000-0005-0000-0000-0000F5160000}"/>
    <cellStyle name="Nuovo 41 2 3" xfId="7166" xr:uid="{00000000-0005-0000-0000-0000F6160000}"/>
    <cellStyle name="Nuovo 41 3" xfId="1287" xr:uid="{00000000-0005-0000-0000-0000F7160000}"/>
    <cellStyle name="Nuovo 41 3 2" xfId="1288" xr:uid="{00000000-0005-0000-0000-0000F8160000}"/>
    <cellStyle name="Nuovo 41 3 2 2" xfId="2805" xr:uid="{00000000-0005-0000-0000-0000F9160000}"/>
    <cellStyle name="Nuovo 41 3 2 3" xfId="2804" xr:uid="{00000000-0005-0000-0000-0000FA160000}"/>
    <cellStyle name="Nuovo 41 3 3" xfId="3783" xr:uid="{00000000-0005-0000-0000-0000FB160000}"/>
    <cellStyle name="Nuovo 41 3 3 2" xfId="4652" xr:uid="{00000000-0005-0000-0000-0000FC160000}"/>
    <cellStyle name="Nuovo 41 3 3 3" xfId="7167" xr:uid="{00000000-0005-0000-0000-0000FD160000}"/>
    <cellStyle name="Nuovo 41 3 4" xfId="4651" xr:uid="{00000000-0005-0000-0000-0000FE160000}"/>
    <cellStyle name="Nuovo 41 3 5" xfId="7168" xr:uid="{00000000-0005-0000-0000-0000FF160000}"/>
    <cellStyle name="Nuovo 41 4" xfId="1289" xr:uid="{00000000-0005-0000-0000-000000170000}"/>
    <cellStyle name="Nuovo 41 4 2" xfId="2806" xr:uid="{00000000-0005-0000-0000-000001170000}"/>
    <cellStyle name="Nuovo 41 4 2 2" xfId="4654" xr:uid="{00000000-0005-0000-0000-000002170000}"/>
    <cellStyle name="Nuovo 41 4 3" xfId="4653" xr:uid="{00000000-0005-0000-0000-000003170000}"/>
    <cellStyle name="Nuovo 41 4 4" xfId="7169" xr:uid="{00000000-0005-0000-0000-000004170000}"/>
    <cellStyle name="Nuovo 41 5" xfId="1290" xr:uid="{00000000-0005-0000-0000-000005170000}"/>
    <cellStyle name="Nuovo 41 5 2" xfId="7170" xr:uid="{00000000-0005-0000-0000-000006170000}"/>
    <cellStyle name="Nuovo 41 6" xfId="1291" xr:uid="{00000000-0005-0000-0000-000007170000}"/>
    <cellStyle name="Nuovo 42" xfId="1292" xr:uid="{00000000-0005-0000-0000-000008170000}"/>
    <cellStyle name="Nuovo 42 2" xfId="1293" xr:uid="{00000000-0005-0000-0000-000009170000}"/>
    <cellStyle name="Nuovo 42 2 2" xfId="4655" xr:uid="{00000000-0005-0000-0000-00000A170000}"/>
    <cellStyle name="Nuovo 42 2 3" xfId="7171" xr:uid="{00000000-0005-0000-0000-00000B170000}"/>
    <cellStyle name="Nuovo 42 3" xfId="1294" xr:uid="{00000000-0005-0000-0000-00000C170000}"/>
    <cellStyle name="Nuovo 42 3 2" xfId="1295" xr:uid="{00000000-0005-0000-0000-00000D170000}"/>
    <cellStyle name="Nuovo 42 3 2 2" xfId="2808" xr:uid="{00000000-0005-0000-0000-00000E170000}"/>
    <cellStyle name="Nuovo 42 3 2 3" xfId="2807" xr:uid="{00000000-0005-0000-0000-00000F170000}"/>
    <cellStyle name="Nuovo 42 3 3" xfId="3784" xr:uid="{00000000-0005-0000-0000-000010170000}"/>
    <cellStyle name="Nuovo 42 3 3 2" xfId="4657" xr:uid="{00000000-0005-0000-0000-000011170000}"/>
    <cellStyle name="Nuovo 42 3 3 3" xfId="7172" xr:uid="{00000000-0005-0000-0000-000012170000}"/>
    <cellStyle name="Nuovo 42 3 4" xfId="4656" xr:uid="{00000000-0005-0000-0000-000013170000}"/>
    <cellStyle name="Nuovo 42 3 5" xfId="7173" xr:uid="{00000000-0005-0000-0000-000014170000}"/>
    <cellStyle name="Nuovo 42 4" xfId="1296" xr:uid="{00000000-0005-0000-0000-000015170000}"/>
    <cellStyle name="Nuovo 42 4 2" xfId="2809" xr:uid="{00000000-0005-0000-0000-000016170000}"/>
    <cellStyle name="Nuovo 42 4 2 2" xfId="4659" xr:uid="{00000000-0005-0000-0000-000017170000}"/>
    <cellStyle name="Nuovo 42 4 3" xfId="4658" xr:uid="{00000000-0005-0000-0000-000018170000}"/>
    <cellStyle name="Nuovo 42 4 4" xfId="7174" xr:uid="{00000000-0005-0000-0000-000019170000}"/>
    <cellStyle name="Nuovo 42 5" xfId="1297" xr:uid="{00000000-0005-0000-0000-00001A170000}"/>
    <cellStyle name="Nuovo 42 5 2" xfId="7175" xr:uid="{00000000-0005-0000-0000-00001B170000}"/>
    <cellStyle name="Nuovo 42 6" xfId="1298" xr:uid="{00000000-0005-0000-0000-00001C170000}"/>
    <cellStyle name="Nuovo 43" xfId="1299" xr:uid="{00000000-0005-0000-0000-00001D170000}"/>
    <cellStyle name="Nuovo 43 2" xfId="1300" xr:uid="{00000000-0005-0000-0000-00001E170000}"/>
    <cellStyle name="Nuovo 43 2 2" xfId="4660" xr:uid="{00000000-0005-0000-0000-00001F170000}"/>
    <cellStyle name="Nuovo 43 2 3" xfId="7176" xr:uid="{00000000-0005-0000-0000-000020170000}"/>
    <cellStyle name="Nuovo 43 3" xfId="1301" xr:uid="{00000000-0005-0000-0000-000021170000}"/>
    <cellStyle name="Nuovo 43 3 2" xfId="1302" xr:uid="{00000000-0005-0000-0000-000022170000}"/>
    <cellStyle name="Nuovo 43 3 2 2" xfId="2811" xr:uid="{00000000-0005-0000-0000-000023170000}"/>
    <cellStyle name="Nuovo 43 3 2 3" xfId="2810" xr:uid="{00000000-0005-0000-0000-000024170000}"/>
    <cellStyle name="Nuovo 43 3 3" xfId="3785" xr:uid="{00000000-0005-0000-0000-000025170000}"/>
    <cellStyle name="Nuovo 43 3 3 2" xfId="4662" xr:uid="{00000000-0005-0000-0000-000026170000}"/>
    <cellStyle name="Nuovo 43 3 3 3" xfId="7177" xr:uid="{00000000-0005-0000-0000-000027170000}"/>
    <cellStyle name="Nuovo 43 3 4" xfId="4661" xr:uid="{00000000-0005-0000-0000-000028170000}"/>
    <cellStyle name="Nuovo 43 3 5" xfId="7178" xr:uid="{00000000-0005-0000-0000-000029170000}"/>
    <cellStyle name="Nuovo 43 4" xfId="1303" xr:uid="{00000000-0005-0000-0000-00002A170000}"/>
    <cellStyle name="Nuovo 43 4 2" xfId="2812" xr:uid="{00000000-0005-0000-0000-00002B170000}"/>
    <cellStyle name="Nuovo 43 4 2 2" xfId="4664" xr:uid="{00000000-0005-0000-0000-00002C170000}"/>
    <cellStyle name="Nuovo 43 4 3" xfId="4663" xr:uid="{00000000-0005-0000-0000-00002D170000}"/>
    <cellStyle name="Nuovo 43 4 4" xfId="7179" xr:uid="{00000000-0005-0000-0000-00002E170000}"/>
    <cellStyle name="Nuovo 43 5" xfId="1304" xr:uid="{00000000-0005-0000-0000-00002F170000}"/>
    <cellStyle name="Nuovo 43 5 2" xfId="7180" xr:uid="{00000000-0005-0000-0000-000030170000}"/>
    <cellStyle name="Nuovo 43 6" xfId="1305" xr:uid="{00000000-0005-0000-0000-000031170000}"/>
    <cellStyle name="Nuovo 44" xfId="1306" xr:uid="{00000000-0005-0000-0000-000032170000}"/>
    <cellStyle name="Nuovo 44 2" xfId="1307" xr:uid="{00000000-0005-0000-0000-000033170000}"/>
    <cellStyle name="Nuovo 44 2 2" xfId="4665" xr:uid="{00000000-0005-0000-0000-000034170000}"/>
    <cellStyle name="Nuovo 44 2 3" xfId="7181" xr:uid="{00000000-0005-0000-0000-000035170000}"/>
    <cellStyle name="Nuovo 44 3" xfId="1308" xr:uid="{00000000-0005-0000-0000-000036170000}"/>
    <cellStyle name="Nuovo 44 3 2" xfId="1309" xr:uid="{00000000-0005-0000-0000-000037170000}"/>
    <cellStyle name="Nuovo 44 3 2 2" xfId="2814" xr:uid="{00000000-0005-0000-0000-000038170000}"/>
    <cellStyle name="Nuovo 44 3 2 3" xfId="2813" xr:uid="{00000000-0005-0000-0000-000039170000}"/>
    <cellStyle name="Nuovo 44 3 3" xfId="3786" xr:uid="{00000000-0005-0000-0000-00003A170000}"/>
    <cellStyle name="Nuovo 44 3 3 2" xfId="4667" xr:uid="{00000000-0005-0000-0000-00003B170000}"/>
    <cellStyle name="Nuovo 44 3 3 3" xfId="7182" xr:uid="{00000000-0005-0000-0000-00003C170000}"/>
    <cellStyle name="Nuovo 44 3 4" xfId="4666" xr:uid="{00000000-0005-0000-0000-00003D170000}"/>
    <cellStyle name="Nuovo 44 3 5" xfId="7183" xr:uid="{00000000-0005-0000-0000-00003E170000}"/>
    <cellStyle name="Nuovo 44 4" xfId="1310" xr:uid="{00000000-0005-0000-0000-00003F170000}"/>
    <cellStyle name="Nuovo 44 4 2" xfId="2815" xr:uid="{00000000-0005-0000-0000-000040170000}"/>
    <cellStyle name="Nuovo 44 4 2 2" xfId="4669" xr:uid="{00000000-0005-0000-0000-000041170000}"/>
    <cellStyle name="Nuovo 44 4 3" xfId="4668" xr:uid="{00000000-0005-0000-0000-000042170000}"/>
    <cellStyle name="Nuovo 44 4 4" xfId="7184" xr:uid="{00000000-0005-0000-0000-000043170000}"/>
    <cellStyle name="Nuovo 44 5" xfId="1311" xr:uid="{00000000-0005-0000-0000-000044170000}"/>
    <cellStyle name="Nuovo 44 5 2" xfId="7185" xr:uid="{00000000-0005-0000-0000-000045170000}"/>
    <cellStyle name="Nuovo 44 6" xfId="1312" xr:uid="{00000000-0005-0000-0000-000046170000}"/>
    <cellStyle name="Nuovo 45" xfId="1313" xr:uid="{00000000-0005-0000-0000-000047170000}"/>
    <cellStyle name="Nuovo 45 2" xfId="4670" xr:uid="{00000000-0005-0000-0000-000048170000}"/>
    <cellStyle name="Nuovo 45 3" xfId="7186" xr:uid="{00000000-0005-0000-0000-000049170000}"/>
    <cellStyle name="Nuovo 46" xfId="1314" xr:uid="{00000000-0005-0000-0000-00004A170000}"/>
    <cellStyle name="Nuovo 46 2" xfId="1315" xr:uid="{00000000-0005-0000-0000-00004B170000}"/>
    <cellStyle name="Nuovo 46 2 2" xfId="2817" xr:uid="{00000000-0005-0000-0000-00004C170000}"/>
    <cellStyle name="Nuovo 46 2 3" xfId="2816" xr:uid="{00000000-0005-0000-0000-00004D170000}"/>
    <cellStyle name="Nuovo 46 3" xfId="3787" xr:uid="{00000000-0005-0000-0000-00004E170000}"/>
    <cellStyle name="Nuovo 46 3 2" xfId="4672" xr:uid="{00000000-0005-0000-0000-00004F170000}"/>
    <cellStyle name="Nuovo 46 3 3" xfId="7187" xr:uid="{00000000-0005-0000-0000-000050170000}"/>
    <cellStyle name="Nuovo 46 4" xfId="4671" xr:uid="{00000000-0005-0000-0000-000051170000}"/>
    <cellStyle name="Nuovo 46 5" xfId="7188" xr:uid="{00000000-0005-0000-0000-000052170000}"/>
    <cellStyle name="Nuovo 47" xfId="1316" xr:uid="{00000000-0005-0000-0000-000053170000}"/>
    <cellStyle name="Nuovo 47 2" xfId="2818" xr:uid="{00000000-0005-0000-0000-000054170000}"/>
    <cellStyle name="Nuovo 47 2 2" xfId="4674" xr:uid="{00000000-0005-0000-0000-000055170000}"/>
    <cellStyle name="Nuovo 47 3" xfId="4673" xr:uid="{00000000-0005-0000-0000-000056170000}"/>
    <cellStyle name="Nuovo 47 4" xfId="7189" xr:uid="{00000000-0005-0000-0000-000057170000}"/>
    <cellStyle name="Nuovo 48" xfId="1317" xr:uid="{00000000-0005-0000-0000-000058170000}"/>
    <cellStyle name="Nuovo 48 2" xfId="7190" xr:uid="{00000000-0005-0000-0000-000059170000}"/>
    <cellStyle name="Nuovo 49" xfId="1318" xr:uid="{00000000-0005-0000-0000-00005A170000}"/>
    <cellStyle name="Nuovo 5" xfId="1319" xr:uid="{00000000-0005-0000-0000-00005B170000}"/>
    <cellStyle name="Nuovo 5 2" xfId="1320" xr:uid="{00000000-0005-0000-0000-00005C170000}"/>
    <cellStyle name="Nuovo 5 2 2" xfId="4675" xr:uid="{00000000-0005-0000-0000-00005D170000}"/>
    <cellStyle name="Nuovo 5 2 3" xfId="7191" xr:uid="{00000000-0005-0000-0000-00005E170000}"/>
    <cellStyle name="Nuovo 5 3" xfId="1321" xr:uid="{00000000-0005-0000-0000-00005F170000}"/>
    <cellStyle name="Nuovo 5 3 2" xfId="1322" xr:uid="{00000000-0005-0000-0000-000060170000}"/>
    <cellStyle name="Nuovo 5 3 2 2" xfId="2820" xr:uid="{00000000-0005-0000-0000-000061170000}"/>
    <cellStyle name="Nuovo 5 3 2 3" xfId="2819" xr:uid="{00000000-0005-0000-0000-000062170000}"/>
    <cellStyle name="Nuovo 5 3 3" xfId="3788" xr:uid="{00000000-0005-0000-0000-000063170000}"/>
    <cellStyle name="Nuovo 5 3 3 2" xfId="4677" xr:uid="{00000000-0005-0000-0000-000064170000}"/>
    <cellStyle name="Nuovo 5 3 3 3" xfId="7192" xr:uid="{00000000-0005-0000-0000-000065170000}"/>
    <cellStyle name="Nuovo 5 3 4" xfId="4676" xr:uid="{00000000-0005-0000-0000-000066170000}"/>
    <cellStyle name="Nuovo 5 3 5" xfId="7193" xr:uid="{00000000-0005-0000-0000-000067170000}"/>
    <cellStyle name="Nuovo 5 4" xfId="1323" xr:uid="{00000000-0005-0000-0000-000068170000}"/>
    <cellStyle name="Nuovo 5 4 2" xfId="2821" xr:uid="{00000000-0005-0000-0000-000069170000}"/>
    <cellStyle name="Nuovo 5 4 2 2" xfId="4679" xr:uid="{00000000-0005-0000-0000-00006A170000}"/>
    <cellStyle name="Nuovo 5 4 3" xfId="4678" xr:uid="{00000000-0005-0000-0000-00006B170000}"/>
    <cellStyle name="Nuovo 5 4 4" xfId="7194" xr:uid="{00000000-0005-0000-0000-00006C170000}"/>
    <cellStyle name="Nuovo 5 5" xfId="1324" xr:uid="{00000000-0005-0000-0000-00006D170000}"/>
    <cellStyle name="Nuovo 5 5 2" xfId="7195" xr:uid="{00000000-0005-0000-0000-00006E170000}"/>
    <cellStyle name="Nuovo 5 6" xfId="1325" xr:uid="{00000000-0005-0000-0000-00006F170000}"/>
    <cellStyle name="Nuovo 6" xfId="1326" xr:uid="{00000000-0005-0000-0000-000070170000}"/>
    <cellStyle name="Nuovo 6 2" xfId="1327" xr:uid="{00000000-0005-0000-0000-000071170000}"/>
    <cellStyle name="Nuovo 6 2 2" xfId="4680" xr:uid="{00000000-0005-0000-0000-000072170000}"/>
    <cellStyle name="Nuovo 6 2 3" xfId="7196" xr:uid="{00000000-0005-0000-0000-000073170000}"/>
    <cellStyle name="Nuovo 6 3" xfId="1328" xr:uid="{00000000-0005-0000-0000-000074170000}"/>
    <cellStyle name="Nuovo 6 3 2" xfId="1329" xr:uid="{00000000-0005-0000-0000-000075170000}"/>
    <cellStyle name="Nuovo 6 3 2 2" xfId="2823" xr:uid="{00000000-0005-0000-0000-000076170000}"/>
    <cellStyle name="Nuovo 6 3 2 3" xfId="2822" xr:uid="{00000000-0005-0000-0000-000077170000}"/>
    <cellStyle name="Nuovo 6 3 3" xfId="3789" xr:uid="{00000000-0005-0000-0000-000078170000}"/>
    <cellStyle name="Nuovo 6 3 3 2" xfId="4682" xr:uid="{00000000-0005-0000-0000-000079170000}"/>
    <cellStyle name="Nuovo 6 3 3 3" xfId="7197" xr:uid="{00000000-0005-0000-0000-00007A170000}"/>
    <cellStyle name="Nuovo 6 3 4" xfId="4681" xr:uid="{00000000-0005-0000-0000-00007B170000}"/>
    <cellStyle name="Nuovo 6 3 5" xfId="7198" xr:uid="{00000000-0005-0000-0000-00007C170000}"/>
    <cellStyle name="Nuovo 6 4" xfId="1330" xr:uid="{00000000-0005-0000-0000-00007D170000}"/>
    <cellStyle name="Nuovo 6 4 2" xfId="2824" xr:uid="{00000000-0005-0000-0000-00007E170000}"/>
    <cellStyle name="Nuovo 6 4 2 2" xfId="4684" xr:uid="{00000000-0005-0000-0000-00007F170000}"/>
    <cellStyle name="Nuovo 6 4 3" xfId="4683" xr:uid="{00000000-0005-0000-0000-000080170000}"/>
    <cellStyle name="Nuovo 6 4 4" xfId="7199" xr:uid="{00000000-0005-0000-0000-000081170000}"/>
    <cellStyle name="Nuovo 6 5" xfId="1331" xr:uid="{00000000-0005-0000-0000-000082170000}"/>
    <cellStyle name="Nuovo 6 5 2" xfId="7200" xr:uid="{00000000-0005-0000-0000-000083170000}"/>
    <cellStyle name="Nuovo 6 6" xfId="1332" xr:uid="{00000000-0005-0000-0000-000084170000}"/>
    <cellStyle name="Nuovo 7" xfId="1333" xr:uid="{00000000-0005-0000-0000-000085170000}"/>
    <cellStyle name="Nuovo 7 2" xfId="1334" xr:uid="{00000000-0005-0000-0000-000086170000}"/>
    <cellStyle name="Nuovo 7 2 2" xfId="4685" xr:uid="{00000000-0005-0000-0000-000087170000}"/>
    <cellStyle name="Nuovo 7 2 3" xfId="7201" xr:uid="{00000000-0005-0000-0000-000088170000}"/>
    <cellStyle name="Nuovo 7 3" xfId="1335" xr:uid="{00000000-0005-0000-0000-000089170000}"/>
    <cellStyle name="Nuovo 7 3 2" xfId="1336" xr:uid="{00000000-0005-0000-0000-00008A170000}"/>
    <cellStyle name="Nuovo 7 3 2 2" xfId="2826" xr:uid="{00000000-0005-0000-0000-00008B170000}"/>
    <cellStyle name="Nuovo 7 3 2 3" xfId="2825" xr:uid="{00000000-0005-0000-0000-00008C170000}"/>
    <cellStyle name="Nuovo 7 3 3" xfId="3790" xr:uid="{00000000-0005-0000-0000-00008D170000}"/>
    <cellStyle name="Nuovo 7 3 3 2" xfId="4687" xr:uid="{00000000-0005-0000-0000-00008E170000}"/>
    <cellStyle name="Nuovo 7 3 3 3" xfId="7202" xr:uid="{00000000-0005-0000-0000-00008F170000}"/>
    <cellStyle name="Nuovo 7 3 4" xfId="4686" xr:uid="{00000000-0005-0000-0000-000090170000}"/>
    <cellStyle name="Nuovo 7 3 5" xfId="7203" xr:uid="{00000000-0005-0000-0000-000091170000}"/>
    <cellStyle name="Nuovo 7 4" xfId="1337" xr:uid="{00000000-0005-0000-0000-000092170000}"/>
    <cellStyle name="Nuovo 7 4 2" xfId="2827" xr:uid="{00000000-0005-0000-0000-000093170000}"/>
    <cellStyle name="Nuovo 7 4 2 2" xfId="4689" xr:uid="{00000000-0005-0000-0000-000094170000}"/>
    <cellStyle name="Nuovo 7 4 3" xfId="4688" xr:uid="{00000000-0005-0000-0000-000095170000}"/>
    <cellStyle name="Nuovo 7 4 4" xfId="7204" xr:uid="{00000000-0005-0000-0000-000096170000}"/>
    <cellStyle name="Nuovo 7 5" xfId="1338" xr:uid="{00000000-0005-0000-0000-000097170000}"/>
    <cellStyle name="Nuovo 7 5 2" xfId="7205" xr:uid="{00000000-0005-0000-0000-000098170000}"/>
    <cellStyle name="Nuovo 7 6" xfId="1339" xr:uid="{00000000-0005-0000-0000-000099170000}"/>
    <cellStyle name="Nuovo 8" xfId="1340" xr:uid="{00000000-0005-0000-0000-00009A170000}"/>
    <cellStyle name="Nuovo 8 2" xfId="1341" xr:uid="{00000000-0005-0000-0000-00009B170000}"/>
    <cellStyle name="Nuovo 8 2 2" xfId="4690" xr:uid="{00000000-0005-0000-0000-00009C170000}"/>
    <cellStyle name="Nuovo 8 2 3" xfId="7206" xr:uid="{00000000-0005-0000-0000-00009D170000}"/>
    <cellStyle name="Nuovo 8 3" xfId="1342" xr:uid="{00000000-0005-0000-0000-00009E170000}"/>
    <cellStyle name="Nuovo 8 3 2" xfId="1343" xr:uid="{00000000-0005-0000-0000-00009F170000}"/>
    <cellStyle name="Nuovo 8 3 2 2" xfId="2829" xr:uid="{00000000-0005-0000-0000-0000A0170000}"/>
    <cellStyle name="Nuovo 8 3 2 3" xfId="2828" xr:uid="{00000000-0005-0000-0000-0000A1170000}"/>
    <cellStyle name="Nuovo 8 3 3" xfId="3791" xr:uid="{00000000-0005-0000-0000-0000A2170000}"/>
    <cellStyle name="Nuovo 8 3 3 2" xfId="4692" xr:uid="{00000000-0005-0000-0000-0000A3170000}"/>
    <cellStyle name="Nuovo 8 3 3 3" xfId="7207" xr:uid="{00000000-0005-0000-0000-0000A4170000}"/>
    <cellStyle name="Nuovo 8 3 4" xfId="4691" xr:uid="{00000000-0005-0000-0000-0000A5170000}"/>
    <cellStyle name="Nuovo 8 3 5" xfId="7208" xr:uid="{00000000-0005-0000-0000-0000A6170000}"/>
    <cellStyle name="Nuovo 8 4" xfId="1344" xr:uid="{00000000-0005-0000-0000-0000A7170000}"/>
    <cellStyle name="Nuovo 8 4 2" xfId="2830" xr:uid="{00000000-0005-0000-0000-0000A8170000}"/>
    <cellStyle name="Nuovo 8 4 2 2" xfId="4694" xr:uid="{00000000-0005-0000-0000-0000A9170000}"/>
    <cellStyle name="Nuovo 8 4 3" xfId="4693" xr:uid="{00000000-0005-0000-0000-0000AA170000}"/>
    <cellStyle name="Nuovo 8 4 4" xfId="7209" xr:uid="{00000000-0005-0000-0000-0000AB170000}"/>
    <cellStyle name="Nuovo 8 5" xfId="1345" xr:uid="{00000000-0005-0000-0000-0000AC170000}"/>
    <cellStyle name="Nuovo 8 5 2" xfId="7210" xr:uid="{00000000-0005-0000-0000-0000AD170000}"/>
    <cellStyle name="Nuovo 8 6" xfId="1346" xr:uid="{00000000-0005-0000-0000-0000AE170000}"/>
    <cellStyle name="Nuovo 9" xfId="1347" xr:uid="{00000000-0005-0000-0000-0000AF170000}"/>
    <cellStyle name="Nuovo 9 2" xfId="1348" xr:uid="{00000000-0005-0000-0000-0000B0170000}"/>
    <cellStyle name="Nuovo 9 2 2" xfId="4695" xr:uid="{00000000-0005-0000-0000-0000B1170000}"/>
    <cellStyle name="Nuovo 9 2 3" xfId="7211" xr:uid="{00000000-0005-0000-0000-0000B2170000}"/>
    <cellStyle name="Nuovo 9 3" xfId="1349" xr:uid="{00000000-0005-0000-0000-0000B3170000}"/>
    <cellStyle name="Nuovo 9 3 2" xfId="1350" xr:uid="{00000000-0005-0000-0000-0000B4170000}"/>
    <cellStyle name="Nuovo 9 3 2 2" xfId="2832" xr:uid="{00000000-0005-0000-0000-0000B5170000}"/>
    <cellStyle name="Nuovo 9 3 2 3" xfId="2831" xr:uid="{00000000-0005-0000-0000-0000B6170000}"/>
    <cellStyle name="Nuovo 9 3 3" xfId="3792" xr:uid="{00000000-0005-0000-0000-0000B7170000}"/>
    <cellStyle name="Nuovo 9 3 3 2" xfId="4697" xr:uid="{00000000-0005-0000-0000-0000B8170000}"/>
    <cellStyle name="Nuovo 9 3 3 3" xfId="7212" xr:uid="{00000000-0005-0000-0000-0000B9170000}"/>
    <cellStyle name="Nuovo 9 3 4" xfId="4696" xr:uid="{00000000-0005-0000-0000-0000BA170000}"/>
    <cellStyle name="Nuovo 9 3 5" xfId="7213" xr:uid="{00000000-0005-0000-0000-0000BB170000}"/>
    <cellStyle name="Nuovo 9 4" xfId="1351" xr:uid="{00000000-0005-0000-0000-0000BC170000}"/>
    <cellStyle name="Nuovo 9 4 2" xfId="2833" xr:uid="{00000000-0005-0000-0000-0000BD170000}"/>
    <cellStyle name="Nuovo 9 4 2 2" xfId="4699" xr:uid="{00000000-0005-0000-0000-0000BE170000}"/>
    <cellStyle name="Nuovo 9 4 3" xfId="4698" xr:uid="{00000000-0005-0000-0000-0000BF170000}"/>
    <cellStyle name="Nuovo 9 4 4" xfId="7214" xr:uid="{00000000-0005-0000-0000-0000C0170000}"/>
    <cellStyle name="Nuovo 9 5" xfId="1352" xr:uid="{00000000-0005-0000-0000-0000C1170000}"/>
    <cellStyle name="Nuovo 9 5 2" xfId="7215" xr:uid="{00000000-0005-0000-0000-0000C2170000}"/>
    <cellStyle name="Nuovo 9 6" xfId="1353" xr:uid="{00000000-0005-0000-0000-0000C3170000}"/>
    <cellStyle name="Output 2" xfId="1354" xr:uid="{00000000-0005-0000-0000-0000C4170000}"/>
    <cellStyle name="Output 2 2" xfId="2834" xr:uid="{00000000-0005-0000-0000-0000C5170000}"/>
    <cellStyle name="Output 2 2 2" xfId="2835" xr:uid="{00000000-0005-0000-0000-0000C6170000}"/>
    <cellStyle name="Output 2 3" xfId="2836" xr:uid="{00000000-0005-0000-0000-0000C7170000}"/>
    <cellStyle name="Output 2 3 2" xfId="7216" xr:uid="{00000000-0005-0000-0000-0000C8170000}"/>
    <cellStyle name="Output 2 4" xfId="7217" xr:uid="{00000000-0005-0000-0000-0000C9170000}"/>
    <cellStyle name="Output 2 4 2" xfId="7218" xr:uid="{00000000-0005-0000-0000-0000CA170000}"/>
    <cellStyle name="Output 2 5" xfId="7219" xr:uid="{00000000-0005-0000-0000-0000CB170000}"/>
    <cellStyle name="Output 2 5 2" xfId="7220" xr:uid="{00000000-0005-0000-0000-0000CC170000}"/>
    <cellStyle name="Output 2 6" xfId="7221" xr:uid="{00000000-0005-0000-0000-0000CD170000}"/>
    <cellStyle name="Output 2 6 2" xfId="7222" xr:uid="{00000000-0005-0000-0000-0000CE170000}"/>
    <cellStyle name="Output 2 7" xfId="7223" xr:uid="{00000000-0005-0000-0000-0000CF170000}"/>
    <cellStyle name="Output 2 7 2" xfId="7224" xr:uid="{00000000-0005-0000-0000-0000D0170000}"/>
    <cellStyle name="Output 2 8" xfId="7225" xr:uid="{00000000-0005-0000-0000-0000D1170000}"/>
    <cellStyle name="Output 3" xfId="2837" xr:uid="{00000000-0005-0000-0000-0000D2170000}"/>
    <cellStyle name="Output 3 2" xfId="2838" xr:uid="{00000000-0005-0000-0000-0000D3170000}"/>
    <cellStyle name="Output 3 2 2" xfId="7226" xr:uid="{00000000-0005-0000-0000-0000D4170000}"/>
    <cellStyle name="Output 3 3" xfId="3793" xr:uid="{00000000-0005-0000-0000-0000D5170000}"/>
    <cellStyle name="Output 3 3 2" xfId="7227" xr:uid="{00000000-0005-0000-0000-0000D6170000}"/>
    <cellStyle name="Output 3 4" xfId="7228" xr:uid="{00000000-0005-0000-0000-0000D7170000}"/>
    <cellStyle name="Output 3 4 2" xfId="7229" xr:uid="{00000000-0005-0000-0000-0000D8170000}"/>
    <cellStyle name="Output 3 5" xfId="7230" xr:uid="{00000000-0005-0000-0000-0000D9170000}"/>
    <cellStyle name="Output 3 5 2" xfId="7231" xr:uid="{00000000-0005-0000-0000-0000DA170000}"/>
    <cellStyle name="Output 3 6" xfId="7232" xr:uid="{00000000-0005-0000-0000-0000DB170000}"/>
    <cellStyle name="Output 3 7" xfId="7233" xr:uid="{00000000-0005-0000-0000-0000DC170000}"/>
    <cellStyle name="Output 4" xfId="7234" xr:uid="{00000000-0005-0000-0000-0000DD170000}"/>
    <cellStyle name="Output 4 2" xfId="7235" xr:uid="{00000000-0005-0000-0000-0000DE170000}"/>
    <cellStyle name="Output 5" xfId="7236" xr:uid="{00000000-0005-0000-0000-0000DF170000}"/>
    <cellStyle name="Overskrift 1 2" xfId="3794" xr:uid="{00000000-0005-0000-0000-0000E0170000}"/>
    <cellStyle name="Overskrift 1 2 2" xfId="7237" xr:uid="{00000000-0005-0000-0000-0000E1170000}"/>
    <cellStyle name="Overskrift 2 2" xfId="3795" xr:uid="{00000000-0005-0000-0000-0000E2170000}"/>
    <cellStyle name="Overskrift 2 2 2" xfId="7238" xr:uid="{00000000-0005-0000-0000-0000E3170000}"/>
    <cellStyle name="Overskrift 3 2" xfId="3796" xr:uid="{00000000-0005-0000-0000-0000E4170000}"/>
    <cellStyle name="Overskrift 3 2 2" xfId="7239" xr:uid="{00000000-0005-0000-0000-0000E5170000}"/>
    <cellStyle name="Overskrift 4 2" xfId="3797" xr:uid="{00000000-0005-0000-0000-0000E6170000}"/>
    <cellStyle name="Overskrift 4 2 2" xfId="7240" xr:uid="{00000000-0005-0000-0000-0000E7170000}"/>
    <cellStyle name="Percen - Type1" xfId="1355" xr:uid="{00000000-0005-0000-0000-0000E8170000}"/>
    <cellStyle name="Percen - Type1 2" xfId="7241" xr:uid="{00000000-0005-0000-0000-0000E9170000}"/>
    <cellStyle name="Percent 2" xfId="1356" xr:uid="{00000000-0005-0000-0000-0000EA170000}"/>
    <cellStyle name="Percent 2 2" xfId="2839" xr:uid="{00000000-0005-0000-0000-0000EB170000}"/>
    <cellStyle name="Percent 2 2 2" xfId="2840" xr:uid="{00000000-0005-0000-0000-0000EC170000}"/>
    <cellStyle name="Percent 2 2 3" xfId="2841" xr:uid="{00000000-0005-0000-0000-0000ED170000}"/>
    <cellStyle name="Percent 2 2 3 2" xfId="2842" xr:uid="{00000000-0005-0000-0000-0000EE170000}"/>
    <cellStyle name="Percent 2 2 4" xfId="2843" xr:uid="{00000000-0005-0000-0000-0000EF170000}"/>
    <cellStyle name="Percent 2 3" xfId="2844" xr:uid="{00000000-0005-0000-0000-0000F0170000}"/>
    <cellStyle name="Percent 2 3 2" xfId="2845" xr:uid="{00000000-0005-0000-0000-0000F1170000}"/>
    <cellStyle name="Percent 3" xfId="1357" xr:uid="{00000000-0005-0000-0000-0000F2170000}"/>
    <cellStyle name="Percent 3 2" xfId="1358" xr:uid="{00000000-0005-0000-0000-0000F3170000}"/>
    <cellStyle name="Percent 3 2 2" xfId="3799" xr:uid="{00000000-0005-0000-0000-0000F4170000}"/>
    <cellStyle name="Percent 3 2 3" xfId="3296" xr:uid="{00000000-0005-0000-0000-0000F5170000}"/>
    <cellStyle name="Percent 3 3" xfId="1359" xr:uid="{00000000-0005-0000-0000-0000F6170000}"/>
    <cellStyle name="Percent 3 3 2" xfId="1360" xr:uid="{00000000-0005-0000-0000-0000F7170000}"/>
    <cellStyle name="Percent 3 3 2 2" xfId="2847" xr:uid="{00000000-0005-0000-0000-0000F8170000}"/>
    <cellStyle name="Percent 3 3 2 3" xfId="2846" xr:uid="{00000000-0005-0000-0000-0000F9170000}"/>
    <cellStyle name="Percent 3 3 3" xfId="3800" xr:uid="{00000000-0005-0000-0000-0000FA170000}"/>
    <cellStyle name="Percent 3 3 3 2" xfId="4701" xr:uid="{00000000-0005-0000-0000-0000FB170000}"/>
    <cellStyle name="Percent 3 3 3 3" xfId="7242" xr:uid="{00000000-0005-0000-0000-0000FC170000}"/>
    <cellStyle name="Percent 3 3 4" xfId="4700" xr:uid="{00000000-0005-0000-0000-0000FD170000}"/>
    <cellStyle name="Percent 3 3 5" xfId="7243" xr:uid="{00000000-0005-0000-0000-0000FE170000}"/>
    <cellStyle name="Percent 3 4" xfId="1361" xr:uid="{00000000-0005-0000-0000-0000FF170000}"/>
    <cellStyle name="Percent 3 4 2" xfId="2849" xr:uid="{00000000-0005-0000-0000-000000180000}"/>
    <cellStyle name="Percent 3 4 3" xfId="2848" xr:uid="{00000000-0005-0000-0000-000001180000}"/>
    <cellStyle name="Percent 3 5" xfId="3801" xr:uid="{00000000-0005-0000-0000-000002180000}"/>
    <cellStyle name="Percent 3 5 2" xfId="4702" xr:uid="{00000000-0005-0000-0000-000003180000}"/>
    <cellStyle name="Percent 3 6" xfId="3798" xr:uid="{00000000-0005-0000-0000-000004180000}"/>
    <cellStyle name="Percent 4" xfId="1362" xr:uid="{00000000-0005-0000-0000-000005180000}"/>
    <cellStyle name="Percent 4 2" xfId="3802" xr:uid="{00000000-0005-0000-0000-000006180000}"/>
    <cellStyle name="Percent 4 2 2" xfId="4704" xr:uid="{00000000-0005-0000-0000-000007180000}"/>
    <cellStyle name="Percent 4 3" xfId="4703" xr:uid="{00000000-0005-0000-0000-000008180000}"/>
    <cellStyle name="Percent 4 4" xfId="7244" xr:uid="{00000000-0005-0000-0000-000009180000}"/>
    <cellStyle name="Percent 5" xfId="1363" xr:uid="{00000000-0005-0000-0000-00000A180000}"/>
    <cellStyle name="Percent 5 2" xfId="7245" xr:uid="{00000000-0005-0000-0000-00000B180000}"/>
    <cellStyle name="Percent 5 3" xfId="7246" xr:uid="{00000000-0005-0000-0000-00000C180000}"/>
    <cellStyle name="Percent 6" xfId="1364" xr:uid="{00000000-0005-0000-0000-00000D180000}"/>
    <cellStyle name="Percent 6 2" xfId="3230" xr:uid="{00000000-0005-0000-0000-00000E180000}"/>
    <cellStyle name="Percent 7" xfId="3107" xr:uid="{00000000-0005-0000-0000-00000F180000}"/>
    <cellStyle name="Percent 7 2" xfId="7247" xr:uid="{00000000-0005-0000-0000-000010180000}"/>
    <cellStyle name="Percentuale 10" xfId="1365" xr:uid="{00000000-0005-0000-0000-000011180000}"/>
    <cellStyle name="Percentuale 10 2" xfId="1366" xr:uid="{00000000-0005-0000-0000-000012180000}"/>
    <cellStyle name="Percentuale 10 2 2" xfId="4705" xr:uid="{00000000-0005-0000-0000-000013180000}"/>
    <cellStyle name="Percentuale 10 2 3" xfId="7248" xr:uid="{00000000-0005-0000-0000-000014180000}"/>
    <cellStyle name="Percentuale 10 3" xfId="1367" xr:uid="{00000000-0005-0000-0000-000015180000}"/>
    <cellStyle name="Percentuale 10 3 2" xfId="1368" xr:uid="{00000000-0005-0000-0000-000016180000}"/>
    <cellStyle name="Percentuale 10 3 2 2" xfId="2851" xr:uid="{00000000-0005-0000-0000-000017180000}"/>
    <cellStyle name="Percentuale 10 3 2 3" xfId="2850" xr:uid="{00000000-0005-0000-0000-000018180000}"/>
    <cellStyle name="Percentuale 10 3 3" xfId="3803" xr:uid="{00000000-0005-0000-0000-000019180000}"/>
    <cellStyle name="Percentuale 10 3 3 2" xfId="4707" xr:uid="{00000000-0005-0000-0000-00001A180000}"/>
    <cellStyle name="Percentuale 10 3 3 3" xfId="7249" xr:uid="{00000000-0005-0000-0000-00001B180000}"/>
    <cellStyle name="Percentuale 10 3 4" xfId="4706" xr:uid="{00000000-0005-0000-0000-00001C180000}"/>
    <cellStyle name="Percentuale 10 3 5" xfId="7250" xr:uid="{00000000-0005-0000-0000-00001D180000}"/>
    <cellStyle name="Percentuale 10 4" xfId="1369" xr:uid="{00000000-0005-0000-0000-00001E180000}"/>
    <cellStyle name="Percentuale 10 4 2" xfId="2852" xr:uid="{00000000-0005-0000-0000-00001F180000}"/>
    <cellStyle name="Percentuale 10 4 2 2" xfId="4709" xr:uid="{00000000-0005-0000-0000-000020180000}"/>
    <cellStyle name="Percentuale 10 4 3" xfId="4708" xr:uid="{00000000-0005-0000-0000-000021180000}"/>
    <cellStyle name="Percentuale 10 4 4" xfId="7251" xr:uid="{00000000-0005-0000-0000-000022180000}"/>
    <cellStyle name="Percentuale 10 5" xfId="1370" xr:uid="{00000000-0005-0000-0000-000023180000}"/>
    <cellStyle name="Percentuale 10 5 2" xfId="7252" xr:uid="{00000000-0005-0000-0000-000024180000}"/>
    <cellStyle name="Percentuale 10 6" xfId="1371" xr:uid="{00000000-0005-0000-0000-000025180000}"/>
    <cellStyle name="Percentuale 11" xfId="1372" xr:uid="{00000000-0005-0000-0000-000026180000}"/>
    <cellStyle name="Percentuale 11 2" xfId="1373" xr:uid="{00000000-0005-0000-0000-000027180000}"/>
    <cellStyle name="Percentuale 11 2 2" xfId="4710" xr:uid="{00000000-0005-0000-0000-000028180000}"/>
    <cellStyle name="Percentuale 11 2 3" xfId="7253" xr:uid="{00000000-0005-0000-0000-000029180000}"/>
    <cellStyle name="Percentuale 11 3" xfId="1374" xr:uid="{00000000-0005-0000-0000-00002A180000}"/>
    <cellStyle name="Percentuale 11 3 2" xfId="1375" xr:uid="{00000000-0005-0000-0000-00002B180000}"/>
    <cellStyle name="Percentuale 11 3 2 2" xfId="2854" xr:uid="{00000000-0005-0000-0000-00002C180000}"/>
    <cellStyle name="Percentuale 11 3 2 3" xfId="2853" xr:uid="{00000000-0005-0000-0000-00002D180000}"/>
    <cellStyle name="Percentuale 11 3 3" xfId="3804" xr:uid="{00000000-0005-0000-0000-00002E180000}"/>
    <cellStyle name="Percentuale 11 3 3 2" xfId="4712" xr:uid="{00000000-0005-0000-0000-00002F180000}"/>
    <cellStyle name="Percentuale 11 3 3 3" xfId="7254" xr:uid="{00000000-0005-0000-0000-000030180000}"/>
    <cellStyle name="Percentuale 11 3 4" xfId="4711" xr:uid="{00000000-0005-0000-0000-000031180000}"/>
    <cellStyle name="Percentuale 11 3 5" xfId="7255" xr:uid="{00000000-0005-0000-0000-000032180000}"/>
    <cellStyle name="Percentuale 11 4" xfId="1376" xr:uid="{00000000-0005-0000-0000-000033180000}"/>
    <cellStyle name="Percentuale 11 4 2" xfId="2855" xr:uid="{00000000-0005-0000-0000-000034180000}"/>
    <cellStyle name="Percentuale 11 4 2 2" xfId="4714" xr:uid="{00000000-0005-0000-0000-000035180000}"/>
    <cellStyle name="Percentuale 11 4 3" xfId="4713" xr:uid="{00000000-0005-0000-0000-000036180000}"/>
    <cellStyle name="Percentuale 11 4 4" xfId="7256" xr:uid="{00000000-0005-0000-0000-000037180000}"/>
    <cellStyle name="Percentuale 11 5" xfId="1377" xr:uid="{00000000-0005-0000-0000-000038180000}"/>
    <cellStyle name="Percentuale 11 5 2" xfId="7257" xr:uid="{00000000-0005-0000-0000-000039180000}"/>
    <cellStyle name="Percentuale 11 6" xfId="1378" xr:uid="{00000000-0005-0000-0000-00003A180000}"/>
    <cellStyle name="Percentuale 12" xfId="1379" xr:uid="{00000000-0005-0000-0000-00003B180000}"/>
    <cellStyle name="Percentuale 12 2" xfId="1380" xr:uid="{00000000-0005-0000-0000-00003C180000}"/>
    <cellStyle name="Percentuale 12 2 2" xfId="4715" xr:uid="{00000000-0005-0000-0000-00003D180000}"/>
    <cellStyle name="Percentuale 12 2 3" xfId="7258" xr:uid="{00000000-0005-0000-0000-00003E180000}"/>
    <cellStyle name="Percentuale 12 3" xfId="1381" xr:uid="{00000000-0005-0000-0000-00003F180000}"/>
    <cellStyle name="Percentuale 12 3 2" xfId="1382" xr:uid="{00000000-0005-0000-0000-000040180000}"/>
    <cellStyle name="Percentuale 12 3 2 2" xfId="2857" xr:uid="{00000000-0005-0000-0000-000041180000}"/>
    <cellStyle name="Percentuale 12 3 2 3" xfId="2856" xr:uid="{00000000-0005-0000-0000-000042180000}"/>
    <cellStyle name="Percentuale 12 3 3" xfId="3805" xr:uid="{00000000-0005-0000-0000-000043180000}"/>
    <cellStyle name="Percentuale 12 3 3 2" xfId="4717" xr:uid="{00000000-0005-0000-0000-000044180000}"/>
    <cellStyle name="Percentuale 12 3 3 3" xfId="7259" xr:uid="{00000000-0005-0000-0000-000045180000}"/>
    <cellStyle name="Percentuale 12 3 4" xfId="4716" xr:uid="{00000000-0005-0000-0000-000046180000}"/>
    <cellStyle name="Percentuale 12 3 5" xfId="7260" xr:uid="{00000000-0005-0000-0000-000047180000}"/>
    <cellStyle name="Percentuale 12 4" xfId="1383" xr:uid="{00000000-0005-0000-0000-000048180000}"/>
    <cellStyle name="Percentuale 12 4 2" xfId="2858" xr:uid="{00000000-0005-0000-0000-000049180000}"/>
    <cellStyle name="Percentuale 12 4 2 2" xfId="4719" xr:uid="{00000000-0005-0000-0000-00004A180000}"/>
    <cellStyle name="Percentuale 12 4 3" xfId="4718" xr:uid="{00000000-0005-0000-0000-00004B180000}"/>
    <cellStyle name="Percentuale 12 4 4" xfId="7261" xr:uid="{00000000-0005-0000-0000-00004C180000}"/>
    <cellStyle name="Percentuale 12 5" xfId="1384" xr:uid="{00000000-0005-0000-0000-00004D180000}"/>
    <cellStyle name="Percentuale 12 5 2" xfId="7262" xr:uid="{00000000-0005-0000-0000-00004E180000}"/>
    <cellStyle name="Percentuale 12 6" xfId="1385" xr:uid="{00000000-0005-0000-0000-00004F180000}"/>
    <cellStyle name="Percentuale 13" xfId="1386" xr:uid="{00000000-0005-0000-0000-000050180000}"/>
    <cellStyle name="Percentuale 13 2" xfId="1387" xr:uid="{00000000-0005-0000-0000-000051180000}"/>
    <cellStyle name="Percentuale 13 2 2" xfId="4720" xr:uid="{00000000-0005-0000-0000-000052180000}"/>
    <cellStyle name="Percentuale 13 2 3" xfId="7263" xr:uid="{00000000-0005-0000-0000-000053180000}"/>
    <cellStyle name="Percentuale 13 3" xfId="1388" xr:uid="{00000000-0005-0000-0000-000054180000}"/>
    <cellStyle name="Percentuale 13 3 2" xfId="1389" xr:uid="{00000000-0005-0000-0000-000055180000}"/>
    <cellStyle name="Percentuale 13 3 2 2" xfId="2860" xr:uid="{00000000-0005-0000-0000-000056180000}"/>
    <cellStyle name="Percentuale 13 3 2 3" xfId="2859" xr:uid="{00000000-0005-0000-0000-000057180000}"/>
    <cellStyle name="Percentuale 13 3 3" xfId="3806" xr:uid="{00000000-0005-0000-0000-000058180000}"/>
    <cellStyle name="Percentuale 13 3 3 2" xfId="4722" xr:uid="{00000000-0005-0000-0000-000059180000}"/>
    <cellStyle name="Percentuale 13 3 3 3" xfId="7264" xr:uid="{00000000-0005-0000-0000-00005A180000}"/>
    <cellStyle name="Percentuale 13 3 4" xfId="4721" xr:uid="{00000000-0005-0000-0000-00005B180000}"/>
    <cellStyle name="Percentuale 13 3 5" xfId="7265" xr:uid="{00000000-0005-0000-0000-00005C180000}"/>
    <cellStyle name="Percentuale 13 4" xfId="1390" xr:uid="{00000000-0005-0000-0000-00005D180000}"/>
    <cellStyle name="Percentuale 13 4 2" xfId="2861" xr:uid="{00000000-0005-0000-0000-00005E180000}"/>
    <cellStyle name="Percentuale 13 4 2 2" xfId="4724" xr:uid="{00000000-0005-0000-0000-00005F180000}"/>
    <cellStyle name="Percentuale 13 4 3" xfId="4723" xr:uid="{00000000-0005-0000-0000-000060180000}"/>
    <cellStyle name="Percentuale 13 4 4" xfId="7266" xr:uid="{00000000-0005-0000-0000-000061180000}"/>
    <cellStyle name="Percentuale 13 5" xfId="1391" xr:uid="{00000000-0005-0000-0000-000062180000}"/>
    <cellStyle name="Percentuale 13 5 2" xfId="7267" xr:uid="{00000000-0005-0000-0000-000063180000}"/>
    <cellStyle name="Percentuale 13 6" xfId="1392" xr:uid="{00000000-0005-0000-0000-000064180000}"/>
    <cellStyle name="Percentuale 14" xfId="1393" xr:uid="{00000000-0005-0000-0000-000065180000}"/>
    <cellStyle name="Percentuale 14 2" xfId="1394" xr:uid="{00000000-0005-0000-0000-000066180000}"/>
    <cellStyle name="Percentuale 14 2 2" xfId="4725" xr:uid="{00000000-0005-0000-0000-000067180000}"/>
    <cellStyle name="Percentuale 14 2 3" xfId="7268" xr:uid="{00000000-0005-0000-0000-000068180000}"/>
    <cellStyle name="Percentuale 14 3" xfId="1395" xr:uid="{00000000-0005-0000-0000-000069180000}"/>
    <cellStyle name="Percentuale 14 3 2" xfId="1396" xr:uid="{00000000-0005-0000-0000-00006A180000}"/>
    <cellStyle name="Percentuale 14 3 2 2" xfId="2863" xr:uid="{00000000-0005-0000-0000-00006B180000}"/>
    <cellStyle name="Percentuale 14 3 2 3" xfId="2862" xr:uid="{00000000-0005-0000-0000-00006C180000}"/>
    <cellStyle name="Percentuale 14 3 3" xfId="3807" xr:uid="{00000000-0005-0000-0000-00006D180000}"/>
    <cellStyle name="Percentuale 14 3 3 2" xfId="4727" xr:uid="{00000000-0005-0000-0000-00006E180000}"/>
    <cellStyle name="Percentuale 14 3 3 3" xfId="7269" xr:uid="{00000000-0005-0000-0000-00006F180000}"/>
    <cellStyle name="Percentuale 14 3 4" xfId="4726" xr:uid="{00000000-0005-0000-0000-000070180000}"/>
    <cellStyle name="Percentuale 14 3 5" xfId="7270" xr:uid="{00000000-0005-0000-0000-000071180000}"/>
    <cellStyle name="Percentuale 14 4" xfId="1397" xr:uid="{00000000-0005-0000-0000-000072180000}"/>
    <cellStyle name="Percentuale 14 4 2" xfId="2864" xr:uid="{00000000-0005-0000-0000-000073180000}"/>
    <cellStyle name="Percentuale 14 4 2 2" xfId="4729" xr:uid="{00000000-0005-0000-0000-000074180000}"/>
    <cellStyle name="Percentuale 14 4 3" xfId="4728" xr:uid="{00000000-0005-0000-0000-000075180000}"/>
    <cellStyle name="Percentuale 14 4 4" xfId="7271" xr:uid="{00000000-0005-0000-0000-000076180000}"/>
    <cellStyle name="Percentuale 14 5" xfId="1398" xr:uid="{00000000-0005-0000-0000-000077180000}"/>
    <cellStyle name="Percentuale 14 5 2" xfId="7272" xr:uid="{00000000-0005-0000-0000-000078180000}"/>
    <cellStyle name="Percentuale 14 6" xfId="1399" xr:uid="{00000000-0005-0000-0000-000079180000}"/>
    <cellStyle name="Percentuale 15" xfId="1400" xr:uid="{00000000-0005-0000-0000-00007A180000}"/>
    <cellStyle name="Percentuale 15 2" xfId="1401" xr:uid="{00000000-0005-0000-0000-00007B180000}"/>
    <cellStyle name="Percentuale 15 2 2" xfId="4730" xr:uid="{00000000-0005-0000-0000-00007C180000}"/>
    <cellStyle name="Percentuale 15 2 3" xfId="7273" xr:uid="{00000000-0005-0000-0000-00007D180000}"/>
    <cellStyle name="Percentuale 15 3" xfId="1402" xr:uid="{00000000-0005-0000-0000-00007E180000}"/>
    <cellStyle name="Percentuale 15 3 2" xfId="1403" xr:uid="{00000000-0005-0000-0000-00007F180000}"/>
    <cellStyle name="Percentuale 15 3 2 2" xfId="2866" xr:uid="{00000000-0005-0000-0000-000080180000}"/>
    <cellStyle name="Percentuale 15 3 2 3" xfId="2865" xr:uid="{00000000-0005-0000-0000-000081180000}"/>
    <cellStyle name="Percentuale 15 3 3" xfId="3808" xr:uid="{00000000-0005-0000-0000-000082180000}"/>
    <cellStyle name="Percentuale 15 3 3 2" xfId="4732" xr:uid="{00000000-0005-0000-0000-000083180000}"/>
    <cellStyle name="Percentuale 15 3 3 3" xfId="7274" xr:uid="{00000000-0005-0000-0000-000084180000}"/>
    <cellStyle name="Percentuale 15 3 4" xfId="4731" xr:uid="{00000000-0005-0000-0000-000085180000}"/>
    <cellStyle name="Percentuale 15 3 5" xfId="7275" xr:uid="{00000000-0005-0000-0000-000086180000}"/>
    <cellStyle name="Percentuale 15 4" xfId="1404" xr:uid="{00000000-0005-0000-0000-000087180000}"/>
    <cellStyle name="Percentuale 15 4 2" xfId="2867" xr:uid="{00000000-0005-0000-0000-000088180000}"/>
    <cellStyle name="Percentuale 15 4 2 2" xfId="4734" xr:uid="{00000000-0005-0000-0000-000089180000}"/>
    <cellStyle name="Percentuale 15 4 3" xfId="4733" xr:uid="{00000000-0005-0000-0000-00008A180000}"/>
    <cellStyle name="Percentuale 15 4 4" xfId="7276" xr:uid="{00000000-0005-0000-0000-00008B180000}"/>
    <cellStyle name="Percentuale 15 5" xfId="1405" xr:uid="{00000000-0005-0000-0000-00008C180000}"/>
    <cellStyle name="Percentuale 15 5 2" xfId="7277" xr:uid="{00000000-0005-0000-0000-00008D180000}"/>
    <cellStyle name="Percentuale 15 6" xfId="1406" xr:uid="{00000000-0005-0000-0000-00008E180000}"/>
    <cellStyle name="Percentuale 16" xfId="1407" xr:uid="{00000000-0005-0000-0000-00008F180000}"/>
    <cellStyle name="Percentuale 16 2" xfId="1408" xr:uid="{00000000-0005-0000-0000-000090180000}"/>
    <cellStyle name="Percentuale 16 2 2" xfId="4735" xr:uid="{00000000-0005-0000-0000-000091180000}"/>
    <cellStyle name="Percentuale 16 2 3" xfId="7278" xr:uid="{00000000-0005-0000-0000-000092180000}"/>
    <cellStyle name="Percentuale 16 3" xfId="1409" xr:uid="{00000000-0005-0000-0000-000093180000}"/>
    <cellStyle name="Percentuale 16 3 2" xfId="1410" xr:uid="{00000000-0005-0000-0000-000094180000}"/>
    <cellStyle name="Percentuale 16 3 2 2" xfId="2869" xr:uid="{00000000-0005-0000-0000-000095180000}"/>
    <cellStyle name="Percentuale 16 3 2 3" xfId="2868" xr:uid="{00000000-0005-0000-0000-000096180000}"/>
    <cellStyle name="Percentuale 16 3 3" xfId="3809" xr:uid="{00000000-0005-0000-0000-000097180000}"/>
    <cellStyle name="Percentuale 16 3 3 2" xfId="4737" xr:uid="{00000000-0005-0000-0000-000098180000}"/>
    <cellStyle name="Percentuale 16 3 3 3" xfId="7279" xr:uid="{00000000-0005-0000-0000-000099180000}"/>
    <cellStyle name="Percentuale 16 3 4" xfId="4736" xr:uid="{00000000-0005-0000-0000-00009A180000}"/>
    <cellStyle name="Percentuale 16 3 5" xfId="7280" xr:uid="{00000000-0005-0000-0000-00009B180000}"/>
    <cellStyle name="Percentuale 16 4" xfId="1411" xr:uid="{00000000-0005-0000-0000-00009C180000}"/>
    <cellStyle name="Percentuale 16 4 2" xfId="2870" xr:uid="{00000000-0005-0000-0000-00009D180000}"/>
    <cellStyle name="Percentuale 16 4 2 2" xfId="4739" xr:uid="{00000000-0005-0000-0000-00009E180000}"/>
    <cellStyle name="Percentuale 16 4 3" xfId="4738" xr:uid="{00000000-0005-0000-0000-00009F180000}"/>
    <cellStyle name="Percentuale 16 4 4" xfId="7281" xr:uid="{00000000-0005-0000-0000-0000A0180000}"/>
    <cellStyle name="Percentuale 16 5" xfId="1412" xr:uid="{00000000-0005-0000-0000-0000A1180000}"/>
    <cellStyle name="Percentuale 16 5 2" xfId="7282" xr:uid="{00000000-0005-0000-0000-0000A2180000}"/>
    <cellStyle name="Percentuale 16 6" xfId="1413" xr:uid="{00000000-0005-0000-0000-0000A3180000}"/>
    <cellStyle name="Percentuale 17" xfId="1414" xr:uid="{00000000-0005-0000-0000-0000A4180000}"/>
    <cellStyle name="Percentuale 17 2" xfId="1415" xr:uid="{00000000-0005-0000-0000-0000A5180000}"/>
    <cellStyle name="Percentuale 17 2 2" xfId="4740" xr:uid="{00000000-0005-0000-0000-0000A6180000}"/>
    <cellStyle name="Percentuale 17 2 3" xfId="7283" xr:uid="{00000000-0005-0000-0000-0000A7180000}"/>
    <cellStyle name="Percentuale 17 3" xfId="1416" xr:uid="{00000000-0005-0000-0000-0000A8180000}"/>
    <cellStyle name="Percentuale 17 3 2" xfId="1417" xr:uid="{00000000-0005-0000-0000-0000A9180000}"/>
    <cellStyle name="Percentuale 17 3 2 2" xfId="2872" xr:uid="{00000000-0005-0000-0000-0000AA180000}"/>
    <cellStyle name="Percentuale 17 3 2 3" xfId="2871" xr:uid="{00000000-0005-0000-0000-0000AB180000}"/>
    <cellStyle name="Percentuale 17 3 3" xfId="3810" xr:uid="{00000000-0005-0000-0000-0000AC180000}"/>
    <cellStyle name="Percentuale 17 3 3 2" xfId="4742" xr:uid="{00000000-0005-0000-0000-0000AD180000}"/>
    <cellStyle name="Percentuale 17 3 3 3" xfId="7284" xr:uid="{00000000-0005-0000-0000-0000AE180000}"/>
    <cellStyle name="Percentuale 17 3 4" xfId="4741" xr:uid="{00000000-0005-0000-0000-0000AF180000}"/>
    <cellStyle name="Percentuale 17 3 5" xfId="7285" xr:uid="{00000000-0005-0000-0000-0000B0180000}"/>
    <cellStyle name="Percentuale 17 4" xfId="1418" xr:uid="{00000000-0005-0000-0000-0000B1180000}"/>
    <cellStyle name="Percentuale 17 4 2" xfId="2873" xr:uid="{00000000-0005-0000-0000-0000B2180000}"/>
    <cellStyle name="Percentuale 17 4 2 2" xfId="4744" xr:uid="{00000000-0005-0000-0000-0000B3180000}"/>
    <cellStyle name="Percentuale 17 4 3" xfId="4743" xr:uid="{00000000-0005-0000-0000-0000B4180000}"/>
    <cellStyle name="Percentuale 17 4 4" xfId="7286" xr:uid="{00000000-0005-0000-0000-0000B5180000}"/>
    <cellStyle name="Percentuale 17 4 5" xfId="7287" xr:uid="{00000000-0005-0000-0000-0000B6180000}"/>
    <cellStyle name="Percentuale 17 5" xfId="1419" xr:uid="{00000000-0005-0000-0000-0000B7180000}"/>
    <cellStyle name="Percentuale 17 5 2" xfId="7288" xr:uid="{00000000-0005-0000-0000-0000B8180000}"/>
    <cellStyle name="Percentuale 17 5 3" xfId="7289" xr:uid="{00000000-0005-0000-0000-0000B9180000}"/>
    <cellStyle name="Percentuale 17 6" xfId="1420" xr:uid="{00000000-0005-0000-0000-0000BA180000}"/>
    <cellStyle name="Percentuale 18" xfId="1421" xr:uid="{00000000-0005-0000-0000-0000BB180000}"/>
    <cellStyle name="Percentuale 18 2" xfId="1422" xr:uid="{00000000-0005-0000-0000-0000BC180000}"/>
    <cellStyle name="Percentuale 18 2 2" xfId="4745" xr:uid="{00000000-0005-0000-0000-0000BD180000}"/>
    <cellStyle name="Percentuale 18 2 3" xfId="7290" xr:uid="{00000000-0005-0000-0000-0000BE180000}"/>
    <cellStyle name="Percentuale 18 2 4" xfId="7291" xr:uid="{00000000-0005-0000-0000-0000BF180000}"/>
    <cellStyle name="Percentuale 18 3" xfId="1423" xr:uid="{00000000-0005-0000-0000-0000C0180000}"/>
    <cellStyle name="Percentuale 18 3 2" xfId="1424" xr:uid="{00000000-0005-0000-0000-0000C1180000}"/>
    <cellStyle name="Percentuale 18 3 2 2" xfId="2875" xr:uid="{00000000-0005-0000-0000-0000C2180000}"/>
    <cellStyle name="Percentuale 18 3 2 3" xfId="2874" xr:uid="{00000000-0005-0000-0000-0000C3180000}"/>
    <cellStyle name="Percentuale 18 3 3" xfId="3811" xr:uid="{00000000-0005-0000-0000-0000C4180000}"/>
    <cellStyle name="Percentuale 18 3 3 2" xfId="4747" xr:uid="{00000000-0005-0000-0000-0000C5180000}"/>
    <cellStyle name="Percentuale 18 3 3 3" xfId="7292" xr:uid="{00000000-0005-0000-0000-0000C6180000}"/>
    <cellStyle name="Percentuale 18 3 3 4" xfId="7293" xr:uid="{00000000-0005-0000-0000-0000C7180000}"/>
    <cellStyle name="Percentuale 18 3 4" xfId="4746" xr:uid="{00000000-0005-0000-0000-0000C8180000}"/>
    <cellStyle name="Percentuale 18 3 5" xfId="7294" xr:uid="{00000000-0005-0000-0000-0000C9180000}"/>
    <cellStyle name="Percentuale 18 3 6" xfId="7295" xr:uid="{00000000-0005-0000-0000-0000CA180000}"/>
    <cellStyle name="Percentuale 18 4" xfId="1425" xr:uid="{00000000-0005-0000-0000-0000CB180000}"/>
    <cellStyle name="Percentuale 18 4 2" xfId="2876" xr:uid="{00000000-0005-0000-0000-0000CC180000}"/>
    <cellStyle name="Percentuale 18 4 2 2" xfId="4749" xr:uid="{00000000-0005-0000-0000-0000CD180000}"/>
    <cellStyle name="Percentuale 18 4 3" xfId="4748" xr:uid="{00000000-0005-0000-0000-0000CE180000}"/>
    <cellStyle name="Percentuale 18 4 4" xfId="7296" xr:uid="{00000000-0005-0000-0000-0000CF180000}"/>
    <cellStyle name="Percentuale 18 4 5" xfId="7297" xr:uid="{00000000-0005-0000-0000-0000D0180000}"/>
    <cellStyle name="Percentuale 18 5" xfId="1426" xr:uid="{00000000-0005-0000-0000-0000D1180000}"/>
    <cellStyle name="Percentuale 18 5 2" xfId="7298" xr:uid="{00000000-0005-0000-0000-0000D2180000}"/>
    <cellStyle name="Percentuale 18 5 3" xfId="7299" xr:uid="{00000000-0005-0000-0000-0000D3180000}"/>
    <cellStyle name="Percentuale 18 6" xfId="1427" xr:uid="{00000000-0005-0000-0000-0000D4180000}"/>
    <cellStyle name="Percentuale 18 7" xfId="7300" xr:uid="{00000000-0005-0000-0000-0000D5180000}"/>
    <cellStyle name="Percentuale 19" xfId="1428" xr:uid="{00000000-0005-0000-0000-0000D6180000}"/>
    <cellStyle name="Percentuale 19 2" xfId="1429" xr:uid="{00000000-0005-0000-0000-0000D7180000}"/>
    <cellStyle name="Percentuale 19 2 2" xfId="4750" xr:uid="{00000000-0005-0000-0000-0000D8180000}"/>
    <cellStyle name="Percentuale 19 2 3" xfId="7301" xr:uid="{00000000-0005-0000-0000-0000D9180000}"/>
    <cellStyle name="Percentuale 19 2 4" xfId="7302" xr:uid="{00000000-0005-0000-0000-0000DA180000}"/>
    <cellStyle name="Percentuale 19 3" xfId="1430" xr:uid="{00000000-0005-0000-0000-0000DB180000}"/>
    <cellStyle name="Percentuale 19 3 2" xfId="1431" xr:uid="{00000000-0005-0000-0000-0000DC180000}"/>
    <cellStyle name="Percentuale 19 3 2 2" xfId="2878" xr:uid="{00000000-0005-0000-0000-0000DD180000}"/>
    <cellStyle name="Percentuale 19 3 2 3" xfId="2877" xr:uid="{00000000-0005-0000-0000-0000DE180000}"/>
    <cellStyle name="Percentuale 19 3 3" xfId="3812" xr:uid="{00000000-0005-0000-0000-0000DF180000}"/>
    <cellStyle name="Percentuale 19 3 3 2" xfId="4752" xr:uid="{00000000-0005-0000-0000-0000E0180000}"/>
    <cellStyle name="Percentuale 19 3 3 3" xfId="7303" xr:uid="{00000000-0005-0000-0000-0000E1180000}"/>
    <cellStyle name="Percentuale 19 3 3 4" xfId="7304" xr:uid="{00000000-0005-0000-0000-0000E2180000}"/>
    <cellStyle name="Percentuale 19 3 4" xfId="4751" xr:uid="{00000000-0005-0000-0000-0000E3180000}"/>
    <cellStyle name="Percentuale 19 3 5" xfId="7305" xr:uid="{00000000-0005-0000-0000-0000E4180000}"/>
    <cellStyle name="Percentuale 19 3 6" xfId="7306" xr:uid="{00000000-0005-0000-0000-0000E5180000}"/>
    <cellStyle name="Percentuale 19 4" xfId="1432" xr:uid="{00000000-0005-0000-0000-0000E6180000}"/>
    <cellStyle name="Percentuale 19 4 2" xfId="2879" xr:uid="{00000000-0005-0000-0000-0000E7180000}"/>
    <cellStyle name="Percentuale 19 4 2 2" xfId="4754" xr:uid="{00000000-0005-0000-0000-0000E8180000}"/>
    <cellStyle name="Percentuale 19 4 3" xfId="4753" xr:uid="{00000000-0005-0000-0000-0000E9180000}"/>
    <cellStyle name="Percentuale 19 4 4" xfId="7307" xr:uid="{00000000-0005-0000-0000-0000EA180000}"/>
    <cellStyle name="Percentuale 19 4 5" xfId="7308" xr:uid="{00000000-0005-0000-0000-0000EB180000}"/>
    <cellStyle name="Percentuale 19 5" xfId="1433" xr:uid="{00000000-0005-0000-0000-0000EC180000}"/>
    <cellStyle name="Percentuale 19 5 2" xfId="7309" xr:uid="{00000000-0005-0000-0000-0000ED180000}"/>
    <cellStyle name="Percentuale 19 5 3" xfId="7310" xr:uid="{00000000-0005-0000-0000-0000EE180000}"/>
    <cellStyle name="Percentuale 19 6" xfId="1434" xr:uid="{00000000-0005-0000-0000-0000EF180000}"/>
    <cellStyle name="Percentuale 19 7" xfId="7311" xr:uid="{00000000-0005-0000-0000-0000F0180000}"/>
    <cellStyle name="Percentuale 2" xfId="1435" xr:uid="{00000000-0005-0000-0000-0000F1180000}"/>
    <cellStyle name="Percentuale 2 2" xfId="1436" xr:uid="{00000000-0005-0000-0000-0000F2180000}"/>
    <cellStyle name="Percentuale 2 2 2" xfId="4755" xr:uid="{00000000-0005-0000-0000-0000F3180000}"/>
    <cellStyle name="Percentuale 2 2 3" xfId="7312" xr:uid="{00000000-0005-0000-0000-0000F4180000}"/>
    <cellStyle name="Percentuale 2 2 4" xfId="7313" xr:uid="{00000000-0005-0000-0000-0000F5180000}"/>
    <cellStyle name="Percentuale 2 3" xfId="1437" xr:uid="{00000000-0005-0000-0000-0000F6180000}"/>
    <cellStyle name="Percentuale 2 3 2" xfId="1438" xr:uid="{00000000-0005-0000-0000-0000F7180000}"/>
    <cellStyle name="Percentuale 2 3 2 2" xfId="2881" xr:uid="{00000000-0005-0000-0000-0000F8180000}"/>
    <cellStyle name="Percentuale 2 3 2 3" xfId="2880" xr:uid="{00000000-0005-0000-0000-0000F9180000}"/>
    <cellStyle name="Percentuale 2 3 3" xfId="3813" xr:uid="{00000000-0005-0000-0000-0000FA180000}"/>
    <cellStyle name="Percentuale 2 3 3 2" xfId="4757" xr:uid="{00000000-0005-0000-0000-0000FB180000}"/>
    <cellStyle name="Percentuale 2 3 3 3" xfId="7314" xr:uid="{00000000-0005-0000-0000-0000FC180000}"/>
    <cellStyle name="Percentuale 2 3 3 4" xfId="7315" xr:uid="{00000000-0005-0000-0000-0000FD180000}"/>
    <cellStyle name="Percentuale 2 3 4" xfId="4756" xr:uid="{00000000-0005-0000-0000-0000FE180000}"/>
    <cellStyle name="Percentuale 2 3 5" xfId="7316" xr:uid="{00000000-0005-0000-0000-0000FF180000}"/>
    <cellStyle name="Percentuale 2 3 6" xfId="7317" xr:uid="{00000000-0005-0000-0000-000000190000}"/>
    <cellStyle name="Percentuale 2 4" xfId="1439" xr:uid="{00000000-0005-0000-0000-000001190000}"/>
    <cellStyle name="Percentuale 2 4 2" xfId="2882" xr:uid="{00000000-0005-0000-0000-000002190000}"/>
    <cellStyle name="Percentuale 2 4 2 2" xfId="4759" xr:uid="{00000000-0005-0000-0000-000003190000}"/>
    <cellStyle name="Percentuale 2 4 3" xfId="4758" xr:uid="{00000000-0005-0000-0000-000004190000}"/>
    <cellStyle name="Percentuale 2 4 4" xfId="7318" xr:uid="{00000000-0005-0000-0000-000005190000}"/>
    <cellStyle name="Percentuale 2 4 5" xfId="7319" xr:uid="{00000000-0005-0000-0000-000006190000}"/>
    <cellStyle name="Percentuale 2 5" xfId="1440" xr:uid="{00000000-0005-0000-0000-000007190000}"/>
    <cellStyle name="Percentuale 2 5 2" xfId="7320" xr:uid="{00000000-0005-0000-0000-000008190000}"/>
    <cellStyle name="Percentuale 2 5 3" xfId="7321" xr:uid="{00000000-0005-0000-0000-000009190000}"/>
    <cellStyle name="Percentuale 2 6" xfId="1441" xr:uid="{00000000-0005-0000-0000-00000A190000}"/>
    <cellStyle name="Percentuale 2 7" xfId="7322" xr:uid="{00000000-0005-0000-0000-00000B190000}"/>
    <cellStyle name="Percentuale 20" xfId="1442" xr:uid="{00000000-0005-0000-0000-00000C190000}"/>
    <cellStyle name="Percentuale 20 2" xfId="1443" xr:uid="{00000000-0005-0000-0000-00000D190000}"/>
    <cellStyle name="Percentuale 20 2 2" xfId="4760" xr:uid="{00000000-0005-0000-0000-00000E190000}"/>
    <cellStyle name="Percentuale 20 2 3" xfId="7323" xr:uid="{00000000-0005-0000-0000-00000F190000}"/>
    <cellStyle name="Percentuale 20 2 4" xfId="7324" xr:uid="{00000000-0005-0000-0000-000010190000}"/>
    <cellStyle name="Percentuale 20 3" xfId="1444" xr:uid="{00000000-0005-0000-0000-000011190000}"/>
    <cellStyle name="Percentuale 20 3 2" xfId="1445" xr:uid="{00000000-0005-0000-0000-000012190000}"/>
    <cellStyle name="Percentuale 20 3 2 2" xfId="2884" xr:uid="{00000000-0005-0000-0000-000013190000}"/>
    <cellStyle name="Percentuale 20 3 2 3" xfId="2883" xr:uid="{00000000-0005-0000-0000-000014190000}"/>
    <cellStyle name="Percentuale 20 3 3" xfId="3814" xr:uid="{00000000-0005-0000-0000-000015190000}"/>
    <cellStyle name="Percentuale 20 3 3 2" xfId="4762" xr:uid="{00000000-0005-0000-0000-000016190000}"/>
    <cellStyle name="Percentuale 20 3 3 3" xfId="7325" xr:uid="{00000000-0005-0000-0000-000017190000}"/>
    <cellStyle name="Percentuale 20 3 3 4" xfId="7326" xr:uid="{00000000-0005-0000-0000-000018190000}"/>
    <cellStyle name="Percentuale 20 3 4" xfId="4761" xr:uid="{00000000-0005-0000-0000-000019190000}"/>
    <cellStyle name="Percentuale 20 3 5" xfId="7327" xr:uid="{00000000-0005-0000-0000-00001A190000}"/>
    <cellStyle name="Percentuale 20 3 6" xfId="7328" xr:uid="{00000000-0005-0000-0000-00001B190000}"/>
    <cellStyle name="Percentuale 20 4" xfId="1446" xr:uid="{00000000-0005-0000-0000-00001C190000}"/>
    <cellStyle name="Percentuale 20 4 2" xfId="2885" xr:uid="{00000000-0005-0000-0000-00001D190000}"/>
    <cellStyle name="Percentuale 20 4 2 2" xfId="4764" xr:uid="{00000000-0005-0000-0000-00001E190000}"/>
    <cellStyle name="Percentuale 20 4 3" xfId="4763" xr:uid="{00000000-0005-0000-0000-00001F190000}"/>
    <cellStyle name="Percentuale 20 4 4" xfId="7329" xr:uid="{00000000-0005-0000-0000-000020190000}"/>
    <cellStyle name="Percentuale 20 4 5" xfId="7330" xr:uid="{00000000-0005-0000-0000-000021190000}"/>
    <cellStyle name="Percentuale 20 5" xfId="1447" xr:uid="{00000000-0005-0000-0000-000022190000}"/>
    <cellStyle name="Percentuale 20 5 2" xfId="7331" xr:uid="{00000000-0005-0000-0000-000023190000}"/>
    <cellStyle name="Percentuale 20 5 3" xfId="7332" xr:uid="{00000000-0005-0000-0000-000024190000}"/>
    <cellStyle name="Percentuale 20 6" xfId="1448" xr:uid="{00000000-0005-0000-0000-000025190000}"/>
    <cellStyle name="Percentuale 20 7" xfId="7333" xr:uid="{00000000-0005-0000-0000-000026190000}"/>
    <cellStyle name="Percentuale 21" xfId="1449" xr:uid="{00000000-0005-0000-0000-000027190000}"/>
    <cellStyle name="Percentuale 21 2" xfId="1450" xr:uid="{00000000-0005-0000-0000-000028190000}"/>
    <cellStyle name="Percentuale 21 2 2" xfId="4765" xr:uid="{00000000-0005-0000-0000-000029190000}"/>
    <cellStyle name="Percentuale 21 2 3" xfId="7334" xr:uid="{00000000-0005-0000-0000-00002A190000}"/>
    <cellStyle name="Percentuale 21 2 4" xfId="7335" xr:uid="{00000000-0005-0000-0000-00002B190000}"/>
    <cellStyle name="Percentuale 21 3" xfId="1451" xr:uid="{00000000-0005-0000-0000-00002C190000}"/>
    <cellStyle name="Percentuale 21 3 2" xfId="1452" xr:uid="{00000000-0005-0000-0000-00002D190000}"/>
    <cellStyle name="Percentuale 21 3 2 2" xfId="2887" xr:uid="{00000000-0005-0000-0000-00002E190000}"/>
    <cellStyle name="Percentuale 21 3 2 3" xfId="2886" xr:uid="{00000000-0005-0000-0000-00002F190000}"/>
    <cellStyle name="Percentuale 21 3 3" xfId="3815" xr:uid="{00000000-0005-0000-0000-000030190000}"/>
    <cellStyle name="Percentuale 21 3 3 2" xfId="4767" xr:uid="{00000000-0005-0000-0000-000031190000}"/>
    <cellStyle name="Percentuale 21 3 3 3" xfId="7336" xr:uid="{00000000-0005-0000-0000-000032190000}"/>
    <cellStyle name="Percentuale 21 3 3 4" xfId="7337" xr:uid="{00000000-0005-0000-0000-000033190000}"/>
    <cellStyle name="Percentuale 21 3 4" xfId="4766" xr:uid="{00000000-0005-0000-0000-000034190000}"/>
    <cellStyle name="Percentuale 21 3 5" xfId="7338" xr:uid="{00000000-0005-0000-0000-000035190000}"/>
    <cellStyle name="Percentuale 21 3 6" xfId="7339" xr:uid="{00000000-0005-0000-0000-000036190000}"/>
    <cellStyle name="Percentuale 21 4" xfId="1453" xr:uid="{00000000-0005-0000-0000-000037190000}"/>
    <cellStyle name="Percentuale 21 4 2" xfId="2888" xr:uid="{00000000-0005-0000-0000-000038190000}"/>
    <cellStyle name="Percentuale 21 4 2 2" xfId="4769" xr:uid="{00000000-0005-0000-0000-000039190000}"/>
    <cellStyle name="Percentuale 21 4 3" xfId="4768" xr:uid="{00000000-0005-0000-0000-00003A190000}"/>
    <cellStyle name="Percentuale 21 4 4" xfId="7340" xr:uid="{00000000-0005-0000-0000-00003B190000}"/>
    <cellStyle name="Percentuale 21 4 5" xfId="7341" xr:uid="{00000000-0005-0000-0000-00003C190000}"/>
    <cellStyle name="Percentuale 21 5" xfId="1454" xr:uid="{00000000-0005-0000-0000-00003D190000}"/>
    <cellStyle name="Percentuale 21 5 2" xfId="7342" xr:uid="{00000000-0005-0000-0000-00003E190000}"/>
    <cellStyle name="Percentuale 21 5 3" xfId="7343" xr:uid="{00000000-0005-0000-0000-00003F190000}"/>
    <cellStyle name="Percentuale 21 6" xfId="1455" xr:uid="{00000000-0005-0000-0000-000040190000}"/>
    <cellStyle name="Percentuale 21 7" xfId="7344" xr:uid="{00000000-0005-0000-0000-000041190000}"/>
    <cellStyle name="Percentuale 22" xfId="1456" xr:uid="{00000000-0005-0000-0000-000042190000}"/>
    <cellStyle name="Percentuale 22 2" xfId="1457" xr:uid="{00000000-0005-0000-0000-000043190000}"/>
    <cellStyle name="Percentuale 22 2 2" xfId="4770" xr:uid="{00000000-0005-0000-0000-000044190000}"/>
    <cellStyle name="Percentuale 22 2 3" xfId="7345" xr:uid="{00000000-0005-0000-0000-000045190000}"/>
    <cellStyle name="Percentuale 22 2 4" xfId="7346" xr:uid="{00000000-0005-0000-0000-000046190000}"/>
    <cellStyle name="Percentuale 22 3" xfId="1458" xr:uid="{00000000-0005-0000-0000-000047190000}"/>
    <cellStyle name="Percentuale 22 3 2" xfId="1459" xr:uid="{00000000-0005-0000-0000-000048190000}"/>
    <cellStyle name="Percentuale 22 3 2 2" xfId="2890" xr:uid="{00000000-0005-0000-0000-000049190000}"/>
    <cellStyle name="Percentuale 22 3 2 3" xfId="2889" xr:uid="{00000000-0005-0000-0000-00004A190000}"/>
    <cellStyle name="Percentuale 22 3 3" xfId="3816" xr:uid="{00000000-0005-0000-0000-00004B190000}"/>
    <cellStyle name="Percentuale 22 3 3 2" xfId="4772" xr:uid="{00000000-0005-0000-0000-00004C190000}"/>
    <cellStyle name="Percentuale 22 3 3 3" xfId="7347" xr:uid="{00000000-0005-0000-0000-00004D190000}"/>
    <cellStyle name="Percentuale 22 3 3 4" xfId="7348" xr:uid="{00000000-0005-0000-0000-00004E190000}"/>
    <cellStyle name="Percentuale 22 3 4" xfId="4771" xr:uid="{00000000-0005-0000-0000-00004F190000}"/>
    <cellStyle name="Percentuale 22 3 5" xfId="7349" xr:uid="{00000000-0005-0000-0000-000050190000}"/>
    <cellStyle name="Percentuale 22 3 6" xfId="7350" xr:uid="{00000000-0005-0000-0000-000051190000}"/>
    <cellStyle name="Percentuale 22 4" xfId="1460" xr:uid="{00000000-0005-0000-0000-000052190000}"/>
    <cellStyle name="Percentuale 22 4 2" xfId="2891" xr:uid="{00000000-0005-0000-0000-000053190000}"/>
    <cellStyle name="Percentuale 22 4 2 2" xfId="4774" xr:uid="{00000000-0005-0000-0000-000054190000}"/>
    <cellStyle name="Percentuale 22 4 3" xfId="4773" xr:uid="{00000000-0005-0000-0000-000055190000}"/>
    <cellStyle name="Percentuale 22 4 4" xfId="7351" xr:uid="{00000000-0005-0000-0000-000056190000}"/>
    <cellStyle name="Percentuale 22 4 5" xfId="7352" xr:uid="{00000000-0005-0000-0000-000057190000}"/>
    <cellStyle name="Percentuale 22 5" xfId="1461" xr:uid="{00000000-0005-0000-0000-000058190000}"/>
    <cellStyle name="Percentuale 22 5 2" xfId="7353" xr:uid="{00000000-0005-0000-0000-000059190000}"/>
    <cellStyle name="Percentuale 22 5 3" xfId="7354" xr:uid="{00000000-0005-0000-0000-00005A190000}"/>
    <cellStyle name="Percentuale 22 6" xfId="1462" xr:uid="{00000000-0005-0000-0000-00005B190000}"/>
    <cellStyle name="Percentuale 22 7" xfId="7355" xr:uid="{00000000-0005-0000-0000-00005C190000}"/>
    <cellStyle name="Percentuale 23" xfId="1463" xr:uid="{00000000-0005-0000-0000-00005D190000}"/>
    <cellStyle name="Percentuale 23 2" xfId="1464" xr:uid="{00000000-0005-0000-0000-00005E190000}"/>
    <cellStyle name="Percentuale 23 2 2" xfId="4775" xr:uid="{00000000-0005-0000-0000-00005F190000}"/>
    <cellStyle name="Percentuale 23 2 3" xfId="7356" xr:uid="{00000000-0005-0000-0000-000060190000}"/>
    <cellStyle name="Percentuale 23 2 4" xfId="7357" xr:uid="{00000000-0005-0000-0000-000061190000}"/>
    <cellStyle name="Percentuale 23 3" xfId="1465" xr:uid="{00000000-0005-0000-0000-000062190000}"/>
    <cellStyle name="Percentuale 23 3 2" xfId="1466" xr:uid="{00000000-0005-0000-0000-000063190000}"/>
    <cellStyle name="Percentuale 23 3 2 2" xfId="2893" xr:uid="{00000000-0005-0000-0000-000064190000}"/>
    <cellStyle name="Percentuale 23 3 2 3" xfId="2892" xr:uid="{00000000-0005-0000-0000-000065190000}"/>
    <cellStyle name="Percentuale 23 3 3" xfId="3817" xr:uid="{00000000-0005-0000-0000-000066190000}"/>
    <cellStyle name="Percentuale 23 3 3 2" xfId="4777" xr:uid="{00000000-0005-0000-0000-000067190000}"/>
    <cellStyle name="Percentuale 23 3 3 3" xfId="7358" xr:uid="{00000000-0005-0000-0000-000068190000}"/>
    <cellStyle name="Percentuale 23 3 3 4" xfId="7359" xr:uid="{00000000-0005-0000-0000-000069190000}"/>
    <cellStyle name="Percentuale 23 3 4" xfId="4776" xr:uid="{00000000-0005-0000-0000-00006A190000}"/>
    <cellStyle name="Percentuale 23 3 5" xfId="7360" xr:uid="{00000000-0005-0000-0000-00006B190000}"/>
    <cellStyle name="Percentuale 23 3 6" xfId="7361" xr:uid="{00000000-0005-0000-0000-00006C190000}"/>
    <cellStyle name="Percentuale 23 4" xfId="1467" xr:uid="{00000000-0005-0000-0000-00006D190000}"/>
    <cellStyle name="Percentuale 23 4 2" xfId="2894" xr:uid="{00000000-0005-0000-0000-00006E190000}"/>
    <cellStyle name="Percentuale 23 4 2 2" xfId="4779" xr:uid="{00000000-0005-0000-0000-00006F190000}"/>
    <cellStyle name="Percentuale 23 4 3" xfId="4778" xr:uid="{00000000-0005-0000-0000-000070190000}"/>
    <cellStyle name="Percentuale 23 4 4" xfId="7362" xr:uid="{00000000-0005-0000-0000-000071190000}"/>
    <cellStyle name="Percentuale 23 4 5" xfId="7363" xr:uid="{00000000-0005-0000-0000-000072190000}"/>
    <cellStyle name="Percentuale 23 5" xfId="1468" xr:uid="{00000000-0005-0000-0000-000073190000}"/>
    <cellStyle name="Percentuale 23 5 2" xfId="7364" xr:uid="{00000000-0005-0000-0000-000074190000}"/>
    <cellStyle name="Percentuale 23 5 3" xfId="7365" xr:uid="{00000000-0005-0000-0000-000075190000}"/>
    <cellStyle name="Percentuale 23 6" xfId="1469" xr:uid="{00000000-0005-0000-0000-000076190000}"/>
    <cellStyle name="Percentuale 23 7" xfId="7366" xr:uid="{00000000-0005-0000-0000-000077190000}"/>
    <cellStyle name="Percentuale 24" xfId="1470" xr:uid="{00000000-0005-0000-0000-000078190000}"/>
    <cellStyle name="Percentuale 24 2" xfId="1471" xr:uid="{00000000-0005-0000-0000-000079190000}"/>
    <cellStyle name="Percentuale 24 2 2" xfId="4780" xr:uid="{00000000-0005-0000-0000-00007A190000}"/>
    <cellStyle name="Percentuale 24 2 3" xfId="7367" xr:uid="{00000000-0005-0000-0000-00007B190000}"/>
    <cellStyle name="Percentuale 24 2 4" xfId="7368" xr:uid="{00000000-0005-0000-0000-00007C190000}"/>
    <cellStyle name="Percentuale 24 3" xfId="1472" xr:uid="{00000000-0005-0000-0000-00007D190000}"/>
    <cellStyle name="Percentuale 24 3 2" xfId="1473" xr:uid="{00000000-0005-0000-0000-00007E190000}"/>
    <cellStyle name="Percentuale 24 3 2 2" xfId="2896" xr:uid="{00000000-0005-0000-0000-00007F190000}"/>
    <cellStyle name="Percentuale 24 3 2 3" xfId="2895" xr:uid="{00000000-0005-0000-0000-000080190000}"/>
    <cellStyle name="Percentuale 24 3 3" xfId="3818" xr:uid="{00000000-0005-0000-0000-000081190000}"/>
    <cellStyle name="Percentuale 24 3 3 2" xfId="4782" xr:uid="{00000000-0005-0000-0000-000082190000}"/>
    <cellStyle name="Percentuale 24 3 3 3" xfId="7369" xr:uid="{00000000-0005-0000-0000-000083190000}"/>
    <cellStyle name="Percentuale 24 3 3 4" xfId="7370" xr:uid="{00000000-0005-0000-0000-000084190000}"/>
    <cellStyle name="Percentuale 24 3 4" xfId="4781" xr:uid="{00000000-0005-0000-0000-000085190000}"/>
    <cellStyle name="Percentuale 24 3 5" xfId="7371" xr:uid="{00000000-0005-0000-0000-000086190000}"/>
    <cellStyle name="Percentuale 24 3 6" xfId="7372" xr:uid="{00000000-0005-0000-0000-000087190000}"/>
    <cellStyle name="Percentuale 24 4" xfId="1474" xr:uid="{00000000-0005-0000-0000-000088190000}"/>
    <cellStyle name="Percentuale 24 4 2" xfId="2897" xr:uid="{00000000-0005-0000-0000-000089190000}"/>
    <cellStyle name="Percentuale 24 4 2 2" xfId="4784" xr:uid="{00000000-0005-0000-0000-00008A190000}"/>
    <cellStyle name="Percentuale 24 4 3" xfId="4783" xr:uid="{00000000-0005-0000-0000-00008B190000}"/>
    <cellStyle name="Percentuale 24 4 4" xfId="7373" xr:uid="{00000000-0005-0000-0000-00008C190000}"/>
    <cellStyle name="Percentuale 24 4 5" xfId="7374" xr:uid="{00000000-0005-0000-0000-00008D190000}"/>
    <cellStyle name="Percentuale 24 5" xfId="1475" xr:uid="{00000000-0005-0000-0000-00008E190000}"/>
    <cellStyle name="Percentuale 24 5 2" xfId="7375" xr:uid="{00000000-0005-0000-0000-00008F190000}"/>
    <cellStyle name="Percentuale 24 5 3" xfId="7376" xr:uid="{00000000-0005-0000-0000-000090190000}"/>
    <cellStyle name="Percentuale 24 6" xfId="1476" xr:uid="{00000000-0005-0000-0000-000091190000}"/>
    <cellStyle name="Percentuale 24 7" xfId="7377" xr:uid="{00000000-0005-0000-0000-000092190000}"/>
    <cellStyle name="Percentuale 25" xfId="1477" xr:uid="{00000000-0005-0000-0000-000093190000}"/>
    <cellStyle name="Percentuale 25 2" xfId="1478" xr:uid="{00000000-0005-0000-0000-000094190000}"/>
    <cellStyle name="Percentuale 25 2 2" xfId="4785" xr:uid="{00000000-0005-0000-0000-000095190000}"/>
    <cellStyle name="Percentuale 25 2 3" xfId="7378" xr:uid="{00000000-0005-0000-0000-000096190000}"/>
    <cellStyle name="Percentuale 25 2 4" xfId="7379" xr:uid="{00000000-0005-0000-0000-000097190000}"/>
    <cellStyle name="Percentuale 25 3" xfId="1479" xr:uid="{00000000-0005-0000-0000-000098190000}"/>
    <cellStyle name="Percentuale 25 3 2" xfId="1480" xr:uid="{00000000-0005-0000-0000-000099190000}"/>
    <cellStyle name="Percentuale 25 3 2 2" xfId="2899" xr:uid="{00000000-0005-0000-0000-00009A190000}"/>
    <cellStyle name="Percentuale 25 3 2 3" xfId="2898" xr:uid="{00000000-0005-0000-0000-00009B190000}"/>
    <cellStyle name="Percentuale 25 3 3" xfId="3819" xr:uid="{00000000-0005-0000-0000-00009C190000}"/>
    <cellStyle name="Percentuale 25 3 3 2" xfId="4787" xr:uid="{00000000-0005-0000-0000-00009D190000}"/>
    <cellStyle name="Percentuale 25 3 3 3" xfId="7380" xr:uid="{00000000-0005-0000-0000-00009E190000}"/>
    <cellStyle name="Percentuale 25 3 3 4" xfId="7381" xr:uid="{00000000-0005-0000-0000-00009F190000}"/>
    <cellStyle name="Percentuale 25 3 4" xfId="4786" xr:uid="{00000000-0005-0000-0000-0000A0190000}"/>
    <cellStyle name="Percentuale 25 3 5" xfId="7382" xr:uid="{00000000-0005-0000-0000-0000A1190000}"/>
    <cellStyle name="Percentuale 25 3 6" xfId="7383" xr:uid="{00000000-0005-0000-0000-0000A2190000}"/>
    <cellStyle name="Percentuale 25 4" xfId="1481" xr:uid="{00000000-0005-0000-0000-0000A3190000}"/>
    <cellStyle name="Percentuale 25 4 2" xfId="2900" xr:uid="{00000000-0005-0000-0000-0000A4190000}"/>
    <cellStyle name="Percentuale 25 4 2 2" xfId="4789" xr:uid="{00000000-0005-0000-0000-0000A5190000}"/>
    <cellStyle name="Percentuale 25 4 3" xfId="4788" xr:uid="{00000000-0005-0000-0000-0000A6190000}"/>
    <cellStyle name="Percentuale 25 4 4" xfId="7384" xr:uid="{00000000-0005-0000-0000-0000A7190000}"/>
    <cellStyle name="Percentuale 25 4 5" xfId="7385" xr:uid="{00000000-0005-0000-0000-0000A8190000}"/>
    <cellStyle name="Percentuale 25 5" xfId="1482" xr:uid="{00000000-0005-0000-0000-0000A9190000}"/>
    <cellStyle name="Percentuale 25 5 2" xfId="7386" xr:uid="{00000000-0005-0000-0000-0000AA190000}"/>
    <cellStyle name="Percentuale 25 5 3" xfId="7387" xr:uid="{00000000-0005-0000-0000-0000AB190000}"/>
    <cellStyle name="Percentuale 25 6" xfId="1483" xr:uid="{00000000-0005-0000-0000-0000AC190000}"/>
    <cellStyle name="Percentuale 25 7" xfId="7388" xr:uid="{00000000-0005-0000-0000-0000AD190000}"/>
    <cellStyle name="Percentuale 26" xfId="1484" xr:uid="{00000000-0005-0000-0000-0000AE190000}"/>
    <cellStyle name="Percentuale 26 2" xfId="1485" xr:uid="{00000000-0005-0000-0000-0000AF190000}"/>
    <cellStyle name="Percentuale 26 2 2" xfId="4790" xr:uid="{00000000-0005-0000-0000-0000B0190000}"/>
    <cellStyle name="Percentuale 26 2 3" xfId="7389" xr:uid="{00000000-0005-0000-0000-0000B1190000}"/>
    <cellStyle name="Percentuale 26 2 4" xfId="7390" xr:uid="{00000000-0005-0000-0000-0000B2190000}"/>
    <cellStyle name="Percentuale 26 3" xfId="1486" xr:uid="{00000000-0005-0000-0000-0000B3190000}"/>
    <cellStyle name="Percentuale 26 3 2" xfId="1487" xr:uid="{00000000-0005-0000-0000-0000B4190000}"/>
    <cellStyle name="Percentuale 26 3 2 2" xfId="2902" xr:uid="{00000000-0005-0000-0000-0000B5190000}"/>
    <cellStyle name="Percentuale 26 3 2 3" xfId="2901" xr:uid="{00000000-0005-0000-0000-0000B6190000}"/>
    <cellStyle name="Percentuale 26 3 3" xfId="3820" xr:uid="{00000000-0005-0000-0000-0000B7190000}"/>
    <cellStyle name="Percentuale 26 3 3 2" xfId="4792" xr:uid="{00000000-0005-0000-0000-0000B8190000}"/>
    <cellStyle name="Percentuale 26 3 3 3" xfId="7391" xr:uid="{00000000-0005-0000-0000-0000B9190000}"/>
    <cellStyle name="Percentuale 26 3 3 4" xfId="7392" xr:uid="{00000000-0005-0000-0000-0000BA190000}"/>
    <cellStyle name="Percentuale 26 3 4" xfId="4791" xr:uid="{00000000-0005-0000-0000-0000BB190000}"/>
    <cellStyle name="Percentuale 26 3 5" xfId="7393" xr:uid="{00000000-0005-0000-0000-0000BC190000}"/>
    <cellStyle name="Percentuale 26 3 6" xfId="7394" xr:uid="{00000000-0005-0000-0000-0000BD190000}"/>
    <cellStyle name="Percentuale 26 4" xfId="1488" xr:uid="{00000000-0005-0000-0000-0000BE190000}"/>
    <cellStyle name="Percentuale 26 4 2" xfId="2903" xr:uid="{00000000-0005-0000-0000-0000BF190000}"/>
    <cellStyle name="Percentuale 26 4 2 2" xfId="4794" xr:uid="{00000000-0005-0000-0000-0000C0190000}"/>
    <cellStyle name="Percentuale 26 4 3" xfId="4793" xr:uid="{00000000-0005-0000-0000-0000C1190000}"/>
    <cellStyle name="Percentuale 26 4 4" xfId="7395" xr:uid="{00000000-0005-0000-0000-0000C2190000}"/>
    <cellStyle name="Percentuale 26 4 5" xfId="7396" xr:uid="{00000000-0005-0000-0000-0000C3190000}"/>
    <cellStyle name="Percentuale 26 5" xfId="1489" xr:uid="{00000000-0005-0000-0000-0000C4190000}"/>
    <cellStyle name="Percentuale 26 5 2" xfId="7397" xr:uid="{00000000-0005-0000-0000-0000C5190000}"/>
    <cellStyle name="Percentuale 26 5 3" xfId="7398" xr:uid="{00000000-0005-0000-0000-0000C6190000}"/>
    <cellStyle name="Percentuale 26 6" xfId="1490" xr:uid="{00000000-0005-0000-0000-0000C7190000}"/>
    <cellStyle name="Percentuale 26 7" xfId="7399" xr:uid="{00000000-0005-0000-0000-0000C8190000}"/>
    <cellStyle name="Percentuale 27" xfId="1491" xr:uid="{00000000-0005-0000-0000-0000C9190000}"/>
    <cellStyle name="Percentuale 27 2" xfId="1492" xr:uid="{00000000-0005-0000-0000-0000CA190000}"/>
    <cellStyle name="Percentuale 27 2 2" xfId="4795" xr:uid="{00000000-0005-0000-0000-0000CB190000}"/>
    <cellStyle name="Percentuale 27 2 3" xfId="7400" xr:uid="{00000000-0005-0000-0000-0000CC190000}"/>
    <cellStyle name="Percentuale 27 2 4" xfId="7401" xr:uid="{00000000-0005-0000-0000-0000CD190000}"/>
    <cellStyle name="Percentuale 27 3" xfId="1493" xr:uid="{00000000-0005-0000-0000-0000CE190000}"/>
    <cellStyle name="Percentuale 27 3 2" xfId="1494" xr:uid="{00000000-0005-0000-0000-0000CF190000}"/>
    <cellStyle name="Percentuale 27 3 2 2" xfId="2905" xr:uid="{00000000-0005-0000-0000-0000D0190000}"/>
    <cellStyle name="Percentuale 27 3 2 3" xfId="2904" xr:uid="{00000000-0005-0000-0000-0000D1190000}"/>
    <cellStyle name="Percentuale 27 3 3" xfId="3821" xr:uid="{00000000-0005-0000-0000-0000D2190000}"/>
    <cellStyle name="Percentuale 27 3 3 2" xfId="4797" xr:uid="{00000000-0005-0000-0000-0000D3190000}"/>
    <cellStyle name="Percentuale 27 3 3 3" xfId="7402" xr:uid="{00000000-0005-0000-0000-0000D4190000}"/>
    <cellStyle name="Percentuale 27 3 3 4" xfId="7403" xr:uid="{00000000-0005-0000-0000-0000D5190000}"/>
    <cellStyle name="Percentuale 27 3 4" xfId="4796" xr:uid="{00000000-0005-0000-0000-0000D6190000}"/>
    <cellStyle name="Percentuale 27 3 5" xfId="7404" xr:uid="{00000000-0005-0000-0000-0000D7190000}"/>
    <cellStyle name="Percentuale 27 3 6" xfId="7405" xr:uid="{00000000-0005-0000-0000-0000D8190000}"/>
    <cellStyle name="Percentuale 27 4" xfId="1495" xr:uid="{00000000-0005-0000-0000-0000D9190000}"/>
    <cellStyle name="Percentuale 27 4 2" xfId="2906" xr:uid="{00000000-0005-0000-0000-0000DA190000}"/>
    <cellStyle name="Percentuale 27 4 2 2" xfId="4799" xr:uid="{00000000-0005-0000-0000-0000DB190000}"/>
    <cellStyle name="Percentuale 27 4 3" xfId="4798" xr:uid="{00000000-0005-0000-0000-0000DC190000}"/>
    <cellStyle name="Percentuale 27 4 4" xfId="7406" xr:uid="{00000000-0005-0000-0000-0000DD190000}"/>
    <cellStyle name="Percentuale 27 4 5" xfId="7407" xr:uid="{00000000-0005-0000-0000-0000DE190000}"/>
    <cellStyle name="Percentuale 27 5" xfId="1496" xr:uid="{00000000-0005-0000-0000-0000DF190000}"/>
    <cellStyle name="Percentuale 27 5 2" xfId="7408" xr:uid="{00000000-0005-0000-0000-0000E0190000}"/>
    <cellStyle name="Percentuale 27 5 3" xfId="7409" xr:uid="{00000000-0005-0000-0000-0000E1190000}"/>
    <cellStyle name="Percentuale 27 6" xfId="1497" xr:uid="{00000000-0005-0000-0000-0000E2190000}"/>
    <cellStyle name="Percentuale 27 7" xfId="7410" xr:uid="{00000000-0005-0000-0000-0000E3190000}"/>
    <cellStyle name="Percentuale 28" xfId="1498" xr:uid="{00000000-0005-0000-0000-0000E4190000}"/>
    <cellStyle name="Percentuale 28 2" xfId="1499" xr:uid="{00000000-0005-0000-0000-0000E5190000}"/>
    <cellStyle name="Percentuale 28 2 2" xfId="4800" xr:uid="{00000000-0005-0000-0000-0000E6190000}"/>
    <cellStyle name="Percentuale 28 2 3" xfId="7411" xr:uid="{00000000-0005-0000-0000-0000E7190000}"/>
    <cellStyle name="Percentuale 28 2 4" xfId="7412" xr:uid="{00000000-0005-0000-0000-0000E8190000}"/>
    <cellStyle name="Percentuale 28 3" xfId="1500" xr:uid="{00000000-0005-0000-0000-0000E9190000}"/>
    <cellStyle name="Percentuale 28 3 2" xfId="1501" xr:uid="{00000000-0005-0000-0000-0000EA190000}"/>
    <cellStyle name="Percentuale 28 3 2 2" xfId="2908" xr:uid="{00000000-0005-0000-0000-0000EB190000}"/>
    <cellStyle name="Percentuale 28 3 2 3" xfId="2907" xr:uid="{00000000-0005-0000-0000-0000EC190000}"/>
    <cellStyle name="Percentuale 28 3 3" xfId="3822" xr:uid="{00000000-0005-0000-0000-0000ED190000}"/>
    <cellStyle name="Percentuale 28 3 3 2" xfId="4802" xr:uid="{00000000-0005-0000-0000-0000EE190000}"/>
    <cellStyle name="Percentuale 28 3 3 3" xfId="7413" xr:uid="{00000000-0005-0000-0000-0000EF190000}"/>
    <cellStyle name="Percentuale 28 3 3 4" xfId="7414" xr:uid="{00000000-0005-0000-0000-0000F0190000}"/>
    <cellStyle name="Percentuale 28 3 4" xfId="4801" xr:uid="{00000000-0005-0000-0000-0000F1190000}"/>
    <cellStyle name="Percentuale 28 3 5" xfId="7415" xr:uid="{00000000-0005-0000-0000-0000F2190000}"/>
    <cellStyle name="Percentuale 28 3 6" xfId="7416" xr:uid="{00000000-0005-0000-0000-0000F3190000}"/>
    <cellStyle name="Percentuale 28 4" xfId="1502" xr:uid="{00000000-0005-0000-0000-0000F4190000}"/>
    <cellStyle name="Percentuale 28 4 2" xfId="2909" xr:uid="{00000000-0005-0000-0000-0000F5190000}"/>
    <cellStyle name="Percentuale 28 4 2 2" xfId="4804" xr:uid="{00000000-0005-0000-0000-0000F6190000}"/>
    <cellStyle name="Percentuale 28 4 3" xfId="4803" xr:uid="{00000000-0005-0000-0000-0000F7190000}"/>
    <cellStyle name="Percentuale 28 4 4" xfId="7417" xr:uid="{00000000-0005-0000-0000-0000F8190000}"/>
    <cellStyle name="Percentuale 28 4 5" xfId="7418" xr:uid="{00000000-0005-0000-0000-0000F9190000}"/>
    <cellStyle name="Percentuale 28 5" xfId="1503" xr:uid="{00000000-0005-0000-0000-0000FA190000}"/>
    <cellStyle name="Percentuale 28 5 2" xfId="7419" xr:uid="{00000000-0005-0000-0000-0000FB190000}"/>
    <cellStyle name="Percentuale 28 5 3" xfId="7420" xr:uid="{00000000-0005-0000-0000-0000FC190000}"/>
    <cellStyle name="Percentuale 28 6" xfId="1504" xr:uid="{00000000-0005-0000-0000-0000FD190000}"/>
    <cellStyle name="Percentuale 28 7" xfId="7421" xr:uid="{00000000-0005-0000-0000-0000FE190000}"/>
    <cellStyle name="Percentuale 29" xfId="1505" xr:uid="{00000000-0005-0000-0000-0000FF190000}"/>
    <cellStyle name="Percentuale 29 2" xfId="1506" xr:uid="{00000000-0005-0000-0000-0000001A0000}"/>
    <cellStyle name="Percentuale 29 2 2" xfId="4805" xr:uid="{00000000-0005-0000-0000-0000011A0000}"/>
    <cellStyle name="Percentuale 29 2 3" xfId="7422" xr:uid="{00000000-0005-0000-0000-0000021A0000}"/>
    <cellStyle name="Percentuale 29 2 4" xfId="7423" xr:uid="{00000000-0005-0000-0000-0000031A0000}"/>
    <cellStyle name="Percentuale 29 3" xfId="1507" xr:uid="{00000000-0005-0000-0000-0000041A0000}"/>
    <cellStyle name="Percentuale 29 3 2" xfId="1508" xr:uid="{00000000-0005-0000-0000-0000051A0000}"/>
    <cellStyle name="Percentuale 29 3 2 2" xfId="2911" xr:uid="{00000000-0005-0000-0000-0000061A0000}"/>
    <cellStyle name="Percentuale 29 3 2 3" xfId="2910" xr:uid="{00000000-0005-0000-0000-0000071A0000}"/>
    <cellStyle name="Percentuale 29 3 3" xfId="3823" xr:uid="{00000000-0005-0000-0000-0000081A0000}"/>
    <cellStyle name="Percentuale 29 3 3 2" xfId="4807" xr:uid="{00000000-0005-0000-0000-0000091A0000}"/>
    <cellStyle name="Percentuale 29 3 3 3" xfId="7424" xr:uid="{00000000-0005-0000-0000-00000A1A0000}"/>
    <cellStyle name="Percentuale 29 3 3 4" xfId="7425" xr:uid="{00000000-0005-0000-0000-00000B1A0000}"/>
    <cellStyle name="Percentuale 29 3 4" xfId="4806" xr:uid="{00000000-0005-0000-0000-00000C1A0000}"/>
    <cellStyle name="Percentuale 29 3 5" xfId="7426" xr:uid="{00000000-0005-0000-0000-00000D1A0000}"/>
    <cellStyle name="Percentuale 29 3 6" xfId="7427" xr:uid="{00000000-0005-0000-0000-00000E1A0000}"/>
    <cellStyle name="Percentuale 29 4" xfId="1509" xr:uid="{00000000-0005-0000-0000-00000F1A0000}"/>
    <cellStyle name="Percentuale 29 4 2" xfId="2912" xr:uid="{00000000-0005-0000-0000-0000101A0000}"/>
    <cellStyle name="Percentuale 29 4 2 2" xfId="4809" xr:uid="{00000000-0005-0000-0000-0000111A0000}"/>
    <cellStyle name="Percentuale 29 4 3" xfId="4808" xr:uid="{00000000-0005-0000-0000-0000121A0000}"/>
    <cellStyle name="Percentuale 29 4 4" xfId="7428" xr:uid="{00000000-0005-0000-0000-0000131A0000}"/>
    <cellStyle name="Percentuale 29 4 5" xfId="7429" xr:uid="{00000000-0005-0000-0000-0000141A0000}"/>
    <cellStyle name="Percentuale 29 5" xfId="1510" xr:uid="{00000000-0005-0000-0000-0000151A0000}"/>
    <cellStyle name="Percentuale 29 5 2" xfId="7430" xr:uid="{00000000-0005-0000-0000-0000161A0000}"/>
    <cellStyle name="Percentuale 29 5 3" xfId="7431" xr:uid="{00000000-0005-0000-0000-0000171A0000}"/>
    <cellStyle name="Percentuale 29 6" xfId="1511" xr:uid="{00000000-0005-0000-0000-0000181A0000}"/>
    <cellStyle name="Percentuale 29 7" xfId="7432" xr:uid="{00000000-0005-0000-0000-0000191A0000}"/>
    <cellStyle name="Percentuale 3" xfId="1512" xr:uid="{00000000-0005-0000-0000-00001A1A0000}"/>
    <cellStyle name="Percentuale 3 2" xfId="1513" xr:uid="{00000000-0005-0000-0000-00001B1A0000}"/>
    <cellStyle name="Percentuale 3 2 2" xfId="4810" xr:uid="{00000000-0005-0000-0000-00001C1A0000}"/>
    <cellStyle name="Percentuale 3 2 3" xfId="7433" xr:uid="{00000000-0005-0000-0000-00001D1A0000}"/>
    <cellStyle name="Percentuale 3 2 4" xfId="7434" xr:uid="{00000000-0005-0000-0000-00001E1A0000}"/>
    <cellStyle name="Percentuale 3 3" xfId="1514" xr:uid="{00000000-0005-0000-0000-00001F1A0000}"/>
    <cellStyle name="Percentuale 3 3 2" xfId="1515" xr:uid="{00000000-0005-0000-0000-0000201A0000}"/>
    <cellStyle name="Percentuale 3 3 2 2" xfId="2914" xr:uid="{00000000-0005-0000-0000-0000211A0000}"/>
    <cellStyle name="Percentuale 3 3 2 3" xfId="2913" xr:uid="{00000000-0005-0000-0000-0000221A0000}"/>
    <cellStyle name="Percentuale 3 3 3" xfId="3824" xr:uid="{00000000-0005-0000-0000-0000231A0000}"/>
    <cellStyle name="Percentuale 3 3 3 2" xfId="4812" xr:uid="{00000000-0005-0000-0000-0000241A0000}"/>
    <cellStyle name="Percentuale 3 3 3 3" xfId="7435" xr:uid="{00000000-0005-0000-0000-0000251A0000}"/>
    <cellStyle name="Percentuale 3 3 3 4" xfId="7436" xr:uid="{00000000-0005-0000-0000-0000261A0000}"/>
    <cellStyle name="Percentuale 3 3 4" xfId="4811" xr:uid="{00000000-0005-0000-0000-0000271A0000}"/>
    <cellStyle name="Percentuale 3 3 5" xfId="7437" xr:uid="{00000000-0005-0000-0000-0000281A0000}"/>
    <cellStyle name="Percentuale 3 3 6" xfId="7438" xr:uid="{00000000-0005-0000-0000-0000291A0000}"/>
    <cellStyle name="Percentuale 3 4" xfId="1516" xr:uid="{00000000-0005-0000-0000-00002A1A0000}"/>
    <cellStyle name="Percentuale 3 4 2" xfId="2915" xr:uid="{00000000-0005-0000-0000-00002B1A0000}"/>
    <cellStyle name="Percentuale 3 4 2 2" xfId="4814" xr:uid="{00000000-0005-0000-0000-00002C1A0000}"/>
    <cellStyle name="Percentuale 3 4 3" xfId="4813" xr:uid="{00000000-0005-0000-0000-00002D1A0000}"/>
    <cellStyle name="Percentuale 3 4 4" xfId="7439" xr:uid="{00000000-0005-0000-0000-00002E1A0000}"/>
    <cellStyle name="Percentuale 3 4 5" xfId="7440" xr:uid="{00000000-0005-0000-0000-00002F1A0000}"/>
    <cellStyle name="Percentuale 3 5" xfId="1517" xr:uid="{00000000-0005-0000-0000-0000301A0000}"/>
    <cellStyle name="Percentuale 3 5 2" xfId="7441" xr:uid="{00000000-0005-0000-0000-0000311A0000}"/>
    <cellStyle name="Percentuale 3 5 3" xfId="7442" xr:uid="{00000000-0005-0000-0000-0000321A0000}"/>
    <cellStyle name="Percentuale 3 6" xfId="1518" xr:uid="{00000000-0005-0000-0000-0000331A0000}"/>
    <cellStyle name="Percentuale 3 7" xfId="7443" xr:uid="{00000000-0005-0000-0000-0000341A0000}"/>
    <cellStyle name="Percentuale 30" xfId="1519" xr:uid="{00000000-0005-0000-0000-0000351A0000}"/>
    <cellStyle name="Percentuale 30 2" xfId="1520" xr:uid="{00000000-0005-0000-0000-0000361A0000}"/>
    <cellStyle name="Percentuale 30 2 2" xfId="4815" xr:uid="{00000000-0005-0000-0000-0000371A0000}"/>
    <cellStyle name="Percentuale 30 2 3" xfId="7444" xr:uid="{00000000-0005-0000-0000-0000381A0000}"/>
    <cellStyle name="Percentuale 30 2 4" xfId="7445" xr:uid="{00000000-0005-0000-0000-0000391A0000}"/>
    <cellStyle name="Percentuale 30 3" xfId="1521" xr:uid="{00000000-0005-0000-0000-00003A1A0000}"/>
    <cellStyle name="Percentuale 30 3 2" xfId="1522" xr:uid="{00000000-0005-0000-0000-00003B1A0000}"/>
    <cellStyle name="Percentuale 30 3 2 2" xfId="2917" xr:uid="{00000000-0005-0000-0000-00003C1A0000}"/>
    <cellStyle name="Percentuale 30 3 2 3" xfId="2916" xr:uid="{00000000-0005-0000-0000-00003D1A0000}"/>
    <cellStyle name="Percentuale 30 3 3" xfId="3825" xr:uid="{00000000-0005-0000-0000-00003E1A0000}"/>
    <cellStyle name="Percentuale 30 3 3 2" xfId="4817" xr:uid="{00000000-0005-0000-0000-00003F1A0000}"/>
    <cellStyle name="Percentuale 30 3 3 3" xfId="7446" xr:uid="{00000000-0005-0000-0000-0000401A0000}"/>
    <cellStyle name="Percentuale 30 3 3 4" xfId="7447" xr:uid="{00000000-0005-0000-0000-0000411A0000}"/>
    <cellStyle name="Percentuale 30 3 4" xfId="4816" xr:uid="{00000000-0005-0000-0000-0000421A0000}"/>
    <cellStyle name="Percentuale 30 3 5" xfId="7448" xr:uid="{00000000-0005-0000-0000-0000431A0000}"/>
    <cellStyle name="Percentuale 30 3 6" xfId="7449" xr:uid="{00000000-0005-0000-0000-0000441A0000}"/>
    <cellStyle name="Percentuale 30 4" xfId="1523" xr:uid="{00000000-0005-0000-0000-0000451A0000}"/>
    <cellStyle name="Percentuale 30 4 2" xfId="2918" xr:uid="{00000000-0005-0000-0000-0000461A0000}"/>
    <cellStyle name="Percentuale 30 4 2 2" xfId="4819" xr:uid="{00000000-0005-0000-0000-0000471A0000}"/>
    <cellStyle name="Percentuale 30 4 3" xfId="4818" xr:uid="{00000000-0005-0000-0000-0000481A0000}"/>
    <cellStyle name="Percentuale 30 4 4" xfId="7450" xr:uid="{00000000-0005-0000-0000-0000491A0000}"/>
    <cellStyle name="Percentuale 30 4 5" xfId="7451" xr:uid="{00000000-0005-0000-0000-00004A1A0000}"/>
    <cellStyle name="Percentuale 30 5" xfId="1524" xr:uid="{00000000-0005-0000-0000-00004B1A0000}"/>
    <cellStyle name="Percentuale 30 5 2" xfId="7452" xr:uid="{00000000-0005-0000-0000-00004C1A0000}"/>
    <cellStyle name="Percentuale 30 5 3" xfId="7453" xr:uid="{00000000-0005-0000-0000-00004D1A0000}"/>
    <cellStyle name="Percentuale 30 6" xfId="1525" xr:uid="{00000000-0005-0000-0000-00004E1A0000}"/>
    <cellStyle name="Percentuale 30 7" xfId="7454" xr:uid="{00000000-0005-0000-0000-00004F1A0000}"/>
    <cellStyle name="Percentuale 31" xfId="1526" xr:uid="{00000000-0005-0000-0000-0000501A0000}"/>
    <cellStyle name="Percentuale 31 2" xfId="1527" xr:uid="{00000000-0005-0000-0000-0000511A0000}"/>
    <cellStyle name="Percentuale 31 2 2" xfId="4820" xr:uid="{00000000-0005-0000-0000-0000521A0000}"/>
    <cellStyle name="Percentuale 31 2 3" xfId="7455" xr:uid="{00000000-0005-0000-0000-0000531A0000}"/>
    <cellStyle name="Percentuale 31 2 4" xfId="7456" xr:uid="{00000000-0005-0000-0000-0000541A0000}"/>
    <cellStyle name="Percentuale 31 3" xfId="1528" xr:uid="{00000000-0005-0000-0000-0000551A0000}"/>
    <cellStyle name="Percentuale 31 3 2" xfId="1529" xr:uid="{00000000-0005-0000-0000-0000561A0000}"/>
    <cellStyle name="Percentuale 31 3 2 2" xfId="2920" xr:uid="{00000000-0005-0000-0000-0000571A0000}"/>
    <cellStyle name="Percentuale 31 3 2 3" xfId="2919" xr:uid="{00000000-0005-0000-0000-0000581A0000}"/>
    <cellStyle name="Percentuale 31 3 3" xfId="3826" xr:uid="{00000000-0005-0000-0000-0000591A0000}"/>
    <cellStyle name="Percentuale 31 3 3 2" xfId="4822" xr:uid="{00000000-0005-0000-0000-00005A1A0000}"/>
    <cellStyle name="Percentuale 31 3 3 3" xfId="7457" xr:uid="{00000000-0005-0000-0000-00005B1A0000}"/>
    <cellStyle name="Percentuale 31 3 3 4" xfId="7458" xr:uid="{00000000-0005-0000-0000-00005C1A0000}"/>
    <cellStyle name="Percentuale 31 3 4" xfId="4821" xr:uid="{00000000-0005-0000-0000-00005D1A0000}"/>
    <cellStyle name="Percentuale 31 3 5" xfId="7459" xr:uid="{00000000-0005-0000-0000-00005E1A0000}"/>
    <cellStyle name="Percentuale 31 3 6" xfId="7460" xr:uid="{00000000-0005-0000-0000-00005F1A0000}"/>
    <cellStyle name="Percentuale 31 4" xfId="1530" xr:uid="{00000000-0005-0000-0000-0000601A0000}"/>
    <cellStyle name="Percentuale 31 4 2" xfId="2921" xr:uid="{00000000-0005-0000-0000-0000611A0000}"/>
    <cellStyle name="Percentuale 31 4 2 2" xfId="4824" xr:uid="{00000000-0005-0000-0000-0000621A0000}"/>
    <cellStyle name="Percentuale 31 4 3" xfId="4823" xr:uid="{00000000-0005-0000-0000-0000631A0000}"/>
    <cellStyle name="Percentuale 31 4 4" xfId="7461" xr:uid="{00000000-0005-0000-0000-0000641A0000}"/>
    <cellStyle name="Percentuale 31 4 5" xfId="7462" xr:uid="{00000000-0005-0000-0000-0000651A0000}"/>
    <cellStyle name="Percentuale 31 5" xfId="1531" xr:uid="{00000000-0005-0000-0000-0000661A0000}"/>
    <cellStyle name="Percentuale 31 5 2" xfId="7463" xr:uid="{00000000-0005-0000-0000-0000671A0000}"/>
    <cellStyle name="Percentuale 31 5 3" xfId="7464" xr:uid="{00000000-0005-0000-0000-0000681A0000}"/>
    <cellStyle name="Percentuale 31 6" xfId="1532" xr:uid="{00000000-0005-0000-0000-0000691A0000}"/>
    <cellStyle name="Percentuale 31 7" xfId="7465" xr:uid="{00000000-0005-0000-0000-00006A1A0000}"/>
    <cellStyle name="Percentuale 32" xfId="1533" xr:uid="{00000000-0005-0000-0000-00006B1A0000}"/>
    <cellStyle name="Percentuale 32 2" xfId="1534" xr:uid="{00000000-0005-0000-0000-00006C1A0000}"/>
    <cellStyle name="Percentuale 32 2 2" xfId="4825" xr:uid="{00000000-0005-0000-0000-00006D1A0000}"/>
    <cellStyle name="Percentuale 32 2 3" xfId="7466" xr:uid="{00000000-0005-0000-0000-00006E1A0000}"/>
    <cellStyle name="Percentuale 32 2 4" xfId="7467" xr:uid="{00000000-0005-0000-0000-00006F1A0000}"/>
    <cellStyle name="Percentuale 32 3" xfId="1535" xr:uid="{00000000-0005-0000-0000-0000701A0000}"/>
    <cellStyle name="Percentuale 32 3 2" xfId="1536" xr:uid="{00000000-0005-0000-0000-0000711A0000}"/>
    <cellStyle name="Percentuale 32 3 2 2" xfId="2923" xr:uid="{00000000-0005-0000-0000-0000721A0000}"/>
    <cellStyle name="Percentuale 32 3 2 3" xfId="2922" xr:uid="{00000000-0005-0000-0000-0000731A0000}"/>
    <cellStyle name="Percentuale 32 3 3" xfId="3827" xr:uid="{00000000-0005-0000-0000-0000741A0000}"/>
    <cellStyle name="Percentuale 32 3 3 2" xfId="4827" xr:uid="{00000000-0005-0000-0000-0000751A0000}"/>
    <cellStyle name="Percentuale 32 3 3 3" xfId="7468" xr:uid="{00000000-0005-0000-0000-0000761A0000}"/>
    <cellStyle name="Percentuale 32 3 3 4" xfId="7469" xr:uid="{00000000-0005-0000-0000-0000771A0000}"/>
    <cellStyle name="Percentuale 32 3 4" xfId="4826" xr:uid="{00000000-0005-0000-0000-0000781A0000}"/>
    <cellStyle name="Percentuale 32 3 5" xfId="7470" xr:uid="{00000000-0005-0000-0000-0000791A0000}"/>
    <cellStyle name="Percentuale 32 3 6" xfId="7471" xr:uid="{00000000-0005-0000-0000-00007A1A0000}"/>
    <cellStyle name="Percentuale 32 4" xfId="1537" xr:uid="{00000000-0005-0000-0000-00007B1A0000}"/>
    <cellStyle name="Percentuale 32 4 2" xfId="2924" xr:uid="{00000000-0005-0000-0000-00007C1A0000}"/>
    <cellStyle name="Percentuale 32 4 2 2" xfId="4829" xr:uid="{00000000-0005-0000-0000-00007D1A0000}"/>
    <cellStyle name="Percentuale 32 4 3" xfId="4828" xr:uid="{00000000-0005-0000-0000-00007E1A0000}"/>
    <cellStyle name="Percentuale 32 4 4" xfId="7472" xr:uid="{00000000-0005-0000-0000-00007F1A0000}"/>
    <cellStyle name="Percentuale 32 4 5" xfId="7473" xr:uid="{00000000-0005-0000-0000-0000801A0000}"/>
    <cellStyle name="Percentuale 32 5" xfId="1538" xr:uid="{00000000-0005-0000-0000-0000811A0000}"/>
    <cellStyle name="Percentuale 32 5 2" xfId="7474" xr:uid="{00000000-0005-0000-0000-0000821A0000}"/>
    <cellStyle name="Percentuale 32 5 3" xfId="7475" xr:uid="{00000000-0005-0000-0000-0000831A0000}"/>
    <cellStyle name="Percentuale 32 6" xfId="1539" xr:uid="{00000000-0005-0000-0000-0000841A0000}"/>
    <cellStyle name="Percentuale 32 7" xfId="7476" xr:uid="{00000000-0005-0000-0000-0000851A0000}"/>
    <cellStyle name="Percentuale 33" xfId="1540" xr:uid="{00000000-0005-0000-0000-0000861A0000}"/>
    <cellStyle name="Percentuale 33 2" xfId="1541" xr:uid="{00000000-0005-0000-0000-0000871A0000}"/>
    <cellStyle name="Percentuale 33 2 2" xfId="4830" xr:uid="{00000000-0005-0000-0000-0000881A0000}"/>
    <cellStyle name="Percentuale 33 2 3" xfId="7477" xr:uid="{00000000-0005-0000-0000-0000891A0000}"/>
    <cellStyle name="Percentuale 33 2 4" xfId="7478" xr:uid="{00000000-0005-0000-0000-00008A1A0000}"/>
    <cellStyle name="Percentuale 33 3" xfId="1542" xr:uid="{00000000-0005-0000-0000-00008B1A0000}"/>
    <cellStyle name="Percentuale 33 3 2" xfId="1543" xr:uid="{00000000-0005-0000-0000-00008C1A0000}"/>
    <cellStyle name="Percentuale 33 3 2 2" xfId="2926" xr:uid="{00000000-0005-0000-0000-00008D1A0000}"/>
    <cellStyle name="Percentuale 33 3 2 3" xfId="2925" xr:uid="{00000000-0005-0000-0000-00008E1A0000}"/>
    <cellStyle name="Percentuale 33 3 3" xfId="3828" xr:uid="{00000000-0005-0000-0000-00008F1A0000}"/>
    <cellStyle name="Percentuale 33 3 3 2" xfId="4832" xr:uid="{00000000-0005-0000-0000-0000901A0000}"/>
    <cellStyle name="Percentuale 33 3 3 3" xfId="7479" xr:uid="{00000000-0005-0000-0000-0000911A0000}"/>
    <cellStyle name="Percentuale 33 3 3 4" xfId="7480" xr:uid="{00000000-0005-0000-0000-0000921A0000}"/>
    <cellStyle name="Percentuale 33 3 4" xfId="4831" xr:uid="{00000000-0005-0000-0000-0000931A0000}"/>
    <cellStyle name="Percentuale 33 3 5" xfId="7481" xr:uid="{00000000-0005-0000-0000-0000941A0000}"/>
    <cellStyle name="Percentuale 33 3 6" xfId="7482" xr:uid="{00000000-0005-0000-0000-0000951A0000}"/>
    <cellStyle name="Percentuale 33 4" xfId="1544" xr:uid="{00000000-0005-0000-0000-0000961A0000}"/>
    <cellStyle name="Percentuale 33 4 2" xfId="2927" xr:uid="{00000000-0005-0000-0000-0000971A0000}"/>
    <cellStyle name="Percentuale 33 4 2 2" xfId="4834" xr:uid="{00000000-0005-0000-0000-0000981A0000}"/>
    <cellStyle name="Percentuale 33 4 3" xfId="4833" xr:uid="{00000000-0005-0000-0000-0000991A0000}"/>
    <cellStyle name="Percentuale 33 4 4" xfId="7483" xr:uid="{00000000-0005-0000-0000-00009A1A0000}"/>
    <cellStyle name="Percentuale 33 4 5" xfId="7484" xr:uid="{00000000-0005-0000-0000-00009B1A0000}"/>
    <cellStyle name="Percentuale 33 5" xfId="1545" xr:uid="{00000000-0005-0000-0000-00009C1A0000}"/>
    <cellStyle name="Percentuale 33 5 2" xfId="7485" xr:uid="{00000000-0005-0000-0000-00009D1A0000}"/>
    <cellStyle name="Percentuale 33 5 3" xfId="7486" xr:uid="{00000000-0005-0000-0000-00009E1A0000}"/>
    <cellStyle name="Percentuale 33 6" xfId="1546" xr:uid="{00000000-0005-0000-0000-00009F1A0000}"/>
    <cellStyle name="Percentuale 33 7" xfId="7487" xr:uid="{00000000-0005-0000-0000-0000A01A0000}"/>
    <cellStyle name="Percentuale 34" xfId="1547" xr:uid="{00000000-0005-0000-0000-0000A11A0000}"/>
    <cellStyle name="Percentuale 34 2" xfId="1548" xr:uid="{00000000-0005-0000-0000-0000A21A0000}"/>
    <cellStyle name="Percentuale 34 2 2" xfId="4835" xr:uid="{00000000-0005-0000-0000-0000A31A0000}"/>
    <cellStyle name="Percentuale 34 2 3" xfId="7488" xr:uid="{00000000-0005-0000-0000-0000A41A0000}"/>
    <cellStyle name="Percentuale 34 2 4" xfId="7489" xr:uid="{00000000-0005-0000-0000-0000A51A0000}"/>
    <cellStyle name="Percentuale 34 3" xfId="1549" xr:uid="{00000000-0005-0000-0000-0000A61A0000}"/>
    <cellStyle name="Percentuale 34 3 2" xfId="1550" xr:uid="{00000000-0005-0000-0000-0000A71A0000}"/>
    <cellStyle name="Percentuale 34 3 2 2" xfId="2929" xr:uid="{00000000-0005-0000-0000-0000A81A0000}"/>
    <cellStyle name="Percentuale 34 3 2 3" xfId="2928" xr:uid="{00000000-0005-0000-0000-0000A91A0000}"/>
    <cellStyle name="Percentuale 34 3 3" xfId="3829" xr:uid="{00000000-0005-0000-0000-0000AA1A0000}"/>
    <cellStyle name="Percentuale 34 3 3 2" xfId="4837" xr:uid="{00000000-0005-0000-0000-0000AB1A0000}"/>
    <cellStyle name="Percentuale 34 3 3 3" xfId="7490" xr:uid="{00000000-0005-0000-0000-0000AC1A0000}"/>
    <cellStyle name="Percentuale 34 3 3 4" xfId="7491" xr:uid="{00000000-0005-0000-0000-0000AD1A0000}"/>
    <cellStyle name="Percentuale 34 3 4" xfId="4836" xr:uid="{00000000-0005-0000-0000-0000AE1A0000}"/>
    <cellStyle name="Percentuale 34 3 5" xfId="7492" xr:uid="{00000000-0005-0000-0000-0000AF1A0000}"/>
    <cellStyle name="Percentuale 34 3 6" xfId="7493" xr:uid="{00000000-0005-0000-0000-0000B01A0000}"/>
    <cellStyle name="Percentuale 34 4" xfId="1551" xr:uid="{00000000-0005-0000-0000-0000B11A0000}"/>
    <cellStyle name="Percentuale 34 4 2" xfId="2930" xr:uid="{00000000-0005-0000-0000-0000B21A0000}"/>
    <cellStyle name="Percentuale 34 4 2 2" xfId="4839" xr:uid="{00000000-0005-0000-0000-0000B31A0000}"/>
    <cellStyle name="Percentuale 34 4 3" xfId="4838" xr:uid="{00000000-0005-0000-0000-0000B41A0000}"/>
    <cellStyle name="Percentuale 34 4 4" xfId="7494" xr:uid="{00000000-0005-0000-0000-0000B51A0000}"/>
    <cellStyle name="Percentuale 34 4 5" xfId="7495" xr:uid="{00000000-0005-0000-0000-0000B61A0000}"/>
    <cellStyle name="Percentuale 34 5" xfId="1552" xr:uid="{00000000-0005-0000-0000-0000B71A0000}"/>
    <cellStyle name="Percentuale 34 5 2" xfId="7496" xr:uid="{00000000-0005-0000-0000-0000B81A0000}"/>
    <cellStyle name="Percentuale 34 5 3" xfId="7497" xr:uid="{00000000-0005-0000-0000-0000B91A0000}"/>
    <cellStyle name="Percentuale 34 6" xfId="1553" xr:uid="{00000000-0005-0000-0000-0000BA1A0000}"/>
    <cellStyle name="Percentuale 34 7" xfId="7498" xr:uid="{00000000-0005-0000-0000-0000BB1A0000}"/>
    <cellStyle name="Percentuale 35" xfId="1554" xr:uid="{00000000-0005-0000-0000-0000BC1A0000}"/>
    <cellStyle name="Percentuale 35 2" xfId="1555" xr:uid="{00000000-0005-0000-0000-0000BD1A0000}"/>
    <cellStyle name="Percentuale 35 2 2" xfId="4840" xr:uid="{00000000-0005-0000-0000-0000BE1A0000}"/>
    <cellStyle name="Percentuale 35 2 3" xfId="7499" xr:uid="{00000000-0005-0000-0000-0000BF1A0000}"/>
    <cellStyle name="Percentuale 35 2 4" xfId="7500" xr:uid="{00000000-0005-0000-0000-0000C01A0000}"/>
    <cellStyle name="Percentuale 35 3" xfId="1556" xr:uid="{00000000-0005-0000-0000-0000C11A0000}"/>
    <cellStyle name="Percentuale 35 3 2" xfId="1557" xr:uid="{00000000-0005-0000-0000-0000C21A0000}"/>
    <cellStyle name="Percentuale 35 3 2 2" xfId="2932" xr:uid="{00000000-0005-0000-0000-0000C31A0000}"/>
    <cellStyle name="Percentuale 35 3 2 3" xfId="2931" xr:uid="{00000000-0005-0000-0000-0000C41A0000}"/>
    <cellStyle name="Percentuale 35 3 3" xfId="3830" xr:uid="{00000000-0005-0000-0000-0000C51A0000}"/>
    <cellStyle name="Percentuale 35 3 3 2" xfId="4842" xr:uid="{00000000-0005-0000-0000-0000C61A0000}"/>
    <cellStyle name="Percentuale 35 3 3 3" xfId="7501" xr:uid="{00000000-0005-0000-0000-0000C71A0000}"/>
    <cellStyle name="Percentuale 35 3 3 4" xfId="7502" xr:uid="{00000000-0005-0000-0000-0000C81A0000}"/>
    <cellStyle name="Percentuale 35 3 4" xfId="4841" xr:uid="{00000000-0005-0000-0000-0000C91A0000}"/>
    <cellStyle name="Percentuale 35 3 5" xfId="7503" xr:uid="{00000000-0005-0000-0000-0000CA1A0000}"/>
    <cellStyle name="Percentuale 35 3 6" xfId="7504" xr:uid="{00000000-0005-0000-0000-0000CB1A0000}"/>
    <cellStyle name="Percentuale 35 4" xfId="1558" xr:uid="{00000000-0005-0000-0000-0000CC1A0000}"/>
    <cellStyle name="Percentuale 35 4 2" xfId="2933" xr:uid="{00000000-0005-0000-0000-0000CD1A0000}"/>
    <cellStyle name="Percentuale 35 4 2 2" xfId="4844" xr:uid="{00000000-0005-0000-0000-0000CE1A0000}"/>
    <cellStyle name="Percentuale 35 4 3" xfId="4843" xr:uid="{00000000-0005-0000-0000-0000CF1A0000}"/>
    <cellStyle name="Percentuale 35 4 4" xfId="7505" xr:uid="{00000000-0005-0000-0000-0000D01A0000}"/>
    <cellStyle name="Percentuale 35 4 5" xfId="7506" xr:uid="{00000000-0005-0000-0000-0000D11A0000}"/>
    <cellStyle name="Percentuale 35 5" xfId="1559" xr:uid="{00000000-0005-0000-0000-0000D21A0000}"/>
    <cellStyle name="Percentuale 35 5 2" xfId="7507" xr:uid="{00000000-0005-0000-0000-0000D31A0000}"/>
    <cellStyle name="Percentuale 35 5 3" xfId="7508" xr:uid="{00000000-0005-0000-0000-0000D41A0000}"/>
    <cellStyle name="Percentuale 35 6" xfId="1560" xr:uid="{00000000-0005-0000-0000-0000D51A0000}"/>
    <cellStyle name="Percentuale 35 7" xfId="7509" xr:uid="{00000000-0005-0000-0000-0000D61A0000}"/>
    <cellStyle name="Percentuale 36" xfId="1561" xr:uid="{00000000-0005-0000-0000-0000D71A0000}"/>
    <cellStyle name="Percentuale 36 2" xfId="1562" xr:uid="{00000000-0005-0000-0000-0000D81A0000}"/>
    <cellStyle name="Percentuale 36 2 2" xfId="4845" xr:uid="{00000000-0005-0000-0000-0000D91A0000}"/>
    <cellStyle name="Percentuale 36 2 3" xfId="7510" xr:uid="{00000000-0005-0000-0000-0000DA1A0000}"/>
    <cellStyle name="Percentuale 36 2 4" xfId="7511" xr:uid="{00000000-0005-0000-0000-0000DB1A0000}"/>
    <cellStyle name="Percentuale 36 3" xfId="1563" xr:uid="{00000000-0005-0000-0000-0000DC1A0000}"/>
    <cellStyle name="Percentuale 36 3 2" xfId="1564" xr:uid="{00000000-0005-0000-0000-0000DD1A0000}"/>
    <cellStyle name="Percentuale 36 3 2 2" xfId="2935" xr:uid="{00000000-0005-0000-0000-0000DE1A0000}"/>
    <cellStyle name="Percentuale 36 3 2 3" xfId="2934" xr:uid="{00000000-0005-0000-0000-0000DF1A0000}"/>
    <cellStyle name="Percentuale 36 3 3" xfId="3831" xr:uid="{00000000-0005-0000-0000-0000E01A0000}"/>
    <cellStyle name="Percentuale 36 3 3 2" xfId="4847" xr:uid="{00000000-0005-0000-0000-0000E11A0000}"/>
    <cellStyle name="Percentuale 36 3 3 3" xfId="7512" xr:uid="{00000000-0005-0000-0000-0000E21A0000}"/>
    <cellStyle name="Percentuale 36 3 3 4" xfId="7513" xr:uid="{00000000-0005-0000-0000-0000E31A0000}"/>
    <cellStyle name="Percentuale 36 3 4" xfId="4846" xr:uid="{00000000-0005-0000-0000-0000E41A0000}"/>
    <cellStyle name="Percentuale 36 3 5" xfId="7514" xr:uid="{00000000-0005-0000-0000-0000E51A0000}"/>
    <cellStyle name="Percentuale 36 3 6" xfId="7515" xr:uid="{00000000-0005-0000-0000-0000E61A0000}"/>
    <cellStyle name="Percentuale 36 4" xfId="1565" xr:uid="{00000000-0005-0000-0000-0000E71A0000}"/>
    <cellStyle name="Percentuale 36 4 2" xfId="2936" xr:uid="{00000000-0005-0000-0000-0000E81A0000}"/>
    <cellStyle name="Percentuale 36 4 2 2" xfId="4849" xr:uid="{00000000-0005-0000-0000-0000E91A0000}"/>
    <cellStyle name="Percentuale 36 4 3" xfId="4848" xr:uid="{00000000-0005-0000-0000-0000EA1A0000}"/>
    <cellStyle name="Percentuale 36 4 4" xfId="7516" xr:uid="{00000000-0005-0000-0000-0000EB1A0000}"/>
    <cellStyle name="Percentuale 36 4 5" xfId="7517" xr:uid="{00000000-0005-0000-0000-0000EC1A0000}"/>
    <cellStyle name="Percentuale 36 5" xfId="1566" xr:uid="{00000000-0005-0000-0000-0000ED1A0000}"/>
    <cellStyle name="Percentuale 36 5 2" xfId="7518" xr:uid="{00000000-0005-0000-0000-0000EE1A0000}"/>
    <cellStyle name="Percentuale 36 5 3" xfId="7519" xr:uid="{00000000-0005-0000-0000-0000EF1A0000}"/>
    <cellStyle name="Percentuale 36 6" xfId="1567" xr:uid="{00000000-0005-0000-0000-0000F01A0000}"/>
    <cellStyle name="Percentuale 36 7" xfId="7520" xr:uid="{00000000-0005-0000-0000-0000F11A0000}"/>
    <cellStyle name="Percentuale 37" xfId="1568" xr:uid="{00000000-0005-0000-0000-0000F21A0000}"/>
    <cellStyle name="Percentuale 37 2" xfId="1569" xr:uid="{00000000-0005-0000-0000-0000F31A0000}"/>
    <cellStyle name="Percentuale 37 2 2" xfId="4850" xr:uid="{00000000-0005-0000-0000-0000F41A0000}"/>
    <cellStyle name="Percentuale 37 2 3" xfId="7521" xr:uid="{00000000-0005-0000-0000-0000F51A0000}"/>
    <cellStyle name="Percentuale 37 2 4" xfId="7522" xr:uid="{00000000-0005-0000-0000-0000F61A0000}"/>
    <cellStyle name="Percentuale 37 3" xfId="1570" xr:uid="{00000000-0005-0000-0000-0000F71A0000}"/>
    <cellStyle name="Percentuale 37 3 2" xfId="1571" xr:uid="{00000000-0005-0000-0000-0000F81A0000}"/>
    <cellStyle name="Percentuale 37 3 2 2" xfId="2938" xr:uid="{00000000-0005-0000-0000-0000F91A0000}"/>
    <cellStyle name="Percentuale 37 3 2 3" xfId="2937" xr:uid="{00000000-0005-0000-0000-0000FA1A0000}"/>
    <cellStyle name="Percentuale 37 3 3" xfId="3832" xr:uid="{00000000-0005-0000-0000-0000FB1A0000}"/>
    <cellStyle name="Percentuale 37 3 3 2" xfId="4852" xr:uid="{00000000-0005-0000-0000-0000FC1A0000}"/>
    <cellStyle name="Percentuale 37 3 3 3" xfId="7523" xr:uid="{00000000-0005-0000-0000-0000FD1A0000}"/>
    <cellStyle name="Percentuale 37 3 3 4" xfId="7524" xr:uid="{00000000-0005-0000-0000-0000FE1A0000}"/>
    <cellStyle name="Percentuale 37 3 4" xfId="4851" xr:uid="{00000000-0005-0000-0000-0000FF1A0000}"/>
    <cellStyle name="Percentuale 37 3 5" xfId="7525" xr:uid="{00000000-0005-0000-0000-0000001B0000}"/>
    <cellStyle name="Percentuale 37 3 6" xfId="7526" xr:uid="{00000000-0005-0000-0000-0000011B0000}"/>
    <cellStyle name="Percentuale 37 4" xfId="1572" xr:uid="{00000000-0005-0000-0000-0000021B0000}"/>
    <cellStyle name="Percentuale 37 4 2" xfId="2939" xr:uid="{00000000-0005-0000-0000-0000031B0000}"/>
    <cellStyle name="Percentuale 37 4 2 2" xfId="4854" xr:uid="{00000000-0005-0000-0000-0000041B0000}"/>
    <cellStyle name="Percentuale 37 4 3" xfId="4853" xr:uid="{00000000-0005-0000-0000-0000051B0000}"/>
    <cellStyle name="Percentuale 37 4 4" xfId="7527" xr:uid="{00000000-0005-0000-0000-0000061B0000}"/>
    <cellStyle name="Percentuale 37 4 5" xfId="7528" xr:uid="{00000000-0005-0000-0000-0000071B0000}"/>
    <cellStyle name="Percentuale 37 5" xfId="1573" xr:uid="{00000000-0005-0000-0000-0000081B0000}"/>
    <cellStyle name="Percentuale 37 5 2" xfId="7529" xr:uid="{00000000-0005-0000-0000-0000091B0000}"/>
    <cellStyle name="Percentuale 37 5 3" xfId="7530" xr:uid="{00000000-0005-0000-0000-00000A1B0000}"/>
    <cellStyle name="Percentuale 37 6" xfId="1574" xr:uid="{00000000-0005-0000-0000-00000B1B0000}"/>
    <cellStyle name="Percentuale 37 7" xfId="7531" xr:uid="{00000000-0005-0000-0000-00000C1B0000}"/>
    <cellStyle name="Percentuale 38" xfId="1575" xr:uid="{00000000-0005-0000-0000-00000D1B0000}"/>
    <cellStyle name="Percentuale 38 2" xfId="1576" xr:uid="{00000000-0005-0000-0000-00000E1B0000}"/>
    <cellStyle name="Percentuale 38 2 2" xfId="4855" xr:uid="{00000000-0005-0000-0000-00000F1B0000}"/>
    <cellStyle name="Percentuale 38 2 3" xfId="7532" xr:uid="{00000000-0005-0000-0000-0000101B0000}"/>
    <cellStyle name="Percentuale 38 2 4" xfId="7533" xr:uid="{00000000-0005-0000-0000-0000111B0000}"/>
    <cellStyle name="Percentuale 38 3" xfId="1577" xr:uid="{00000000-0005-0000-0000-0000121B0000}"/>
    <cellStyle name="Percentuale 38 3 2" xfId="1578" xr:uid="{00000000-0005-0000-0000-0000131B0000}"/>
    <cellStyle name="Percentuale 38 3 2 2" xfId="2941" xr:uid="{00000000-0005-0000-0000-0000141B0000}"/>
    <cellStyle name="Percentuale 38 3 2 3" xfId="2940" xr:uid="{00000000-0005-0000-0000-0000151B0000}"/>
    <cellStyle name="Percentuale 38 3 3" xfId="3833" xr:uid="{00000000-0005-0000-0000-0000161B0000}"/>
    <cellStyle name="Percentuale 38 3 3 2" xfId="4857" xr:uid="{00000000-0005-0000-0000-0000171B0000}"/>
    <cellStyle name="Percentuale 38 3 3 3" xfId="7534" xr:uid="{00000000-0005-0000-0000-0000181B0000}"/>
    <cellStyle name="Percentuale 38 3 3 4" xfId="7535" xr:uid="{00000000-0005-0000-0000-0000191B0000}"/>
    <cellStyle name="Percentuale 38 3 4" xfId="4856" xr:uid="{00000000-0005-0000-0000-00001A1B0000}"/>
    <cellStyle name="Percentuale 38 3 5" xfId="7536" xr:uid="{00000000-0005-0000-0000-00001B1B0000}"/>
    <cellStyle name="Percentuale 38 3 6" xfId="7537" xr:uid="{00000000-0005-0000-0000-00001C1B0000}"/>
    <cellStyle name="Percentuale 38 4" xfId="1579" xr:uid="{00000000-0005-0000-0000-00001D1B0000}"/>
    <cellStyle name="Percentuale 38 4 2" xfId="2942" xr:uid="{00000000-0005-0000-0000-00001E1B0000}"/>
    <cellStyle name="Percentuale 38 4 2 2" xfId="4859" xr:uid="{00000000-0005-0000-0000-00001F1B0000}"/>
    <cellStyle name="Percentuale 38 4 3" xfId="4858" xr:uid="{00000000-0005-0000-0000-0000201B0000}"/>
    <cellStyle name="Percentuale 38 4 4" xfId="7538" xr:uid="{00000000-0005-0000-0000-0000211B0000}"/>
    <cellStyle name="Percentuale 38 4 5" xfId="7539" xr:uid="{00000000-0005-0000-0000-0000221B0000}"/>
    <cellStyle name="Percentuale 38 5" xfId="1580" xr:uid="{00000000-0005-0000-0000-0000231B0000}"/>
    <cellStyle name="Percentuale 38 5 2" xfId="7540" xr:uid="{00000000-0005-0000-0000-0000241B0000}"/>
    <cellStyle name="Percentuale 38 5 3" xfId="7541" xr:uid="{00000000-0005-0000-0000-0000251B0000}"/>
    <cellStyle name="Percentuale 38 6" xfId="1581" xr:uid="{00000000-0005-0000-0000-0000261B0000}"/>
    <cellStyle name="Percentuale 38 7" xfId="7542" xr:uid="{00000000-0005-0000-0000-0000271B0000}"/>
    <cellStyle name="Percentuale 39" xfId="1582" xr:uid="{00000000-0005-0000-0000-0000281B0000}"/>
    <cellStyle name="Percentuale 39 2" xfId="1583" xr:uid="{00000000-0005-0000-0000-0000291B0000}"/>
    <cellStyle name="Percentuale 39 2 2" xfId="4860" xr:uid="{00000000-0005-0000-0000-00002A1B0000}"/>
    <cellStyle name="Percentuale 39 2 3" xfId="7543" xr:uid="{00000000-0005-0000-0000-00002B1B0000}"/>
    <cellStyle name="Percentuale 39 2 4" xfId="7544" xr:uid="{00000000-0005-0000-0000-00002C1B0000}"/>
    <cellStyle name="Percentuale 39 3" xfId="1584" xr:uid="{00000000-0005-0000-0000-00002D1B0000}"/>
    <cellStyle name="Percentuale 39 3 2" xfId="1585" xr:uid="{00000000-0005-0000-0000-00002E1B0000}"/>
    <cellStyle name="Percentuale 39 3 2 2" xfId="2944" xr:uid="{00000000-0005-0000-0000-00002F1B0000}"/>
    <cellStyle name="Percentuale 39 3 2 3" xfId="2943" xr:uid="{00000000-0005-0000-0000-0000301B0000}"/>
    <cellStyle name="Percentuale 39 3 3" xfId="3834" xr:uid="{00000000-0005-0000-0000-0000311B0000}"/>
    <cellStyle name="Percentuale 39 3 3 2" xfId="4862" xr:uid="{00000000-0005-0000-0000-0000321B0000}"/>
    <cellStyle name="Percentuale 39 3 3 3" xfId="7545" xr:uid="{00000000-0005-0000-0000-0000331B0000}"/>
    <cellStyle name="Percentuale 39 3 3 4" xfId="7546" xr:uid="{00000000-0005-0000-0000-0000341B0000}"/>
    <cellStyle name="Percentuale 39 3 4" xfId="4861" xr:uid="{00000000-0005-0000-0000-0000351B0000}"/>
    <cellStyle name="Percentuale 39 3 5" xfId="7547" xr:uid="{00000000-0005-0000-0000-0000361B0000}"/>
    <cellStyle name="Percentuale 39 3 6" xfId="7548" xr:uid="{00000000-0005-0000-0000-0000371B0000}"/>
    <cellStyle name="Percentuale 39 4" xfId="1586" xr:uid="{00000000-0005-0000-0000-0000381B0000}"/>
    <cellStyle name="Percentuale 39 4 2" xfId="2945" xr:uid="{00000000-0005-0000-0000-0000391B0000}"/>
    <cellStyle name="Percentuale 39 4 2 2" xfId="4864" xr:uid="{00000000-0005-0000-0000-00003A1B0000}"/>
    <cellStyle name="Percentuale 39 4 3" xfId="4863" xr:uid="{00000000-0005-0000-0000-00003B1B0000}"/>
    <cellStyle name="Percentuale 39 4 4" xfId="7549" xr:uid="{00000000-0005-0000-0000-00003C1B0000}"/>
    <cellStyle name="Percentuale 39 4 5" xfId="7550" xr:uid="{00000000-0005-0000-0000-00003D1B0000}"/>
    <cellStyle name="Percentuale 39 5" xfId="1587" xr:uid="{00000000-0005-0000-0000-00003E1B0000}"/>
    <cellStyle name="Percentuale 39 5 2" xfId="7551" xr:uid="{00000000-0005-0000-0000-00003F1B0000}"/>
    <cellStyle name="Percentuale 39 5 3" xfId="7552" xr:uid="{00000000-0005-0000-0000-0000401B0000}"/>
    <cellStyle name="Percentuale 39 6" xfId="1588" xr:uid="{00000000-0005-0000-0000-0000411B0000}"/>
    <cellStyle name="Percentuale 39 7" xfId="7553" xr:uid="{00000000-0005-0000-0000-0000421B0000}"/>
    <cellStyle name="Percentuale 4" xfId="1589" xr:uid="{00000000-0005-0000-0000-0000431B0000}"/>
    <cellStyle name="Percentuale 4 2" xfId="1590" xr:uid="{00000000-0005-0000-0000-0000441B0000}"/>
    <cellStyle name="Percentuale 4 2 2" xfId="4865" xr:uid="{00000000-0005-0000-0000-0000451B0000}"/>
    <cellStyle name="Percentuale 4 2 3" xfId="7554" xr:uid="{00000000-0005-0000-0000-0000461B0000}"/>
    <cellStyle name="Percentuale 4 2 4" xfId="7555" xr:uid="{00000000-0005-0000-0000-0000471B0000}"/>
    <cellStyle name="Percentuale 4 3" xfId="1591" xr:uid="{00000000-0005-0000-0000-0000481B0000}"/>
    <cellStyle name="Percentuale 4 3 2" xfId="1592" xr:uid="{00000000-0005-0000-0000-0000491B0000}"/>
    <cellStyle name="Percentuale 4 3 2 2" xfId="2947" xr:uid="{00000000-0005-0000-0000-00004A1B0000}"/>
    <cellStyle name="Percentuale 4 3 2 3" xfId="2946" xr:uid="{00000000-0005-0000-0000-00004B1B0000}"/>
    <cellStyle name="Percentuale 4 3 3" xfId="3835" xr:uid="{00000000-0005-0000-0000-00004C1B0000}"/>
    <cellStyle name="Percentuale 4 3 3 2" xfId="4867" xr:uid="{00000000-0005-0000-0000-00004D1B0000}"/>
    <cellStyle name="Percentuale 4 3 3 3" xfId="7556" xr:uid="{00000000-0005-0000-0000-00004E1B0000}"/>
    <cellStyle name="Percentuale 4 3 3 4" xfId="7557" xr:uid="{00000000-0005-0000-0000-00004F1B0000}"/>
    <cellStyle name="Percentuale 4 3 4" xfId="4866" xr:uid="{00000000-0005-0000-0000-0000501B0000}"/>
    <cellStyle name="Percentuale 4 3 5" xfId="7558" xr:uid="{00000000-0005-0000-0000-0000511B0000}"/>
    <cellStyle name="Percentuale 4 3 6" xfId="7559" xr:uid="{00000000-0005-0000-0000-0000521B0000}"/>
    <cellStyle name="Percentuale 4 4" xfId="1593" xr:uid="{00000000-0005-0000-0000-0000531B0000}"/>
    <cellStyle name="Percentuale 4 4 2" xfId="2948" xr:uid="{00000000-0005-0000-0000-0000541B0000}"/>
    <cellStyle name="Percentuale 4 4 2 2" xfId="4869" xr:uid="{00000000-0005-0000-0000-0000551B0000}"/>
    <cellStyle name="Percentuale 4 4 3" xfId="4868" xr:uid="{00000000-0005-0000-0000-0000561B0000}"/>
    <cellStyle name="Percentuale 4 4 4" xfId="7560" xr:uid="{00000000-0005-0000-0000-0000571B0000}"/>
    <cellStyle name="Percentuale 4 4 5" xfId="7561" xr:uid="{00000000-0005-0000-0000-0000581B0000}"/>
    <cellStyle name="Percentuale 4 5" xfId="1594" xr:uid="{00000000-0005-0000-0000-0000591B0000}"/>
    <cellStyle name="Percentuale 4 5 2" xfId="7562" xr:uid="{00000000-0005-0000-0000-00005A1B0000}"/>
    <cellStyle name="Percentuale 4 5 3" xfId="7563" xr:uid="{00000000-0005-0000-0000-00005B1B0000}"/>
    <cellStyle name="Percentuale 4 6" xfId="1595" xr:uid="{00000000-0005-0000-0000-00005C1B0000}"/>
    <cellStyle name="Percentuale 4 7" xfId="7564" xr:uid="{00000000-0005-0000-0000-00005D1B0000}"/>
    <cellStyle name="Percentuale 40" xfId="1596" xr:uid="{00000000-0005-0000-0000-00005E1B0000}"/>
    <cellStyle name="Percentuale 40 2" xfId="1597" xr:uid="{00000000-0005-0000-0000-00005F1B0000}"/>
    <cellStyle name="Percentuale 40 2 2" xfId="4870" xr:uid="{00000000-0005-0000-0000-0000601B0000}"/>
    <cellStyle name="Percentuale 40 2 3" xfId="7565" xr:uid="{00000000-0005-0000-0000-0000611B0000}"/>
    <cellStyle name="Percentuale 40 2 4" xfId="7566" xr:uid="{00000000-0005-0000-0000-0000621B0000}"/>
    <cellStyle name="Percentuale 40 3" xfId="1598" xr:uid="{00000000-0005-0000-0000-0000631B0000}"/>
    <cellStyle name="Percentuale 40 3 2" xfId="1599" xr:uid="{00000000-0005-0000-0000-0000641B0000}"/>
    <cellStyle name="Percentuale 40 3 2 2" xfId="2950" xr:uid="{00000000-0005-0000-0000-0000651B0000}"/>
    <cellStyle name="Percentuale 40 3 2 3" xfId="2949" xr:uid="{00000000-0005-0000-0000-0000661B0000}"/>
    <cellStyle name="Percentuale 40 3 3" xfId="3836" xr:uid="{00000000-0005-0000-0000-0000671B0000}"/>
    <cellStyle name="Percentuale 40 3 3 2" xfId="4872" xr:uid="{00000000-0005-0000-0000-0000681B0000}"/>
    <cellStyle name="Percentuale 40 3 3 3" xfId="7567" xr:uid="{00000000-0005-0000-0000-0000691B0000}"/>
    <cellStyle name="Percentuale 40 3 3 4" xfId="7568" xr:uid="{00000000-0005-0000-0000-00006A1B0000}"/>
    <cellStyle name="Percentuale 40 3 4" xfId="4871" xr:uid="{00000000-0005-0000-0000-00006B1B0000}"/>
    <cellStyle name="Percentuale 40 3 5" xfId="7569" xr:uid="{00000000-0005-0000-0000-00006C1B0000}"/>
    <cellStyle name="Percentuale 40 3 6" xfId="7570" xr:uid="{00000000-0005-0000-0000-00006D1B0000}"/>
    <cellStyle name="Percentuale 40 4" xfId="1600" xr:uid="{00000000-0005-0000-0000-00006E1B0000}"/>
    <cellStyle name="Percentuale 40 4 2" xfId="2951" xr:uid="{00000000-0005-0000-0000-00006F1B0000}"/>
    <cellStyle name="Percentuale 40 4 2 2" xfId="4874" xr:uid="{00000000-0005-0000-0000-0000701B0000}"/>
    <cellStyle name="Percentuale 40 4 3" xfId="4873" xr:uid="{00000000-0005-0000-0000-0000711B0000}"/>
    <cellStyle name="Percentuale 40 4 4" xfId="7571" xr:uid="{00000000-0005-0000-0000-0000721B0000}"/>
    <cellStyle name="Percentuale 40 4 5" xfId="7572" xr:uid="{00000000-0005-0000-0000-0000731B0000}"/>
    <cellStyle name="Percentuale 40 5" xfId="1601" xr:uid="{00000000-0005-0000-0000-0000741B0000}"/>
    <cellStyle name="Percentuale 40 5 2" xfId="7573" xr:uid="{00000000-0005-0000-0000-0000751B0000}"/>
    <cellStyle name="Percentuale 40 5 3" xfId="7574" xr:uid="{00000000-0005-0000-0000-0000761B0000}"/>
    <cellStyle name="Percentuale 40 6" xfId="1602" xr:uid="{00000000-0005-0000-0000-0000771B0000}"/>
    <cellStyle name="Percentuale 40 7" xfId="7575" xr:uid="{00000000-0005-0000-0000-0000781B0000}"/>
    <cellStyle name="Percentuale 41" xfId="1603" xr:uid="{00000000-0005-0000-0000-0000791B0000}"/>
    <cellStyle name="Percentuale 41 2" xfId="1604" xr:uid="{00000000-0005-0000-0000-00007A1B0000}"/>
    <cellStyle name="Percentuale 41 2 2" xfId="4875" xr:uid="{00000000-0005-0000-0000-00007B1B0000}"/>
    <cellStyle name="Percentuale 41 2 3" xfId="7576" xr:uid="{00000000-0005-0000-0000-00007C1B0000}"/>
    <cellStyle name="Percentuale 41 2 4" xfId="7577" xr:uid="{00000000-0005-0000-0000-00007D1B0000}"/>
    <cellStyle name="Percentuale 41 3" xfId="1605" xr:uid="{00000000-0005-0000-0000-00007E1B0000}"/>
    <cellStyle name="Percentuale 41 3 2" xfId="1606" xr:uid="{00000000-0005-0000-0000-00007F1B0000}"/>
    <cellStyle name="Percentuale 41 3 2 2" xfId="2953" xr:uid="{00000000-0005-0000-0000-0000801B0000}"/>
    <cellStyle name="Percentuale 41 3 2 3" xfId="2952" xr:uid="{00000000-0005-0000-0000-0000811B0000}"/>
    <cellStyle name="Percentuale 41 3 3" xfId="3837" xr:uid="{00000000-0005-0000-0000-0000821B0000}"/>
    <cellStyle name="Percentuale 41 3 3 2" xfId="4877" xr:uid="{00000000-0005-0000-0000-0000831B0000}"/>
    <cellStyle name="Percentuale 41 3 3 3" xfId="7578" xr:uid="{00000000-0005-0000-0000-0000841B0000}"/>
    <cellStyle name="Percentuale 41 3 3 4" xfId="7579" xr:uid="{00000000-0005-0000-0000-0000851B0000}"/>
    <cellStyle name="Percentuale 41 3 4" xfId="4876" xr:uid="{00000000-0005-0000-0000-0000861B0000}"/>
    <cellStyle name="Percentuale 41 3 5" xfId="7580" xr:uid="{00000000-0005-0000-0000-0000871B0000}"/>
    <cellStyle name="Percentuale 41 3 6" xfId="7581" xr:uid="{00000000-0005-0000-0000-0000881B0000}"/>
    <cellStyle name="Percentuale 41 4" xfId="1607" xr:uid="{00000000-0005-0000-0000-0000891B0000}"/>
    <cellStyle name="Percentuale 41 4 2" xfId="2954" xr:uid="{00000000-0005-0000-0000-00008A1B0000}"/>
    <cellStyle name="Percentuale 41 4 2 2" xfId="4879" xr:uid="{00000000-0005-0000-0000-00008B1B0000}"/>
    <cellStyle name="Percentuale 41 4 3" xfId="4878" xr:uid="{00000000-0005-0000-0000-00008C1B0000}"/>
    <cellStyle name="Percentuale 41 4 4" xfId="7582" xr:uid="{00000000-0005-0000-0000-00008D1B0000}"/>
    <cellStyle name="Percentuale 41 4 5" xfId="7583" xr:uid="{00000000-0005-0000-0000-00008E1B0000}"/>
    <cellStyle name="Percentuale 41 5" xfId="1608" xr:uid="{00000000-0005-0000-0000-00008F1B0000}"/>
    <cellStyle name="Percentuale 41 5 2" xfId="7584" xr:uid="{00000000-0005-0000-0000-0000901B0000}"/>
    <cellStyle name="Percentuale 41 5 3" xfId="7585" xr:uid="{00000000-0005-0000-0000-0000911B0000}"/>
    <cellStyle name="Percentuale 41 6" xfId="1609" xr:uid="{00000000-0005-0000-0000-0000921B0000}"/>
    <cellStyle name="Percentuale 41 7" xfId="7586" xr:uid="{00000000-0005-0000-0000-0000931B0000}"/>
    <cellStyle name="Percentuale 42" xfId="1610" xr:uid="{00000000-0005-0000-0000-0000941B0000}"/>
    <cellStyle name="Percentuale 42 2" xfId="1611" xr:uid="{00000000-0005-0000-0000-0000951B0000}"/>
    <cellStyle name="Percentuale 42 2 2" xfId="4880" xr:uid="{00000000-0005-0000-0000-0000961B0000}"/>
    <cellStyle name="Percentuale 42 2 3" xfId="7587" xr:uid="{00000000-0005-0000-0000-0000971B0000}"/>
    <cellStyle name="Percentuale 42 2 4" xfId="7588" xr:uid="{00000000-0005-0000-0000-0000981B0000}"/>
    <cellStyle name="Percentuale 42 3" xfId="1612" xr:uid="{00000000-0005-0000-0000-0000991B0000}"/>
    <cellStyle name="Percentuale 42 3 2" xfId="1613" xr:uid="{00000000-0005-0000-0000-00009A1B0000}"/>
    <cellStyle name="Percentuale 42 3 2 2" xfId="2956" xr:uid="{00000000-0005-0000-0000-00009B1B0000}"/>
    <cellStyle name="Percentuale 42 3 2 3" xfId="2955" xr:uid="{00000000-0005-0000-0000-00009C1B0000}"/>
    <cellStyle name="Percentuale 42 3 3" xfId="3838" xr:uid="{00000000-0005-0000-0000-00009D1B0000}"/>
    <cellStyle name="Percentuale 42 3 3 2" xfId="4882" xr:uid="{00000000-0005-0000-0000-00009E1B0000}"/>
    <cellStyle name="Percentuale 42 3 3 3" xfId="7589" xr:uid="{00000000-0005-0000-0000-00009F1B0000}"/>
    <cellStyle name="Percentuale 42 3 3 4" xfId="7590" xr:uid="{00000000-0005-0000-0000-0000A01B0000}"/>
    <cellStyle name="Percentuale 42 3 4" xfId="4881" xr:uid="{00000000-0005-0000-0000-0000A11B0000}"/>
    <cellStyle name="Percentuale 42 3 5" xfId="7591" xr:uid="{00000000-0005-0000-0000-0000A21B0000}"/>
    <cellStyle name="Percentuale 42 3 6" xfId="7592" xr:uid="{00000000-0005-0000-0000-0000A31B0000}"/>
    <cellStyle name="Percentuale 42 4" xfId="1614" xr:uid="{00000000-0005-0000-0000-0000A41B0000}"/>
    <cellStyle name="Percentuale 42 4 2" xfId="2957" xr:uid="{00000000-0005-0000-0000-0000A51B0000}"/>
    <cellStyle name="Percentuale 42 4 2 2" xfId="4884" xr:uid="{00000000-0005-0000-0000-0000A61B0000}"/>
    <cellStyle name="Percentuale 42 4 3" xfId="4883" xr:uid="{00000000-0005-0000-0000-0000A71B0000}"/>
    <cellStyle name="Percentuale 42 4 4" xfId="7593" xr:uid="{00000000-0005-0000-0000-0000A81B0000}"/>
    <cellStyle name="Percentuale 42 4 5" xfId="7594" xr:uid="{00000000-0005-0000-0000-0000A91B0000}"/>
    <cellStyle name="Percentuale 42 5" xfId="1615" xr:uid="{00000000-0005-0000-0000-0000AA1B0000}"/>
    <cellStyle name="Percentuale 42 5 2" xfId="7595" xr:uid="{00000000-0005-0000-0000-0000AB1B0000}"/>
    <cellStyle name="Percentuale 42 5 3" xfId="7596" xr:uid="{00000000-0005-0000-0000-0000AC1B0000}"/>
    <cellStyle name="Percentuale 42 6" xfId="1616" xr:uid="{00000000-0005-0000-0000-0000AD1B0000}"/>
    <cellStyle name="Percentuale 42 7" xfId="7597" xr:uid="{00000000-0005-0000-0000-0000AE1B0000}"/>
    <cellStyle name="Percentuale 43" xfId="1617" xr:uid="{00000000-0005-0000-0000-0000AF1B0000}"/>
    <cellStyle name="Percentuale 43 2" xfId="1618" xr:uid="{00000000-0005-0000-0000-0000B01B0000}"/>
    <cellStyle name="Percentuale 43 2 2" xfId="4885" xr:uid="{00000000-0005-0000-0000-0000B11B0000}"/>
    <cellStyle name="Percentuale 43 2 3" xfId="7598" xr:uid="{00000000-0005-0000-0000-0000B21B0000}"/>
    <cellStyle name="Percentuale 43 2 4" xfId="7599" xr:uid="{00000000-0005-0000-0000-0000B31B0000}"/>
    <cellStyle name="Percentuale 43 3" xfId="1619" xr:uid="{00000000-0005-0000-0000-0000B41B0000}"/>
    <cellStyle name="Percentuale 43 3 2" xfId="1620" xr:uid="{00000000-0005-0000-0000-0000B51B0000}"/>
    <cellStyle name="Percentuale 43 3 2 2" xfId="2959" xr:uid="{00000000-0005-0000-0000-0000B61B0000}"/>
    <cellStyle name="Percentuale 43 3 2 3" xfId="2958" xr:uid="{00000000-0005-0000-0000-0000B71B0000}"/>
    <cellStyle name="Percentuale 43 3 3" xfId="3839" xr:uid="{00000000-0005-0000-0000-0000B81B0000}"/>
    <cellStyle name="Percentuale 43 3 3 2" xfId="4887" xr:uid="{00000000-0005-0000-0000-0000B91B0000}"/>
    <cellStyle name="Percentuale 43 3 3 3" xfId="7600" xr:uid="{00000000-0005-0000-0000-0000BA1B0000}"/>
    <cellStyle name="Percentuale 43 3 3 4" xfId="7601" xr:uid="{00000000-0005-0000-0000-0000BB1B0000}"/>
    <cellStyle name="Percentuale 43 3 4" xfId="4886" xr:uid="{00000000-0005-0000-0000-0000BC1B0000}"/>
    <cellStyle name="Percentuale 43 3 5" xfId="7602" xr:uid="{00000000-0005-0000-0000-0000BD1B0000}"/>
    <cellStyle name="Percentuale 43 3 6" xfId="7603" xr:uid="{00000000-0005-0000-0000-0000BE1B0000}"/>
    <cellStyle name="Percentuale 43 4" xfId="1621" xr:uid="{00000000-0005-0000-0000-0000BF1B0000}"/>
    <cellStyle name="Percentuale 43 4 2" xfId="2960" xr:uid="{00000000-0005-0000-0000-0000C01B0000}"/>
    <cellStyle name="Percentuale 43 4 2 2" xfId="4889" xr:uid="{00000000-0005-0000-0000-0000C11B0000}"/>
    <cellStyle name="Percentuale 43 4 3" xfId="4888" xr:uid="{00000000-0005-0000-0000-0000C21B0000}"/>
    <cellStyle name="Percentuale 43 4 4" xfId="7604" xr:uid="{00000000-0005-0000-0000-0000C31B0000}"/>
    <cellStyle name="Percentuale 43 4 5" xfId="7605" xr:uid="{00000000-0005-0000-0000-0000C41B0000}"/>
    <cellStyle name="Percentuale 43 5" xfId="1622" xr:uid="{00000000-0005-0000-0000-0000C51B0000}"/>
    <cellStyle name="Percentuale 43 5 2" xfId="7606" xr:uid="{00000000-0005-0000-0000-0000C61B0000}"/>
    <cellStyle name="Percentuale 43 5 3" xfId="7607" xr:uid="{00000000-0005-0000-0000-0000C71B0000}"/>
    <cellStyle name="Percentuale 43 6" xfId="1623" xr:uid="{00000000-0005-0000-0000-0000C81B0000}"/>
    <cellStyle name="Percentuale 43 7" xfId="7608" xr:uid="{00000000-0005-0000-0000-0000C91B0000}"/>
    <cellStyle name="Percentuale 44" xfId="1624" xr:uid="{00000000-0005-0000-0000-0000CA1B0000}"/>
    <cellStyle name="Percentuale 44 2" xfId="1625" xr:uid="{00000000-0005-0000-0000-0000CB1B0000}"/>
    <cellStyle name="Percentuale 44 2 2" xfId="4890" xr:uid="{00000000-0005-0000-0000-0000CC1B0000}"/>
    <cellStyle name="Percentuale 44 2 3" xfId="7609" xr:uid="{00000000-0005-0000-0000-0000CD1B0000}"/>
    <cellStyle name="Percentuale 44 2 4" xfId="7610" xr:uid="{00000000-0005-0000-0000-0000CE1B0000}"/>
    <cellStyle name="Percentuale 44 3" xfId="1626" xr:uid="{00000000-0005-0000-0000-0000CF1B0000}"/>
    <cellStyle name="Percentuale 44 3 2" xfId="1627" xr:uid="{00000000-0005-0000-0000-0000D01B0000}"/>
    <cellStyle name="Percentuale 44 3 2 2" xfId="2962" xr:uid="{00000000-0005-0000-0000-0000D11B0000}"/>
    <cellStyle name="Percentuale 44 3 2 3" xfId="2961" xr:uid="{00000000-0005-0000-0000-0000D21B0000}"/>
    <cellStyle name="Percentuale 44 3 3" xfId="3840" xr:uid="{00000000-0005-0000-0000-0000D31B0000}"/>
    <cellStyle name="Percentuale 44 3 3 2" xfId="4892" xr:uid="{00000000-0005-0000-0000-0000D41B0000}"/>
    <cellStyle name="Percentuale 44 3 3 3" xfId="7611" xr:uid="{00000000-0005-0000-0000-0000D51B0000}"/>
    <cellStyle name="Percentuale 44 3 3 4" xfId="7612" xr:uid="{00000000-0005-0000-0000-0000D61B0000}"/>
    <cellStyle name="Percentuale 44 3 4" xfId="4891" xr:uid="{00000000-0005-0000-0000-0000D71B0000}"/>
    <cellStyle name="Percentuale 44 3 5" xfId="7613" xr:uid="{00000000-0005-0000-0000-0000D81B0000}"/>
    <cellStyle name="Percentuale 44 3 6" xfId="7614" xr:uid="{00000000-0005-0000-0000-0000D91B0000}"/>
    <cellStyle name="Percentuale 44 4" xfId="1628" xr:uid="{00000000-0005-0000-0000-0000DA1B0000}"/>
    <cellStyle name="Percentuale 44 4 2" xfId="2963" xr:uid="{00000000-0005-0000-0000-0000DB1B0000}"/>
    <cellStyle name="Percentuale 44 4 2 2" xfId="4894" xr:uid="{00000000-0005-0000-0000-0000DC1B0000}"/>
    <cellStyle name="Percentuale 44 4 3" xfId="4893" xr:uid="{00000000-0005-0000-0000-0000DD1B0000}"/>
    <cellStyle name="Percentuale 44 4 4" xfId="7615" xr:uid="{00000000-0005-0000-0000-0000DE1B0000}"/>
    <cellStyle name="Percentuale 44 4 5" xfId="7616" xr:uid="{00000000-0005-0000-0000-0000DF1B0000}"/>
    <cellStyle name="Percentuale 44 5" xfId="1629" xr:uid="{00000000-0005-0000-0000-0000E01B0000}"/>
    <cellStyle name="Percentuale 44 5 2" xfId="7617" xr:uid="{00000000-0005-0000-0000-0000E11B0000}"/>
    <cellStyle name="Percentuale 44 5 3" xfId="7618" xr:uid="{00000000-0005-0000-0000-0000E21B0000}"/>
    <cellStyle name="Percentuale 44 6" xfId="1630" xr:uid="{00000000-0005-0000-0000-0000E31B0000}"/>
    <cellStyle name="Percentuale 44 7" xfId="7619" xr:uid="{00000000-0005-0000-0000-0000E41B0000}"/>
    <cellStyle name="Percentuale 45" xfId="1631" xr:uid="{00000000-0005-0000-0000-0000E51B0000}"/>
    <cellStyle name="Percentuale 45 2" xfId="1632" xr:uid="{00000000-0005-0000-0000-0000E61B0000}"/>
    <cellStyle name="Percentuale 45 2 2" xfId="4895" xr:uid="{00000000-0005-0000-0000-0000E71B0000}"/>
    <cellStyle name="Percentuale 45 2 3" xfId="7620" xr:uid="{00000000-0005-0000-0000-0000E81B0000}"/>
    <cellStyle name="Percentuale 45 2 4" xfId="7621" xr:uid="{00000000-0005-0000-0000-0000E91B0000}"/>
    <cellStyle name="Percentuale 45 3" xfId="1633" xr:uid="{00000000-0005-0000-0000-0000EA1B0000}"/>
    <cellStyle name="Percentuale 45 3 2" xfId="1634" xr:uid="{00000000-0005-0000-0000-0000EB1B0000}"/>
    <cellStyle name="Percentuale 45 3 2 2" xfId="2965" xr:uid="{00000000-0005-0000-0000-0000EC1B0000}"/>
    <cellStyle name="Percentuale 45 3 2 3" xfId="2964" xr:uid="{00000000-0005-0000-0000-0000ED1B0000}"/>
    <cellStyle name="Percentuale 45 3 3" xfId="3841" xr:uid="{00000000-0005-0000-0000-0000EE1B0000}"/>
    <cellStyle name="Percentuale 45 3 3 2" xfId="4897" xr:uid="{00000000-0005-0000-0000-0000EF1B0000}"/>
    <cellStyle name="Percentuale 45 3 3 3" xfId="7622" xr:uid="{00000000-0005-0000-0000-0000F01B0000}"/>
    <cellStyle name="Percentuale 45 3 3 4" xfId="7623" xr:uid="{00000000-0005-0000-0000-0000F11B0000}"/>
    <cellStyle name="Percentuale 45 3 4" xfId="4896" xr:uid="{00000000-0005-0000-0000-0000F21B0000}"/>
    <cellStyle name="Percentuale 45 3 5" xfId="7624" xr:uid="{00000000-0005-0000-0000-0000F31B0000}"/>
    <cellStyle name="Percentuale 45 3 6" xfId="7625" xr:uid="{00000000-0005-0000-0000-0000F41B0000}"/>
    <cellStyle name="Percentuale 45 4" xfId="1635" xr:uid="{00000000-0005-0000-0000-0000F51B0000}"/>
    <cellStyle name="Percentuale 45 4 2" xfId="2966" xr:uid="{00000000-0005-0000-0000-0000F61B0000}"/>
    <cellStyle name="Percentuale 45 4 2 2" xfId="4899" xr:uid="{00000000-0005-0000-0000-0000F71B0000}"/>
    <cellStyle name="Percentuale 45 4 3" xfId="4898" xr:uid="{00000000-0005-0000-0000-0000F81B0000}"/>
    <cellStyle name="Percentuale 45 4 4" xfId="7626" xr:uid="{00000000-0005-0000-0000-0000F91B0000}"/>
    <cellStyle name="Percentuale 45 4 5" xfId="7627" xr:uid="{00000000-0005-0000-0000-0000FA1B0000}"/>
    <cellStyle name="Percentuale 45 5" xfId="1636" xr:uid="{00000000-0005-0000-0000-0000FB1B0000}"/>
    <cellStyle name="Percentuale 45 5 2" xfId="7628" xr:uid="{00000000-0005-0000-0000-0000FC1B0000}"/>
    <cellStyle name="Percentuale 45 5 3" xfId="7629" xr:uid="{00000000-0005-0000-0000-0000FD1B0000}"/>
    <cellStyle name="Percentuale 45 6" xfId="1637" xr:uid="{00000000-0005-0000-0000-0000FE1B0000}"/>
    <cellStyle name="Percentuale 45 7" xfId="7630" xr:uid="{00000000-0005-0000-0000-0000FF1B0000}"/>
    <cellStyle name="Percentuale 46" xfId="1638" xr:uid="{00000000-0005-0000-0000-0000001C0000}"/>
    <cellStyle name="Percentuale 46 2" xfId="1639" xr:uid="{00000000-0005-0000-0000-0000011C0000}"/>
    <cellStyle name="Percentuale 46 2 2" xfId="4900" xr:uid="{00000000-0005-0000-0000-0000021C0000}"/>
    <cellStyle name="Percentuale 46 2 3" xfId="7631" xr:uid="{00000000-0005-0000-0000-0000031C0000}"/>
    <cellStyle name="Percentuale 46 2 4" xfId="7632" xr:uid="{00000000-0005-0000-0000-0000041C0000}"/>
    <cellStyle name="Percentuale 46 3" xfId="1640" xr:uid="{00000000-0005-0000-0000-0000051C0000}"/>
    <cellStyle name="Percentuale 46 3 2" xfId="1641" xr:uid="{00000000-0005-0000-0000-0000061C0000}"/>
    <cellStyle name="Percentuale 46 3 2 2" xfId="2968" xr:uid="{00000000-0005-0000-0000-0000071C0000}"/>
    <cellStyle name="Percentuale 46 3 2 3" xfId="2967" xr:uid="{00000000-0005-0000-0000-0000081C0000}"/>
    <cellStyle name="Percentuale 46 3 3" xfId="3842" xr:uid="{00000000-0005-0000-0000-0000091C0000}"/>
    <cellStyle name="Percentuale 46 3 3 2" xfId="4902" xr:uid="{00000000-0005-0000-0000-00000A1C0000}"/>
    <cellStyle name="Percentuale 46 3 3 3" xfId="7633" xr:uid="{00000000-0005-0000-0000-00000B1C0000}"/>
    <cellStyle name="Percentuale 46 3 3 4" xfId="7634" xr:uid="{00000000-0005-0000-0000-00000C1C0000}"/>
    <cellStyle name="Percentuale 46 3 4" xfId="4901" xr:uid="{00000000-0005-0000-0000-00000D1C0000}"/>
    <cellStyle name="Percentuale 46 3 5" xfId="7635" xr:uid="{00000000-0005-0000-0000-00000E1C0000}"/>
    <cellStyle name="Percentuale 46 3 6" xfId="7636" xr:uid="{00000000-0005-0000-0000-00000F1C0000}"/>
    <cellStyle name="Percentuale 46 4" xfId="1642" xr:uid="{00000000-0005-0000-0000-0000101C0000}"/>
    <cellStyle name="Percentuale 46 4 2" xfId="2969" xr:uid="{00000000-0005-0000-0000-0000111C0000}"/>
    <cellStyle name="Percentuale 46 4 2 2" xfId="4904" xr:uid="{00000000-0005-0000-0000-0000121C0000}"/>
    <cellStyle name="Percentuale 46 4 3" xfId="4903" xr:uid="{00000000-0005-0000-0000-0000131C0000}"/>
    <cellStyle name="Percentuale 46 4 4" xfId="7637" xr:uid="{00000000-0005-0000-0000-0000141C0000}"/>
    <cellStyle name="Percentuale 46 4 5" xfId="7638" xr:uid="{00000000-0005-0000-0000-0000151C0000}"/>
    <cellStyle name="Percentuale 46 5" xfId="1643" xr:uid="{00000000-0005-0000-0000-0000161C0000}"/>
    <cellStyle name="Percentuale 46 5 2" xfId="7639" xr:uid="{00000000-0005-0000-0000-0000171C0000}"/>
    <cellStyle name="Percentuale 46 5 3" xfId="7640" xr:uid="{00000000-0005-0000-0000-0000181C0000}"/>
    <cellStyle name="Percentuale 46 6" xfId="1644" xr:uid="{00000000-0005-0000-0000-0000191C0000}"/>
    <cellStyle name="Percentuale 46 7" xfId="7641" xr:uid="{00000000-0005-0000-0000-00001A1C0000}"/>
    <cellStyle name="Percentuale 47" xfId="1645" xr:uid="{00000000-0005-0000-0000-00001B1C0000}"/>
    <cellStyle name="Percentuale 47 2" xfId="1646" xr:uid="{00000000-0005-0000-0000-00001C1C0000}"/>
    <cellStyle name="Percentuale 47 2 2" xfId="4905" xr:uid="{00000000-0005-0000-0000-00001D1C0000}"/>
    <cellStyle name="Percentuale 47 2 3" xfId="7642" xr:uid="{00000000-0005-0000-0000-00001E1C0000}"/>
    <cellStyle name="Percentuale 47 2 4" xfId="7643" xr:uid="{00000000-0005-0000-0000-00001F1C0000}"/>
    <cellStyle name="Percentuale 47 3" xfId="1647" xr:uid="{00000000-0005-0000-0000-0000201C0000}"/>
    <cellStyle name="Percentuale 47 3 2" xfId="1648" xr:uid="{00000000-0005-0000-0000-0000211C0000}"/>
    <cellStyle name="Percentuale 47 3 2 2" xfId="2971" xr:uid="{00000000-0005-0000-0000-0000221C0000}"/>
    <cellStyle name="Percentuale 47 3 2 3" xfId="2970" xr:uid="{00000000-0005-0000-0000-0000231C0000}"/>
    <cellStyle name="Percentuale 47 3 3" xfId="3843" xr:uid="{00000000-0005-0000-0000-0000241C0000}"/>
    <cellStyle name="Percentuale 47 3 3 2" xfId="4907" xr:uid="{00000000-0005-0000-0000-0000251C0000}"/>
    <cellStyle name="Percentuale 47 3 3 3" xfId="7644" xr:uid="{00000000-0005-0000-0000-0000261C0000}"/>
    <cellStyle name="Percentuale 47 3 3 4" xfId="7645" xr:uid="{00000000-0005-0000-0000-0000271C0000}"/>
    <cellStyle name="Percentuale 47 3 4" xfId="4906" xr:uid="{00000000-0005-0000-0000-0000281C0000}"/>
    <cellStyle name="Percentuale 47 3 5" xfId="7646" xr:uid="{00000000-0005-0000-0000-0000291C0000}"/>
    <cellStyle name="Percentuale 47 3 6" xfId="7647" xr:uid="{00000000-0005-0000-0000-00002A1C0000}"/>
    <cellStyle name="Percentuale 47 4" xfId="1649" xr:uid="{00000000-0005-0000-0000-00002B1C0000}"/>
    <cellStyle name="Percentuale 47 4 2" xfId="2972" xr:uid="{00000000-0005-0000-0000-00002C1C0000}"/>
    <cellStyle name="Percentuale 47 4 2 2" xfId="4909" xr:uid="{00000000-0005-0000-0000-00002D1C0000}"/>
    <cellStyle name="Percentuale 47 4 3" xfId="4908" xr:uid="{00000000-0005-0000-0000-00002E1C0000}"/>
    <cellStyle name="Percentuale 47 4 4" xfId="7648" xr:uid="{00000000-0005-0000-0000-00002F1C0000}"/>
    <cellStyle name="Percentuale 47 4 5" xfId="7649" xr:uid="{00000000-0005-0000-0000-0000301C0000}"/>
    <cellStyle name="Percentuale 47 5" xfId="1650" xr:uid="{00000000-0005-0000-0000-0000311C0000}"/>
    <cellStyle name="Percentuale 47 5 2" xfId="7650" xr:uid="{00000000-0005-0000-0000-0000321C0000}"/>
    <cellStyle name="Percentuale 47 5 3" xfId="7651" xr:uid="{00000000-0005-0000-0000-0000331C0000}"/>
    <cellStyle name="Percentuale 47 6" xfId="1651" xr:uid="{00000000-0005-0000-0000-0000341C0000}"/>
    <cellStyle name="Percentuale 47 7" xfId="7652" xr:uid="{00000000-0005-0000-0000-0000351C0000}"/>
    <cellStyle name="Percentuale 48" xfId="1652" xr:uid="{00000000-0005-0000-0000-0000361C0000}"/>
    <cellStyle name="Percentuale 48 2" xfId="1653" xr:uid="{00000000-0005-0000-0000-0000371C0000}"/>
    <cellStyle name="Percentuale 48 2 2" xfId="4910" xr:uid="{00000000-0005-0000-0000-0000381C0000}"/>
    <cellStyle name="Percentuale 48 2 3" xfId="7653" xr:uid="{00000000-0005-0000-0000-0000391C0000}"/>
    <cellStyle name="Percentuale 48 2 4" xfId="7654" xr:uid="{00000000-0005-0000-0000-00003A1C0000}"/>
    <cellStyle name="Percentuale 48 3" xfId="1654" xr:uid="{00000000-0005-0000-0000-00003B1C0000}"/>
    <cellStyle name="Percentuale 48 3 2" xfId="1655" xr:uid="{00000000-0005-0000-0000-00003C1C0000}"/>
    <cellStyle name="Percentuale 48 3 2 2" xfId="2974" xr:uid="{00000000-0005-0000-0000-00003D1C0000}"/>
    <cellStyle name="Percentuale 48 3 2 3" xfId="2973" xr:uid="{00000000-0005-0000-0000-00003E1C0000}"/>
    <cellStyle name="Percentuale 48 3 3" xfId="3844" xr:uid="{00000000-0005-0000-0000-00003F1C0000}"/>
    <cellStyle name="Percentuale 48 3 3 2" xfId="4912" xr:uid="{00000000-0005-0000-0000-0000401C0000}"/>
    <cellStyle name="Percentuale 48 3 3 3" xfId="7655" xr:uid="{00000000-0005-0000-0000-0000411C0000}"/>
    <cellStyle name="Percentuale 48 3 3 4" xfId="7656" xr:uid="{00000000-0005-0000-0000-0000421C0000}"/>
    <cellStyle name="Percentuale 48 3 4" xfId="4911" xr:uid="{00000000-0005-0000-0000-0000431C0000}"/>
    <cellStyle name="Percentuale 48 3 5" xfId="7657" xr:uid="{00000000-0005-0000-0000-0000441C0000}"/>
    <cellStyle name="Percentuale 48 3 6" xfId="7658" xr:uid="{00000000-0005-0000-0000-0000451C0000}"/>
    <cellStyle name="Percentuale 48 4" xfId="1656" xr:uid="{00000000-0005-0000-0000-0000461C0000}"/>
    <cellStyle name="Percentuale 48 4 2" xfId="2975" xr:uid="{00000000-0005-0000-0000-0000471C0000}"/>
    <cellStyle name="Percentuale 48 4 2 2" xfId="4914" xr:uid="{00000000-0005-0000-0000-0000481C0000}"/>
    <cellStyle name="Percentuale 48 4 3" xfId="4913" xr:uid="{00000000-0005-0000-0000-0000491C0000}"/>
    <cellStyle name="Percentuale 48 4 4" xfId="7659" xr:uid="{00000000-0005-0000-0000-00004A1C0000}"/>
    <cellStyle name="Percentuale 48 4 5" xfId="7660" xr:uid="{00000000-0005-0000-0000-00004B1C0000}"/>
    <cellStyle name="Percentuale 48 5" xfId="1657" xr:uid="{00000000-0005-0000-0000-00004C1C0000}"/>
    <cellStyle name="Percentuale 48 5 2" xfId="7661" xr:uid="{00000000-0005-0000-0000-00004D1C0000}"/>
    <cellStyle name="Percentuale 48 5 3" xfId="7662" xr:uid="{00000000-0005-0000-0000-00004E1C0000}"/>
    <cellStyle name="Percentuale 48 6" xfId="1658" xr:uid="{00000000-0005-0000-0000-00004F1C0000}"/>
    <cellStyle name="Percentuale 48 7" xfId="7663" xr:uid="{00000000-0005-0000-0000-0000501C0000}"/>
    <cellStyle name="Percentuale 49" xfId="1659" xr:uid="{00000000-0005-0000-0000-0000511C0000}"/>
    <cellStyle name="Percentuale 49 2" xfId="1660" xr:uid="{00000000-0005-0000-0000-0000521C0000}"/>
    <cellStyle name="Percentuale 49 2 2" xfId="4915" xr:uid="{00000000-0005-0000-0000-0000531C0000}"/>
    <cellStyle name="Percentuale 49 2 3" xfId="7664" xr:uid="{00000000-0005-0000-0000-0000541C0000}"/>
    <cellStyle name="Percentuale 49 2 4" xfId="7665" xr:uid="{00000000-0005-0000-0000-0000551C0000}"/>
    <cellStyle name="Percentuale 49 3" xfId="1661" xr:uid="{00000000-0005-0000-0000-0000561C0000}"/>
    <cellStyle name="Percentuale 49 3 2" xfId="1662" xr:uid="{00000000-0005-0000-0000-0000571C0000}"/>
    <cellStyle name="Percentuale 49 3 2 2" xfId="2977" xr:uid="{00000000-0005-0000-0000-0000581C0000}"/>
    <cellStyle name="Percentuale 49 3 2 3" xfId="2976" xr:uid="{00000000-0005-0000-0000-0000591C0000}"/>
    <cellStyle name="Percentuale 49 3 3" xfId="3845" xr:uid="{00000000-0005-0000-0000-00005A1C0000}"/>
    <cellStyle name="Percentuale 49 3 3 2" xfId="4917" xr:uid="{00000000-0005-0000-0000-00005B1C0000}"/>
    <cellStyle name="Percentuale 49 3 3 3" xfId="7666" xr:uid="{00000000-0005-0000-0000-00005C1C0000}"/>
    <cellStyle name="Percentuale 49 3 3 4" xfId="7667" xr:uid="{00000000-0005-0000-0000-00005D1C0000}"/>
    <cellStyle name="Percentuale 49 3 4" xfId="4916" xr:uid="{00000000-0005-0000-0000-00005E1C0000}"/>
    <cellStyle name="Percentuale 49 3 5" xfId="7668" xr:uid="{00000000-0005-0000-0000-00005F1C0000}"/>
    <cellStyle name="Percentuale 49 3 6" xfId="7669" xr:uid="{00000000-0005-0000-0000-0000601C0000}"/>
    <cellStyle name="Percentuale 49 4" xfId="1663" xr:uid="{00000000-0005-0000-0000-0000611C0000}"/>
    <cellStyle name="Percentuale 49 4 2" xfId="2978" xr:uid="{00000000-0005-0000-0000-0000621C0000}"/>
    <cellStyle name="Percentuale 49 4 2 2" xfId="4919" xr:uid="{00000000-0005-0000-0000-0000631C0000}"/>
    <cellStyle name="Percentuale 49 4 3" xfId="4918" xr:uid="{00000000-0005-0000-0000-0000641C0000}"/>
    <cellStyle name="Percentuale 49 4 4" xfId="7670" xr:uid="{00000000-0005-0000-0000-0000651C0000}"/>
    <cellStyle name="Percentuale 49 4 5" xfId="7671" xr:uid="{00000000-0005-0000-0000-0000661C0000}"/>
    <cellStyle name="Percentuale 49 5" xfId="1664" xr:uid="{00000000-0005-0000-0000-0000671C0000}"/>
    <cellStyle name="Percentuale 49 5 2" xfId="7672" xr:uid="{00000000-0005-0000-0000-0000681C0000}"/>
    <cellStyle name="Percentuale 49 5 3" xfId="7673" xr:uid="{00000000-0005-0000-0000-0000691C0000}"/>
    <cellStyle name="Percentuale 49 6" xfId="1665" xr:uid="{00000000-0005-0000-0000-00006A1C0000}"/>
    <cellStyle name="Percentuale 49 7" xfId="7674" xr:uid="{00000000-0005-0000-0000-00006B1C0000}"/>
    <cellStyle name="Percentuale 5" xfId="1666" xr:uid="{00000000-0005-0000-0000-00006C1C0000}"/>
    <cellStyle name="Percentuale 5 2" xfId="1667" xr:uid="{00000000-0005-0000-0000-00006D1C0000}"/>
    <cellStyle name="Percentuale 5 2 2" xfId="4920" xr:uid="{00000000-0005-0000-0000-00006E1C0000}"/>
    <cellStyle name="Percentuale 5 2 3" xfId="7675" xr:uid="{00000000-0005-0000-0000-00006F1C0000}"/>
    <cellStyle name="Percentuale 5 2 4" xfId="7676" xr:uid="{00000000-0005-0000-0000-0000701C0000}"/>
    <cellStyle name="Percentuale 5 3" xfId="1668" xr:uid="{00000000-0005-0000-0000-0000711C0000}"/>
    <cellStyle name="Percentuale 5 3 2" xfId="1669" xr:uid="{00000000-0005-0000-0000-0000721C0000}"/>
    <cellStyle name="Percentuale 5 3 2 2" xfId="2980" xr:uid="{00000000-0005-0000-0000-0000731C0000}"/>
    <cellStyle name="Percentuale 5 3 2 3" xfId="2979" xr:uid="{00000000-0005-0000-0000-0000741C0000}"/>
    <cellStyle name="Percentuale 5 3 3" xfId="3846" xr:uid="{00000000-0005-0000-0000-0000751C0000}"/>
    <cellStyle name="Percentuale 5 3 3 2" xfId="4922" xr:uid="{00000000-0005-0000-0000-0000761C0000}"/>
    <cellStyle name="Percentuale 5 3 3 3" xfId="7677" xr:uid="{00000000-0005-0000-0000-0000771C0000}"/>
    <cellStyle name="Percentuale 5 3 3 4" xfId="7678" xr:uid="{00000000-0005-0000-0000-0000781C0000}"/>
    <cellStyle name="Percentuale 5 3 4" xfId="4921" xr:uid="{00000000-0005-0000-0000-0000791C0000}"/>
    <cellStyle name="Percentuale 5 3 5" xfId="7679" xr:uid="{00000000-0005-0000-0000-00007A1C0000}"/>
    <cellStyle name="Percentuale 5 3 6" xfId="7680" xr:uid="{00000000-0005-0000-0000-00007B1C0000}"/>
    <cellStyle name="Percentuale 5 4" xfId="1670" xr:uid="{00000000-0005-0000-0000-00007C1C0000}"/>
    <cellStyle name="Percentuale 5 4 2" xfId="2981" xr:uid="{00000000-0005-0000-0000-00007D1C0000}"/>
    <cellStyle name="Percentuale 5 4 2 2" xfId="4924" xr:uid="{00000000-0005-0000-0000-00007E1C0000}"/>
    <cellStyle name="Percentuale 5 4 3" xfId="4923" xr:uid="{00000000-0005-0000-0000-00007F1C0000}"/>
    <cellStyle name="Percentuale 5 4 4" xfId="7681" xr:uid="{00000000-0005-0000-0000-0000801C0000}"/>
    <cellStyle name="Percentuale 5 4 5" xfId="7682" xr:uid="{00000000-0005-0000-0000-0000811C0000}"/>
    <cellStyle name="Percentuale 5 5" xfId="1671" xr:uid="{00000000-0005-0000-0000-0000821C0000}"/>
    <cellStyle name="Percentuale 5 5 2" xfId="7683" xr:uid="{00000000-0005-0000-0000-0000831C0000}"/>
    <cellStyle name="Percentuale 5 5 3" xfId="7684" xr:uid="{00000000-0005-0000-0000-0000841C0000}"/>
    <cellStyle name="Percentuale 5 6" xfId="1672" xr:uid="{00000000-0005-0000-0000-0000851C0000}"/>
    <cellStyle name="Percentuale 5 7" xfId="7685" xr:uid="{00000000-0005-0000-0000-0000861C0000}"/>
    <cellStyle name="Percentuale 50" xfId="1673" xr:uid="{00000000-0005-0000-0000-0000871C0000}"/>
    <cellStyle name="Percentuale 50 2" xfId="1674" xr:uid="{00000000-0005-0000-0000-0000881C0000}"/>
    <cellStyle name="Percentuale 50 2 2" xfId="4925" xr:uid="{00000000-0005-0000-0000-0000891C0000}"/>
    <cellStyle name="Percentuale 50 2 3" xfId="7686" xr:uid="{00000000-0005-0000-0000-00008A1C0000}"/>
    <cellStyle name="Percentuale 50 2 4" xfId="7687" xr:uid="{00000000-0005-0000-0000-00008B1C0000}"/>
    <cellStyle name="Percentuale 50 3" xfId="1675" xr:uid="{00000000-0005-0000-0000-00008C1C0000}"/>
    <cellStyle name="Percentuale 50 3 2" xfId="1676" xr:uid="{00000000-0005-0000-0000-00008D1C0000}"/>
    <cellStyle name="Percentuale 50 3 2 2" xfId="2983" xr:uid="{00000000-0005-0000-0000-00008E1C0000}"/>
    <cellStyle name="Percentuale 50 3 2 3" xfId="2982" xr:uid="{00000000-0005-0000-0000-00008F1C0000}"/>
    <cellStyle name="Percentuale 50 3 3" xfId="3847" xr:uid="{00000000-0005-0000-0000-0000901C0000}"/>
    <cellStyle name="Percentuale 50 3 3 2" xfId="4927" xr:uid="{00000000-0005-0000-0000-0000911C0000}"/>
    <cellStyle name="Percentuale 50 3 3 3" xfId="7688" xr:uid="{00000000-0005-0000-0000-0000921C0000}"/>
    <cellStyle name="Percentuale 50 3 3 4" xfId="7689" xr:uid="{00000000-0005-0000-0000-0000931C0000}"/>
    <cellStyle name="Percentuale 50 3 4" xfId="4926" xr:uid="{00000000-0005-0000-0000-0000941C0000}"/>
    <cellStyle name="Percentuale 50 3 5" xfId="7690" xr:uid="{00000000-0005-0000-0000-0000951C0000}"/>
    <cellStyle name="Percentuale 50 3 6" xfId="7691" xr:uid="{00000000-0005-0000-0000-0000961C0000}"/>
    <cellStyle name="Percentuale 50 4" xfId="1677" xr:uid="{00000000-0005-0000-0000-0000971C0000}"/>
    <cellStyle name="Percentuale 50 4 2" xfId="2984" xr:uid="{00000000-0005-0000-0000-0000981C0000}"/>
    <cellStyle name="Percentuale 50 4 2 2" xfId="4929" xr:uid="{00000000-0005-0000-0000-0000991C0000}"/>
    <cellStyle name="Percentuale 50 4 3" xfId="4928" xr:uid="{00000000-0005-0000-0000-00009A1C0000}"/>
    <cellStyle name="Percentuale 50 4 4" xfId="7692" xr:uid="{00000000-0005-0000-0000-00009B1C0000}"/>
    <cellStyle name="Percentuale 50 4 5" xfId="7693" xr:uid="{00000000-0005-0000-0000-00009C1C0000}"/>
    <cellStyle name="Percentuale 50 5" xfId="1678" xr:uid="{00000000-0005-0000-0000-00009D1C0000}"/>
    <cellStyle name="Percentuale 50 5 2" xfId="7694" xr:uid="{00000000-0005-0000-0000-00009E1C0000}"/>
    <cellStyle name="Percentuale 50 5 3" xfId="7695" xr:uid="{00000000-0005-0000-0000-00009F1C0000}"/>
    <cellStyle name="Percentuale 50 6" xfId="1679" xr:uid="{00000000-0005-0000-0000-0000A01C0000}"/>
    <cellStyle name="Percentuale 50 7" xfId="7696" xr:uid="{00000000-0005-0000-0000-0000A11C0000}"/>
    <cellStyle name="Percentuale 51" xfId="1680" xr:uid="{00000000-0005-0000-0000-0000A21C0000}"/>
    <cellStyle name="Percentuale 51 2" xfId="1681" xr:uid="{00000000-0005-0000-0000-0000A31C0000}"/>
    <cellStyle name="Percentuale 51 2 2" xfId="4930" xr:uid="{00000000-0005-0000-0000-0000A41C0000}"/>
    <cellStyle name="Percentuale 51 2 3" xfId="7697" xr:uid="{00000000-0005-0000-0000-0000A51C0000}"/>
    <cellStyle name="Percentuale 51 2 4" xfId="7698" xr:uid="{00000000-0005-0000-0000-0000A61C0000}"/>
    <cellStyle name="Percentuale 51 3" xfId="1682" xr:uid="{00000000-0005-0000-0000-0000A71C0000}"/>
    <cellStyle name="Percentuale 51 3 2" xfId="1683" xr:uid="{00000000-0005-0000-0000-0000A81C0000}"/>
    <cellStyle name="Percentuale 51 3 2 2" xfId="2986" xr:uid="{00000000-0005-0000-0000-0000A91C0000}"/>
    <cellStyle name="Percentuale 51 3 2 3" xfId="2985" xr:uid="{00000000-0005-0000-0000-0000AA1C0000}"/>
    <cellStyle name="Percentuale 51 3 3" xfId="3848" xr:uid="{00000000-0005-0000-0000-0000AB1C0000}"/>
    <cellStyle name="Percentuale 51 3 3 2" xfId="4932" xr:uid="{00000000-0005-0000-0000-0000AC1C0000}"/>
    <cellStyle name="Percentuale 51 3 3 3" xfId="7699" xr:uid="{00000000-0005-0000-0000-0000AD1C0000}"/>
    <cellStyle name="Percentuale 51 3 3 4" xfId="7700" xr:uid="{00000000-0005-0000-0000-0000AE1C0000}"/>
    <cellStyle name="Percentuale 51 3 4" xfId="4931" xr:uid="{00000000-0005-0000-0000-0000AF1C0000}"/>
    <cellStyle name="Percentuale 51 3 5" xfId="7701" xr:uid="{00000000-0005-0000-0000-0000B01C0000}"/>
    <cellStyle name="Percentuale 51 3 6" xfId="7702" xr:uid="{00000000-0005-0000-0000-0000B11C0000}"/>
    <cellStyle name="Percentuale 51 4" xfId="1684" xr:uid="{00000000-0005-0000-0000-0000B21C0000}"/>
    <cellStyle name="Percentuale 51 4 2" xfId="2987" xr:uid="{00000000-0005-0000-0000-0000B31C0000}"/>
    <cellStyle name="Percentuale 51 4 2 2" xfId="4934" xr:uid="{00000000-0005-0000-0000-0000B41C0000}"/>
    <cellStyle name="Percentuale 51 4 3" xfId="4933" xr:uid="{00000000-0005-0000-0000-0000B51C0000}"/>
    <cellStyle name="Percentuale 51 4 4" xfId="7703" xr:uid="{00000000-0005-0000-0000-0000B61C0000}"/>
    <cellStyle name="Percentuale 51 4 5" xfId="7704" xr:uid="{00000000-0005-0000-0000-0000B71C0000}"/>
    <cellStyle name="Percentuale 51 5" xfId="1685" xr:uid="{00000000-0005-0000-0000-0000B81C0000}"/>
    <cellStyle name="Percentuale 51 5 2" xfId="7705" xr:uid="{00000000-0005-0000-0000-0000B91C0000}"/>
    <cellStyle name="Percentuale 51 5 3" xfId="7706" xr:uid="{00000000-0005-0000-0000-0000BA1C0000}"/>
    <cellStyle name="Percentuale 51 6" xfId="1686" xr:uid="{00000000-0005-0000-0000-0000BB1C0000}"/>
    <cellStyle name="Percentuale 51 7" xfId="7707" xr:uid="{00000000-0005-0000-0000-0000BC1C0000}"/>
    <cellStyle name="Percentuale 52" xfId="1687" xr:uid="{00000000-0005-0000-0000-0000BD1C0000}"/>
    <cellStyle name="Percentuale 52 2" xfId="1688" xr:uid="{00000000-0005-0000-0000-0000BE1C0000}"/>
    <cellStyle name="Percentuale 52 2 2" xfId="4935" xr:uid="{00000000-0005-0000-0000-0000BF1C0000}"/>
    <cellStyle name="Percentuale 52 2 3" xfId="7708" xr:uid="{00000000-0005-0000-0000-0000C01C0000}"/>
    <cellStyle name="Percentuale 52 2 4" xfId="7709" xr:uid="{00000000-0005-0000-0000-0000C11C0000}"/>
    <cellStyle name="Percentuale 52 3" xfId="1689" xr:uid="{00000000-0005-0000-0000-0000C21C0000}"/>
    <cellStyle name="Percentuale 52 3 2" xfId="1690" xr:uid="{00000000-0005-0000-0000-0000C31C0000}"/>
    <cellStyle name="Percentuale 52 3 2 2" xfId="2989" xr:uid="{00000000-0005-0000-0000-0000C41C0000}"/>
    <cellStyle name="Percentuale 52 3 2 3" xfId="2988" xr:uid="{00000000-0005-0000-0000-0000C51C0000}"/>
    <cellStyle name="Percentuale 52 3 3" xfId="3849" xr:uid="{00000000-0005-0000-0000-0000C61C0000}"/>
    <cellStyle name="Percentuale 52 3 3 2" xfId="4937" xr:uid="{00000000-0005-0000-0000-0000C71C0000}"/>
    <cellStyle name="Percentuale 52 3 3 3" xfId="7710" xr:uid="{00000000-0005-0000-0000-0000C81C0000}"/>
    <cellStyle name="Percentuale 52 3 3 4" xfId="7711" xr:uid="{00000000-0005-0000-0000-0000C91C0000}"/>
    <cellStyle name="Percentuale 52 3 4" xfId="4936" xr:uid="{00000000-0005-0000-0000-0000CA1C0000}"/>
    <cellStyle name="Percentuale 52 3 5" xfId="7712" xr:uid="{00000000-0005-0000-0000-0000CB1C0000}"/>
    <cellStyle name="Percentuale 52 3 6" xfId="7713" xr:uid="{00000000-0005-0000-0000-0000CC1C0000}"/>
    <cellStyle name="Percentuale 52 4" xfId="1691" xr:uid="{00000000-0005-0000-0000-0000CD1C0000}"/>
    <cellStyle name="Percentuale 52 4 2" xfId="2990" xr:uid="{00000000-0005-0000-0000-0000CE1C0000}"/>
    <cellStyle name="Percentuale 52 4 2 2" xfId="4939" xr:uid="{00000000-0005-0000-0000-0000CF1C0000}"/>
    <cellStyle name="Percentuale 52 4 3" xfId="4938" xr:uid="{00000000-0005-0000-0000-0000D01C0000}"/>
    <cellStyle name="Percentuale 52 4 4" xfId="7714" xr:uid="{00000000-0005-0000-0000-0000D11C0000}"/>
    <cellStyle name="Percentuale 52 4 5" xfId="7715" xr:uid="{00000000-0005-0000-0000-0000D21C0000}"/>
    <cellStyle name="Percentuale 52 5" xfId="1692" xr:uid="{00000000-0005-0000-0000-0000D31C0000}"/>
    <cellStyle name="Percentuale 52 5 2" xfId="7716" xr:uid="{00000000-0005-0000-0000-0000D41C0000}"/>
    <cellStyle name="Percentuale 52 5 3" xfId="7717" xr:uid="{00000000-0005-0000-0000-0000D51C0000}"/>
    <cellStyle name="Percentuale 52 6" xfId="1693" xr:uid="{00000000-0005-0000-0000-0000D61C0000}"/>
    <cellStyle name="Percentuale 52 7" xfId="7718" xr:uid="{00000000-0005-0000-0000-0000D71C0000}"/>
    <cellStyle name="Percentuale 53" xfId="1694" xr:uid="{00000000-0005-0000-0000-0000D81C0000}"/>
    <cellStyle name="Percentuale 53 2" xfId="1695" xr:uid="{00000000-0005-0000-0000-0000D91C0000}"/>
    <cellStyle name="Percentuale 53 2 2" xfId="4940" xr:uid="{00000000-0005-0000-0000-0000DA1C0000}"/>
    <cellStyle name="Percentuale 53 2 3" xfId="7719" xr:uid="{00000000-0005-0000-0000-0000DB1C0000}"/>
    <cellStyle name="Percentuale 53 2 4" xfId="7720" xr:uid="{00000000-0005-0000-0000-0000DC1C0000}"/>
    <cellStyle name="Percentuale 53 3" xfId="1696" xr:uid="{00000000-0005-0000-0000-0000DD1C0000}"/>
    <cellStyle name="Percentuale 53 3 2" xfId="1697" xr:uid="{00000000-0005-0000-0000-0000DE1C0000}"/>
    <cellStyle name="Percentuale 53 3 2 2" xfId="2992" xr:uid="{00000000-0005-0000-0000-0000DF1C0000}"/>
    <cellStyle name="Percentuale 53 3 2 3" xfId="2991" xr:uid="{00000000-0005-0000-0000-0000E01C0000}"/>
    <cellStyle name="Percentuale 53 3 3" xfId="3850" xr:uid="{00000000-0005-0000-0000-0000E11C0000}"/>
    <cellStyle name="Percentuale 53 3 3 2" xfId="4942" xr:uid="{00000000-0005-0000-0000-0000E21C0000}"/>
    <cellStyle name="Percentuale 53 3 3 3" xfId="7721" xr:uid="{00000000-0005-0000-0000-0000E31C0000}"/>
    <cellStyle name="Percentuale 53 3 3 4" xfId="7722" xr:uid="{00000000-0005-0000-0000-0000E41C0000}"/>
    <cellStyle name="Percentuale 53 3 4" xfId="4941" xr:uid="{00000000-0005-0000-0000-0000E51C0000}"/>
    <cellStyle name="Percentuale 53 3 5" xfId="7723" xr:uid="{00000000-0005-0000-0000-0000E61C0000}"/>
    <cellStyle name="Percentuale 53 3 6" xfId="7724" xr:uid="{00000000-0005-0000-0000-0000E71C0000}"/>
    <cellStyle name="Percentuale 53 4" xfId="1698" xr:uid="{00000000-0005-0000-0000-0000E81C0000}"/>
    <cellStyle name="Percentuale 53 4 2" xfId="2993" xr:uid="{00000000-0005-0000-0000-0000E91C0000}"/>
    <cellStyle name="Percentuale 53 4 2 2" xfId="4944" xr:uid="{00000000-0005-0000-0000-0000EA1C0000}"/>
    <cellStyle name="Percentuale 53 4 3" xfId="4943" xr:uid="{00000000-0005-0000-0000-0000EB1C0000}"/>
    <cellStyle name="Percentuale 53 4 4" xfId="7725" xr:uid="{00000000-0005-0000-0000-0000EC1C0000}"/>
    <cellStyle name="Percentuale 53 4 5" xfId="7726" xr:uid="{00000000-0005-0000-0000-0000ED1C0000}"/>
    <cellStyle name="Percentuale 53 5" xfId="1699" xr:uid="{00000000-0005-0000-0000-0000EE1C0000}"/>
    <cellStyle name="Percentuale 53 5 2" xfId="7727" xr:uid="{00000000-0005-0000-0000-0000EF1C0000}"/>
    <cellStyle name="Percentuale 53 5 3" xfId="7728" xr:uid="{00000000-0005-0000-0000-0000F01C0000}"/>
    <cellStyle name="Percentuale 53 6" xfId="1700" xr:uid="{00000000-0005-0000-0000-0000F11C0000}"/>
    <cellStyle name="Percentuale 53 7" xfId="7729" xr:uid="{00000000-0005-0000-0000-0000F21C0000}"/>
    <cellStyle name="Percentuale 54" xfId="1701" xr:uid="{00000000-0005-0000-0000-0000F31C0000}"/>
    <cellStyle name="Percentuale 54 2" xfId="1702" xr:uid="{00000000-0005-0000-0000-0000F41C0000}"/>
    <cellStyle name="Percentuale 54 2 2" xfId="4945" xr:uid="{00000000-0005-0000-0000-0000F51C0000}"/>
    <cellStyle name="Percentuale 54 2 3" xfId="7730" xr:uid="{00000000-0005-0000-0000-0000F61C0000}"/>
    <cellStyle name="Percentuale 54 2 4" xfId="7731" xr:uid="{00000000-0005-0000-0000-0000F71C0000}"/>
    <cellStyle name="Percentuale 54 3" xfId="1703" xr:uid="{00000000-0005-0000-0000-0000F81C0000}"/>
    <cellStyle name="Percentuale 54 3 2" xfId="1704" xr:uid="{00000000-0005-0000-0000-0000F91C0000}"/>
    <cellStyle name="Percentuale 54 3 2 2" xfId="2995" xr:uid="{00000000-0005-0000-0000-0000FA1C0000}"/>
    <cellStyle name="Percentuale 54 3 2 3" xfId="2994" xr:uid="{00000000-0005-0000-0000-0000FB1C0000}"/>
    <cellStyle name="Percentuale 54 3 3" xfId="3851" xr:uid="{00000000-0005-0000-0000-0000FC1C0000}"/>
    <cellStyle name="Percentuale 54 3 3 2" xfId="4947" xr:uid="{00000000-0005-0000-0000-0000FD1C0000}"/>
    <cellStyle name="Percentuale 54 3 3 3" xfId="7732" xr:uid="{00000000-0005-0000-0000-0000FE1C0000}"/>
    <cellStyle name="Percentuale 54 3 3 4" xfId="7733" xr:uid="{00000000-0005-0000-0000-0000FF1C0000}"/>
    <cellStyle name="Percentuale 54 3 4" xfId="4946" xr:uid="{00000000-0005-0000-0000-0000001D0000}"/>
    <cellStyle name="Percentuale 54 3 5" xfId="7734" xr:uid="{00000000-0005-0000-0000-0000011D0000}"/>
    <cellStyle name="Percentuale 54 3 6" xfId="7735" xr:uid="{00000000-0005-0000-0000-0000021D0000}"/>
    <cellStyle name="Percentuale 54 4" xfId="1705" xr:uid="{00000000-0005-0000-0000-0000031D0000}"/>
    <cellStyle name="Percentuale 54 4 2" xfId="2996" xr:uid="{00000000-0005-0000-0000-0000041D0000}"/>
    <cellStyle name="Percentuale 54 4 2 2" xfId="4949" xr:uid="{00000000-0005-0000-0000-0000051D0000}"/>
    <cellStyle name="Percentuale 54 4 3" xfId="4948" xr:uid="{00000000-0005-0000-0000-0000061D0000}"/>
    <cellStyle name="Percentuale 54 4 4" xfId="7736" xr:uid="{00000000-0005-0000-0000-0000071D0000}"/>
    <cellStyle name="Percentuale 54 4 5" xfId="7737" xr:uid="{00000000-0005-0000-0000-0000081D0000}"/>
    <cellStyle name="Percentuale 54 5" xfId="1706" xr:uid="{00000000-0005-0000-0000-0000091D0000}"/>
    <cellStyle name="Percentuale 54 5 2" xfId="7738" xr:uid="{00000000-0005-0000-0000-00000A1D0000}"/>
    <cellStyle name="Percentuale 54 5 3" xfId="7739" xr:uid="{00000000-0005-0000-0000-00000B1D0000}"/>
    <cellStyle name="Percentuale 54 6" xfId="1707" xr:uid="{00000000-0005-0000-0000-00000C1D0000}"/>
    <cellStyle name="Percentuale 54 7" xfId="7740" xr:uid="{00000000-0005-0000-0000-00000D1D0000}"/>
    <cellStyle name="Percentuale 55" xfId="1708" xr:uid="{00000000-0005-0000-0000-00000E1D0000}"/>
    <cellStyle name="Percentuale 55 2" xfId="1709" xr:uid="{00000000-0005-0000-0000-00000F1D0000}"/>
    <cellStyle name="Percentuale 55 2 2" xfId="4950" xr:uid="{00000000-0005-0000-0000-0000101D0000}"/>
    <cellStyle name="Percentuale 55 2 3" xfId="7741" xr:uid="{00000000-0005-0000-0000-0000111D0000}"/>
    <cellStyle name="Percentuale 55 2 4" xfId="7742" xr:uid="{00000000-0005-0000-0000-0000121D0000}"/>
    <cellStyle name="Percentuale 55 3" xfId="1710" xr:uid="{00000000-0005-0000-0000-0000131D0000}"/>
    <cellStyle name="Percentuale 55 3 2" xfId="1711" xr:uid="{00000000-0005-0000-0000-0000141D0000}"/>
    <cellStyle name="Percentuale 55 3 2 2" xfId="2998" xr:uid="{00000000-0005-0000-0000-0000151D0000}"/>
    <cellStyle name="Percentuale 55 3 2 3" xfId="2997" xr:uid="{00000000-0005-0000-0000-0000161D0000}"/>
    <cellStyle name="Percentuale 55 3 3" xfId="3852" xr:uid="{00000000-0005-0000-0000-0000171D0000}"/>
    <cellStyle name="Percentuale 55 3 3 2" xfId="4952" xr:uid="{00000000-0005-0000-0000-0000181D0000}"/>
    <cellStyle name="Percentuale 55 3 3 3" xfId="7743" xr:uid="{00000000-0005-0000-0000-0000191D0000}"/>
    <cellStyle name="Percentuale 55 3 3 4" xfId="7744" xr:uid="{00000000-0005-0000-0000-00001A1D0000}"/>
    <cellStyle name="Percentuale 55 3 4" xfId="4951" xr:uid="{00000000-0005-0000-0000-00001B1D0000}"/>
    <cellStyle name="Percentuale 55 3 5" xfId="7745" xr:uid="{00000000-0005-0000-0000-00001C1D0000}"/>
    <cellStyle name="Percentuale 55 3 6" xfId="7746" xr:uid="{00000000-0005-0000-0000-00001D1D0000}"/>
    <cellStyle name="Percentuale 55 4" xfId="1712" xr:uid="{00000000-0005-0000-0000-00001E1D0000}"/>
    <cellStyle name="Percentuale 55 4 2" xfId="2999" xr:uid="{00000000-0005-0000-0000-00001F1D0000}"/>
    <cellStyle name="Percentuale 55 4 2 2" xfId="4954" xr:uid="{00000000-0005-0000-0000-0000201D0000}"/>
    <cellStyle name="Percentuale 55 4 3" xfId="4953" xr:uid="{00000000-0005-0000-0000-0000211D0000}"/>
    <cellStyle name="Percentuale 55 4 4" xfId="7747" xr:uid="{00000000-0005-0000-0000-0000221D0000}"/>
    <cellStyle name="Percentuale 55 4 5" xfId="7748" xr:uid="{00000000-0005-0000-0000-0000231D0000}"/>
    <cellStyle name="Percentuale 55 5" xfId="1713" xr:uid="{00000000-0005-0000-0000-0000241D0000}"/>
    <cellStyle name="Percentuale 55 5 2" xfId="7749" xr:uid="{00000000-0005-0000-0000-0000251D0000}"/>
    <cellStyle name="Percentuale 55 5 3" xfId="7750" xr:uid="{00000000-0005-0000-0000-0000261D0000}"/>
    <cellStyle name="Percentuale 55 6" xfId="1714" xr:uid="{00000000-0005-0000-0000-0000271D0000}"/>
    <cellStyle name="Percentuale 55 7" xfId="7751" xr:uid="{00000000-0005-0000-0000-0000281D0000}"/>
    <cellStyle name="Percentuale 56" xfId="1715" xr:uid="{00000000-0005-0000-0000-0000291D0000}"/>
    <cellStyle name="Percentuale 56 2" xfId="1716" xr:uid="{00000000-0005-0000-0000-00002A1D0000}"/>
    <cellStyle name="Percentuale 56 2 2" xfId="4955" xr:uid="{00000000-0005-0000-0000-00002B1D0000}"/>
    <cellStyle name="Percentuale 56 2 3" xfId="7752" xr:uid="{00000000-0005-0000-0000-00002C1D0000}"/>
    <cellStyle name="Percentuale 56 2 4" xfId="7753" xr:uid="{00000000-0005-0000-0000-00002D1D0000}"/>
    <cellStyle name="Percentuale 56 3" xfId="1717" xr:uid="{00000000-0005-0000-0000-00002E1D0000}"/>
    <cellStyle name="Percentuale 56 3 2" xfId="1718" xr:uid="{00000000-0005-0000-0000-00002F1D0000}"/>
    <cellStyle name="Percentuale 56 3 2 2" xfId="3001" xr:uid="{00000000-0005-0000-0000-0000301D0000}"/>
    <cellStyle name="Percentuale 56 3 2 3" xfId="3000" xr:uid="{00000000-0005-0000-0000-0000311D0000}"/>
    <cellStyle name="Percentuale 56 3 3" xfId="3853" xr:uid="{00000000-0005-0000-0000-0000321D0000}"/>
    <cellStyle name="Percentuale 56 3 3 2" xfId="4957" xr:uid="{00000000-0005-0000-0000-0000331D0000}"/>
    <cellStyle name="Percentuale 56 3 3 3" xfId="7754" xr:uid="{00000000-0005-0000-0000-0000341D0000}"/>
    <cellStyle name="Percentuale 56 3 3 4" xfId="7755" xr:uid="{00000000-0005-0000-0000-0000351D0000}"/>
    <cellStyle name="Percentuale 56 3 4" xfId="4956" xr:uid="{00000000-0005-0000-0000-0000361D0000}"/>
    <cellStyle name="Percentuale 56 3 5" xfId="7756" xr:uid="{00000000-0005-0000-0000-0000371D0000}"/>
    <cellStyle name="Percentuale 56 3 6" xfId="7757" xr:uid="{00000000-0005-0000-0000-0000381D0000}"/>
    <cellStyle name="Percentuale 56 4" xfId="1719" xr:uid="{00000000-0005-0000-0000-0000391D0000}"/>
    <cellStyle name="Percentuale 56 4 2" xfId="3002" xr:uid="{00000000-0005-0000-0000-00003A1D0000}"/>
    <cellStyle name="Percentuale 56 4 2 2" xfId="4959" xr:uid="{00000000-0005-0000-0000-00003B1D0000}"/>
    <cellStyle name="Percentuale 56 4 3" xfId="4958" xr:uid="{00000000-0005-0000-0000-00003C1D0000}"/>
    <cellStyle name="Percentuale 56 4 4" xfId="7758" xr:uid="{00000000-0005-0000-0000-00003D1D0000}"/>
    <cellStyle name="Percentuale 56 4 5" xfId="7759" xr:uid="{00000000-0005-0000-0000-00003E1D0000}"/>
    <cellStyle name="Percentuale 56 5" xfId="1720" xr:uid="{00000000-0005-0000-0000-00003F1D0000}"/>
    <cellStyle name="Percentuale 56 5 2" xfId="7760" xr:uid="{00000000-0005-0000-0000-0000401D0000}"/>
    <cellStyle name="Percentuale 56 5 3" xfId="7761" xr:uid="{00000000-0005-0000-0000-0000411D0000}"/>
    <cellStyle name="Percentuale 56 6" xfId="1721" xr:uid="{00000000-0005-0000-0000-0000421D0000}"/>
    <cellStyle name="Percentuale 56 7" xfId="7762" xr:uid="{00000000-0005-0000-0000-0000431D0000}"/>
    <cellStyle name="Percentuale 57" xfId="1722" xr:uid="{00000000-0005-0000-0000-0000441D0000}"/>
    <cellStyle name="Percentuale 57 2" xfId="1723" xr:uid="{00000000-0005-0000-0000-0000451D0000}"/>
    <cellStyle name="Percentuale 57 2 2" xfId="4960" xr:uid="{00000000-0005-0000-0000-0000461D0000}"/>
    <cellStyle name="Percentuale 57 2 3" xfId="7763" xr:uid="{00000000-0005-0000-0000-0000471D0000}"/>
    <cellStyle name="Percentuale 57 2 4" xfId="7764" xr:uid="{00000000-0005-0000-0000-0000481D0000}"/>
    <cellStyle name="Percentuale 57 3" xfId="1724" xr:uid="{00000000-0005-0000-0000-0000491D0000}"/>
    <cellStyle name="Percentuale 57 3 2" xfId="1725" xr:uid="{00000000-0005-0000-0000-00004A1D0000}"/>
    <cellStyle name="Percentuale 57 3 2 2" xfId="3004" xr:uid="{00000000-0005-0000-0000-00004B1D0000}"/>
    <cellStyle name="Percentuale 57 3 2 3" xfId="3003" xr:uid="{00000000-0005-0000-0000-00004C1D0000}"/>
    <cellStyle name="Percentuale 57 3 3" xfId="3854" xr:uid="{00000000-0005-0000-0000-00004D1D0000}"/>
    <cellStyle name="Percentuale 57 3 3 2" xfId="4962" xr:uid="{00000000-0005-0000-0000-00004E1D0000}"/>
    <cellStyle name="Percentuale 57 3 3 3" xfId="7765" xr:uid="{00000000-0005-0000-0000-00004F1D0000}"/>
    <cellStyle name="Percentuale 57 3 3 4" xfId="7766" xr:uid="{00000000-0005-0000-0000-0000501D0000}"/>
    <cellStyle name="Percentuale 57 3 4" xfId="4961" xr:uid="{00000000-0005-0000-0000-0000511D0000}"/>
    <cellStyle name="Percentuale 57 3 5" xfId="7767" xr:uid="{00000000-0005-0000-0000-0000521D0000}"/>
    <cellStyle name="Percentuale 57 3 6" xfId="7768" xr:uid="{00000000-0005-0000-0000-0000531D0000}"/>
    <cellStyle name="Percentuale 57 4" xfId="1726" xr:uid="{00000000-0005-0000-0000-0000541D0000}"/>
    <cellStyle name="Percentuale 57 4 2" xfId="3005" xr:uid="{00000000-0005-0000-0000-0000551D0000}"/>
    <cellStyle name="Percentuale 57 4 2 2" xfId="4964" xr:uid="{00000000-0005-0000-0000-0000561D0000}"/>
    <cellStyle name="Percentuale 57 4 3" xfId="4963" xr:uid="{00000000-0005-0000-0000-0000571D0000}"/>
    <cellStyle name="Percentuale 57 4 4" xfId="7769" xr:uid="{00000000-0005-0000-0000-0000581D0000}"/>
    <cellStyle name="Percentuale 57 4 5" xfId="7770" xr:uid="{00000000-0005-0000-0000-0000591D0000}"/>
    <cellStyle name="Percentuale 57 5" xfId="1727" xr:uid="{00000000-0005-0000-0000-00005A1D0000}"/>
    <cellStyle name="Percentuale 57 5 2" xfId="7771" xr:uid="{00000000-0005-0000-0000-00005B1D0000}"/>
    <cellStyle name="Percentuale 57 5 3" xfId="7772" xr:uid="{00000000-0005-0000-0000-00005C1D0000}"/>
    <cellStyle name="Percentuale 57 6" xfId="1728" xr:uid="{00000000-0005-0000-0000-00005D1D0000}"/>
    <cellStyle name="Percentuale 57 7" xfId="7773" xr:uid="{00000000-0005-0000-0000-00005E1D0000}"/>
    <cellStyle name="Percentuale 58" xfId="1729" xr:uid="{00000000-0005-0000-0000-00005F1D0000}"/>
    <cellStyle name="Percentuale 58 2" xfId="1730" xr:uid="{00000000-0005-0000-0000-0000601D0000}"/>
    <cellStyle name="Percentuale 58 2 2" xfId="4965" xr:uid="{00000000-0005-0000-0000-0000611D0000}"/>
    <cellStyle name="Percentuale 58 2 3" xfId="7774" xr:uid="{00000000-0005-0000-0000-0000621D0000}"/>
    <cellStyle name="Percentuale 58 2 4" xfId="7775" xr:uid="{00000000-0005-0000-0000-0000631D0000}"/>
    <cellStyle name="Percentuale 58 3" xfId="1731" xr:uid="{00000000-0005-0000-0000-0000641D0000}"/>
    <cellStyle name="Percentuale 58 3 2" xfId="1732" xr:uid="{00000000-0005-0000-0000-0000651D0000}"/>
    <cellStyle name="Percentuale 58 3 2 2" xfId="3007" xr:uid="{00000000-0005-0000-0000-0000661D0000}"/>
    <cellStyle name="Percentuale 58 3 2 3" xfId="3006" xr:uid="{00000000-0005-0000-0000-0000671D0000}"/>
    <cellStyle name="Percentuale 58 3 3" xfId="3855" xr:uid="{00000000-0005-0000-0000-0000681D0000}"/>
    <cellStyle name="Percentuale 58 3 3 2" xfId="4967" xr:uid="{00000000-0005-0000-0000-0000691D0000}"/>
    <cellStyle name="Percentuale 58 3 3 3" xfId="7776" xr:uid="{00000000-0005-0000-0000-00006A1D0000}"/>
    <cellStyle name="Percentuale 58 3 3 4" xfId="7777" xr:uid="{00000000-0005-0000-0000-00006B1D0000}"/>
    <cellStyle name="Percentuale 58 3 4" xfId="4966" xr:uid="{00000000-0005-0000-0000-00006C1D0000}"/>
    <cellStyle name="Percentuale 58 3 5" xfId="7778" xr:uid="{00000000-0005-0000-0000-00006D1D0000}"/>
    <cellStyle name="Percentuale 58 3 6" xfId="7779" xr:uid="{00000000-0005-0000-0000-00006E1D0000}"/>
    <cellStyle name="Percentuale 58 4" xfId="1733" xr:uid="{00000000-0005-0000-0000-00006F1D0000}"/>
    <cellStyle name="Percentuale 58 4 2" xfId="3008" xr:uid="{00000000-0005-0000-0000-0000701D0000}"/>
    <cellStyle name="Percentuale 58 4 2 2" xfId="4969" xr:uid="{00000000-0005-0000-0000-0000711D0000}"/>
    <cellStyle name="Percentuale 58 4 3" xfId="4968" xr:uid="{00000000-0005-0000-0000-0000721D0000}"/>
    <cellStyle name="Percentuale 58 4 4" xfId="7780" xr:uid="{00000000-0005-0000-0000-0000731D0000}"/>
    <cellStyle name="Percentuale 58 4 5" xfId="7781" xr:uid="{00000000-0005-0000-0000-0000741D0000}"/>
    <cellStyle name="Percentuale 58 5" xfId="1734" xr:uid="{00000000-0005-0000-0000-0000751D0000}"/>
    <cellStyle name="Percentuale 58 5 2" xfId="7782" xr:uid="{00000000-0005-0000-0000-0000761D0000}"/>
    <cellStyle name="Percentuale 58 5 3" xfId="7783" xr:uid="{00000000-0005-0000-0000-0000771D0000}"/>
    <cellStyle name="Percentuale 58 6" xfId="1735" xr:uid="{00000000-0005-0000-0000-0000781D0000}"/>
    <cellStyle name="Percentuale 58 7" xfId="7784" xr:uid="{00000000-0005-0000-0000-0000791D0000}"/>
    <cellStyle name="Percentuale 59" xfId="1736" xr:uid="{00000000-0005-0000-0000-00007A1D0000}"/>
    <cellStyle name="Percentuale 59 2" xfId="1737" xr:uid="{00000000-0005-0000-0000-00007B1D0000}"/>
    <cellStyle name="Percentuale 59 2 2" xfId="4970" xr:uid="{00000000-0005-0000-0000-00007C1D0000}"/>
    <cellStyle name="Percentuale 59 2 3" xfId="7785" xr:uid="{00000000-0005-0000-0000-00007D1D0000}"/>
    <cellStyle name="Percentuale 59 2 4" xfId="7786" xr:uid="{00000000-0005-0000-0000-00007E1D0000}"/>
    <cellStyle name="Percentuale 59 3" xfId="1738" xr:uid="{00000000-0005-0000-0000-00007F1D0000}"/>
    <cellStyle name="Percentuale 59 3 2" xfId="1739" xr:uid="{00000000-0005-0000-0000-0000801D0000}"/>
    <cellStyle name="Percentuale 59 3 2 2" xfId="3010" xr:uid="{00000000-0005-0000-0000-0000811D0000}"/>
    <cellStyle name="Percentuale 59 3 2 3" xfId="3009" xr:uid="{00000000-0005-0000-0000-0000821D0000}"/>
    <cellStyle name="Percentuale 59 3 3" xfId="3856" xr:uid="{00000000-0005-0000-0000-0000831D0000}"/>
    <cellStyle name="Percentuale 59 3 3 2" xfId="4972" xr:uid="{00000000-0005-0000-0000-0000841D0000}"/>
    <cellStyle name="Percentuale 59 3 3 3" xfId="7787" xr:uid="{00000000-0005-0000-0000-0000851D0000}"/>
    <cellStyle name="Percentuale 59 3 3 4" xfId="7788" xr:uid="{00000000-0005-0000-0000-0000861D0000}"/>
    <cellStyle name="Percentuale 59 3 4" xfId="4971" xr:uid="{00000000-0005-0000-0000-0000871D0000}"/>
    <cellStyle name="Percentuale 59 3 5" xfId="7789" xr:uid="{00000000-0005-0000-0000-0000881D0000}"/>
    <cellStyle name="Percentuale 59 3 6" xfId="7790" xr:uid="{00000000-0005-0000-0000-0000891D0000}"/>
    <cellStyle name="Percentuale 59 4" xfId="1740" xr:uid="{00000000-0005-0000-0000-00008A1D0000}"/>
    <cellStyle name="Percentuale 59 4 2" xfId="3011" xr:uid="{00000000-0005-0000-0000-00008B1D0000}"/>
    <cellStyle name="Percentuale 59 4 2 2" xfId="4974" xr:uid="{00000000-0005-0000-0000-00008C1D0000}"/>
    <cellStyle name="Percentuale 59 4 3" xfId="4973" xr:uid="{00000000-0005-0000-0000-00008D1D0000}"/>
    <cellStyle name="Percentuale 59 4 4" xfId="7791" xr:uid="{00000000-0005-0000-0000-00008E1D0000}"/>
    <cellStyle name="Percentuale 59 4 5" xfId="7792" xr:uid="{00000000-0005-0000-0000-00008F1D0000}"/>
    <cellStyle name="Percentuale 59 5" xfId="1741" xr:uid="{00000000-0005-0000-0000-0000901D0000}"/>
    <cellStyle name="Percentuale 59 5 2" xfId="7793" xr:uid="{00000000-0005-0000-0000-0000911D0000}"/>
    <cellStyle name="Percentuale 59 5 3" xfId="7794" xr:uid="{00000000-0005-0000-0000-0000921D0000}"/>
    <cellStyle name="Percentuale 59 6" xfId="1742" xr:uid="{00000000-0005-0000-0000-0000931D0000}"/>
    <cellStyle name="Percentuale 59 7" xfId="7795" xr:uid="{00000000-0005-0000-0000-0000941D0000}"/>
    <cellStyle name="Percentuale 6" xfId="1743" xr:uid="{00000000-0005-0000-0000-0000951D0000}"/>
    <cellStyle name="Percentuale 6 2" xfId="1744" xr:uid="{00000000-0005-0000-0000-0000961D0000}"/>
    <cellStyle name="Percentuale 6 2 2" xfId="4975" xr:uid="{00000000-0005-0000-0000-0000971D0000}"/>
    <cellStyle name="Percentuale 6 2 3" xfId="7796" xr:uid="{00000000-0005-0000-0000-0000981D0000}"/>
    <cellStyle name="Percentuale 6 2 4" xfId="7797" xr:uid="{00000000-0005-0000-0000-0000991D0000}"/>
    <cellStyle name="Percentuale 6 3" xfId="1745" xr:uid="{00000000-0005-0000-0000-00009A1D0000}"/>
    <cellStyle name="Percentuale 6 3 2" xfId="1746" xr:uid="{00000000-0005-0000-0000-00009B1D0000}"/>
    <cellStyle name="Percentuale 6 3 2 2" xfId="3013" xr:uid="{00000000-0005-0000-0000-00009C1D0000}"/>
    <cellStyle name="Percentuale 6 3 2 3" xfId="3012" xr:uid="{00000000-0005-0000-0000-00009D1D0000}"/>
    <cellStyle name="Percentuale 6 3 3" xfId="3857" xr:uid="{00000000-0005-0000-0000-00009E1D0000}"/>
    <cellStyle name="Percentuale 6 3 3 2" xfId="4977" xr:uid="{00000000-0005-0000-0000-00009F1D0000}"/>
    <cellStyle name="Percentuale 6 3 3 3" xfId="7798" xr:uid="{00000000-0005-0000-0000-0000A01D0000}"/>
    <cellStyle name="Percentuale 6 3 3 4" xfId="7799" xr:uid="{00000000-0005-0000-0000-0000A11D0000}"/>
    <cellStyle name="Percentuale 6 3 4" xfId="4976" xr:uid="{00000000-0005-0000-0000-0000A21D0000}"/>
    <cellStyle name="Percentuale 6 3 5" xfId="7800" xr:uid="{00000000-0005-0000-0000-0000A31D0000}"/>
    <cellStyle name="Percentuale 6 3 6" xfId="7801" xr:uid="{00000000-0005-0000-0000-0000A41D0000}"/>
    <cellStyle name="Percentuale 6 4" xfId="1747" xr:uid="{00000000-0005-0000-0000-0000A51D0000}"/>
    <cellStyle name="Percentuale 6 4 2" xfId="3014" xr:uid="{00000000-0005-0000-0000-0000A61D0000}"/>
    <cellStyle name="Percentuale 6 4 2 2" xfId="4979" xr:uid="{00000000-0005-0000-0000-0000A71D0000}"/>
    <cellStyle name="Percentuale 6 4 3" xfId="4978" xr:uid="{00000000-0005-0000-0000-0000A81D0000}"/>
    <cellStyle name="Percentuale 6 4 4" xfId="7802" xr:uid="{00000000-0005-0000-0000-0000A91D0000}"/>
    <cellStyle name="Percentuale 6 4 5" xfId="7803" xr:uid="{00000000-0005-0000-0000-0000AA1D0000}"/>
    <cellStyle name="Percentuale 6 5" xfId="1748" xr:uid="{00000000-0005-0000-0000-0000AB1D0000}"/>
    <cellStyle name="Percentuale 6 5 2" xfId="7804" xr:uid="{00000000-0005-0000-0000-0000AC1D0000}"/>
    <cellStyle name="Percentuale 6 5 3" xfId="7805" xr:uid="{00000000-0005-0000-0000-0000AD1D0000}"/>
    <cellStyle name="Percentuale 6 6" xfId="1749" xr:uid="{00000000-0005-0000-0000-0000AE1D0000}"/>
    <cellStyle name="Percentuale 6 7" xfId="7806" xr:uid="{00000000-0005-0000-0000-0000AF1D0000}"/>
    <cellStyle name="Percentuale 60" xfId="1750" xr:uid="{00000000-0005-0000-0000-0000B01D0000}"/>
    <cellStyle name="Percentuale 60 2" xfId="1751" xr:uid="{00000000-0005-0000-0000-0000B11D0000}"/>
    <cellStyle name="Percentuale 60 2 2" xfId="4980" xr:uid="{00000000-0005-0000-0000-0000B21D0000}"/>
    <cellStyle name="Percentuale 60 2 3" xfId="7807" xr:uid="{00000000-0005-0000-0000-0000B31D0000}"/>
    <cellStyle name="Percentuale 60 2 4" xfId="7808" xr:uid="{00000000-0005-0000-0000-0000B41D0000}"/>
    <cellStyle name="Percentuale 60 3" xfId="1752" xr:uid="{00000000-0005-0000-0000-0000B51D0000}"/>
    <cellStyle name="Percentuale 60 3 2" xfId="1753" xr:uid="{00000000-0005-0000-0000-0000B61D0000}"/>
    <cellStyle name="Percentuale 60 3 2 2" xfId="3016" xr:uid="{00000000-0005-0000-0000-0000B71D0000}"/>
    <cellStyle name="Percentuale 60 3 2 3" xfId="3015" xr:uid="{00000000-0005-0000-0000-0000B81D0000}"/>
    <cellStyle name="Percentuale 60 3 3" xfId="3858" xr:uid="{00000000-0005-0000-0000-0000B91D0000}"/>
    <cellStyle name="Percentuale 60 3 3 2" xfId="4982" xr:uid="{00000000-0005-0000-0000-0000BA1D0000}"/>
    <cellStyle name="Percentuale 60 3 3 3" xfId="7809" xr:uid="{00000000-0005-0000-0000-0000BB1D0000}"/>
    <cellStyle name="Percentuale 60 3 3 4" xfId="7810" xr:uid="{00000000-0005-0000-0000-0000BC1D0000}"/>
    <cellStyle name="Percentuale 60 3 4" xfId="4981" xr:uid="{00000000-0005-0000-0000-0000BD1D0000}"/>
    <cellStyle name="Percentuale 60 3 5" xfId="7811" xr:uid="{00000000-0005-0000-0000-0000BE1D0000}"/>
    <cellStyle name="Percentuale 60 3 6" xfId="7812" xr:uid="{00000000-0005-0000-0000-0000BF1D0000}"/>
    <cellStyle name="Percentuale 60 4" xfId="1754" xr:uid="{00000000-0005-0000-0000-0000C01D0000}"/>
    <cellStyle name="Percentuale 60 4 2" xfId="3017" xr:uid="{00000000-0005-0000-0000-0000C11D0000}"/>
    <cellStyle name="Percentuale 60 4 2 2" xfId="4984" xr:uid="{00000000-0005-0000-0000-0000C21D0000}"/>
    <cellStyle name="Percentuale 60 4 3" xfId="4983" xr:uid="{00000000-0005-0000-0000-0000C31D0000}"/>
    <cellStyle name="Percentuale 60 4 4" xfId="7813" xr:uid="{00000000-0005-0000-0000-0000C41D0000}"/>
    <cellStyle name="Percentuale 60 4 5" xfId="7814" xr:uid="{00000000-0005-0000-0000-0000C51D0000}"/>
    <cellStyle name="Percentuale 60 5" xfId="1755" xr:uid="{00000000-0005-0000-0000-0000C61D0000}"/>
    <cellStyle name="Percentuale 60 5 2" xfId="7815" xr:uid="{00000000-0005-0000-0000-0000C71D0000}"/>
    <cellStyle name="Percentuale 60 5 3" xfId="7816" xr:uid="{00000000-0005-0000-0000-0000C81D0000}"/>
    <cellStyle name="Percentuale 60 6" xfId="1756" xr:uid="{00000000-0005-0000-0000-0000C91D0000}"/>
    <cellStyle name="Percentuale 60 7" xfId="7817" xr:uid="{00000000-0005-0000-0000-0000CA1D0000}"/>
    <cellStyle name="Percentuale 61" xfId="1757" xr:uid="{00000000-0005-0000-0000-0000CB1D0000}"/>
    <cellStyle name="Percentuale 61 2" xfId="1758" xr:uid="{00000000-0005-0000-0000-0000CC1D0000}"/>
    <cellStyle name="Percentuale 61 2 2" xfId="4985" xr:uid="{00000000-0005-0000-0000-0000CD1D0000}"/>
    <cellStyle name="Percentuale 61 2 3" xfId="7818" xr:uid="{00000000-0005-0000-0000-0000CE1D0000}"/>
    <cellStyle name="Percentuale 61 2 4" xfId="7819" xr:uid="{00000000-0005-0000-0000-0000CF1D0000}"/>
    <cellStyle name="Percentuale 61 3" xfId="1759" xr:uid="{00000000-0005-0000-0000-0000D01D0000}"/>
    <cellStyle name="Percentuale 61 3 2" xfId="1760" xr:uid="{00000000-0005-0000-0000-0000D11D0000}"/>
    <cellStyle name="Percentuale 61 3 2 2" xfId="3019" xr:uid="{00000000-0005-0000-0000-0000D21D0000}"/>
    <cellStyle name="Percentuale 61 3 2 3" xfId="3018" xr:uid="{00000000-0005-0000-0000-0000D31D0000}"/>
    <cellStyle name="Percentuale 61 3 3" xfId="3859" xr:uid="{00000000-0005-0000-0000-0000D41D0000}"/>
    <cellStyle name="Percentuale 61 3 3 2" xfId="4987" xr:uid="{00000000-0005-0000-0000-0000D51D0000}"/>
    <cellStyle name="Percentuale 61 3 3 3" xfId="7820" xr:uid="{00000000-0005-0000-0000-0000D61D0000}"/>
    <cellStyle name="Percentuale 61 3 3 4" xfId="7821" xr:uid="{00000000-0005-0000-0000-0000D71D0000}"/>
    <cellStyle name="Percentuale 61 3 4" xfId="4986" xr:uid="{00000000-0005-0000-0000-0000D81D0000}"/>
    <cellStyle name="Percentuale 61 3 5" xfId="7822" xr:uid="{00000000-0005-0000-0000-0000D91D0000}"/>
    <cellStyle name="Percentuale 61 3 6" xfId="7823" xr:uid="{00000000-0005-0000-0000-0000DA1D0000}"/>
    <cellStyle name="Percentuale 61 4" xfId="1761" xr:uid="{00000000-0005-0000-0000-0000DB1D0000}"/>
    <cellStyle name="Percentuale 61 4 2" xfId="3020" xr:uid="{00000000-0005-0000-0000-0000DC1D0000}"/>
    <cellStyle name="Percentuale 61 4 2 2" xfId="4989" xr:uid="{00000000-0005-0000-0000-0000DD1D0000}"/>
    <cellStyle name="Percentuale 61 4 3" xfId="4988" xr:uid="{00000000-0005-0000-0000-0000DE1D0000}"/>
    <cellStyle name="Percentuale 61 4 4" xfId="7824" xr:uid="{00000000-0005-0000-0000-0000DF1D0000}"/>
    <cellStyle name="Percentuale 61 4 5" xfId="7825" xr:uid="{00000000-0005-0000-0000-0000E01D0000}"/>
    <cellStyle name="Percentuale 61 5" xfId="1762" xr:uid="{00000000-0005-0000-0000-0000E11D0000}"/>
    <cellStyle name="Percentuale 61 5 2" xfId="7826" xr:uid="{00000000-0005-0000-0000-0000E21D0000}"/>
    <cellStyle name="Percentuale 61 5 3" xfId="7827" xr:uid="{00000000-0005-0000-0000-0000E31D0000}"/>
    <cellStyle name="Percentuale 61 6" xfId="1763" xr:uid="{00000000-0005-0000-0000-0000E41D0000}"/>
    <cellStyle name="Percentuale 61 7" xfId="7828" xr:uid="{00000000-0005-0000-0000-0000E51D0000}"/>
    <cellStyle name="Percentuale 62" xfId="1764" xr:uid="{00000000-0005-0000-0000-0000E61D0000}"/>
    <cellStyle name="Percentuale 62 2" xfId="3021" xr:uid="{00000000-0005-0000-0000-0000E71D0000}"/>
    <cellStyle name="Percentuale 62 3" xfId="7829" xr:uid="{00000000-0005-0000-0000-0000E81D0000}"/>
    <cellStyle name="Percentuale 62 4" xfId="7830" xr:uid="{00000000-0005-0000-0000-0000E91D0000}"/>
    <cellStyle name="Percentuale 63" xfId="1765" xr:uid="{00000000-0005-0000-0000-0000EA1D0000}"/>
    <cellStyle name="Percentuale 63 2" xfId="3022" xr:uid="{00000000-0005-0000-0000-0000EB1D0000}"/>
    <cellStyle name="Percentuale 63 3" xfId="7831" xr:uid="{00000000-0005-0000-0000-0000EC1D0000}"/>
    <cellStyle name="Percentuale 63 4" xfId="7832" xr:uid="{00000000-0005-0000-0000-0000ED1D0000}"/>
    <cellStyle name="Percentuale 64" xfId="1766" xr:uid="{00000000-0005-0000-0000-0000EE1D0000}"/>
    <cellStyle name="Percentuale 64 2" xfId="3023" xr:uid="{00000000-0005-0000-0000-0000EF1D0000}"/>
    <cellStyle name="Percentuale 64 3" xfId="7833" xr:uid="{00000000-0005-0000-0000-0000F01D0000}"/>
    <cellStyle name="Percentuale 64 4" xfId="7834" xr:uid="{00000000-0005-0000-0000-0000F11D0000}"/>
    <cellStyle name="Percentuale 65" xfId="1767" xr:uid="{00000000-0005-0000-0000-0000F21D0000}"/>
    <cellStyle name="Percentuale 65 2" xfId="3024" xr:uid="{00000000-0005-0000-0000-0000F31D0000}"/>
    <cellStyle name="Percentuale 65 3" xfId="7835" xr:uid="{00000000-0005-0000-0000-0000F41D0000}"/>
    <cellStyle name="Percentuale 65 4" xfId="7836" xr:uid="{00000000-0005-0000-0000-0000F51D0000}"/>
    <cellStyle name="Percentuale 66" xfId="1768" xr:uid="{00000000-0005-0000-0000-0000F61D0000}"/>
    <cellStyle name="Percentuale 66 2" xfId="3025" xr:uid="{00000000-0005-0000-0000-0000F71D0000}"/>
    <cellStyle name="Percentuale 66 3" xfId="7837" xr:uid="{00000000-0005-0000-0000-0000F81D0000}"/>
    <cellStyle name="Percentuale 66 4" xfId="7838" xr:uid="{00000000-0005-0000-0000-0000F91D0000}"/>
    <cellStyle name="Percentuale 67" xfId="1769" xr:uid="{00000000-0005-0000-0000-0000FA1D0000}"/>
    <cellStyle name="Percentuale 67 2" xfId="3026" xr:uid="{00000000-0005-0000-0000-0000FB1D0000}"/>
    <cellStyle name="Percentuale 67 3" xfId="7839" xr:uid="{00000000-0005-0000-0000-0000FC1D0000}"/>
    <cellStyle name="Percentuale 67 4" xfId="7840" xr:uid="{00000000-0005-0000-0000-0000FD1D0000}"/>
    <cellStyle name="Percentuale 68" xfId="1770" xr:uid="{00000000-0005-0000-0000-0000FE1D0000}"/>
    <cellStyle name="Percentuale 68 2" xfId="1771" xr:uid="{00000000-0005-0000-0000-0000FF1D0000}"/>
    <cellStyle name="Percentuale 68 2 2" xfId="4990" xr:uid="{00000000-0005-0000-0000-0000001E0000}"/>
    <cellStyle name="Percentuale 68 2 3" xfId="7841" xr:uid="{00000000-0005-0000-0000-0000011E0000}"/>
    <cellStyle name="Percentuale 68 2 4" xfId="7842" xr:uid="{00000000-0005-0000-0000-0000021E0000}"/>
    <cellStyle name="Percentuale 68 3" xfId="1772" xr:uid="{00000000-0005-0000-0000-0000031E0000}"/>
    <cellStyle name="Percentuale 68 3 2" xfId="1773" xr:uid="{00000000-0005-0000-0000-0000041E0000}"/>
    <cellStyle name="Percentuale 68 3 2 2" xfId="3028" xr:uid="{00000000-0005-0000-0000-0000051E0000}"/>
    <cellStyle name="Percentuale 68 3 2 3" xfId="3027" xr:uid="{00000000-0005-0000-0000-0000061E0000}"/>
    <cellStyle name="Percentuale 68 3 3" xfId="3860" xr:uid="{00000000-0005-0000-0000-0000071E0000}"/>
    <cellStyle name="Percentuale 68 3 3 2" xfId="4992" xr:uid="{00000000-0005-0000-0000-0000081E0000}"/>
    <cellStyle name="Percentuale 68 3 3 3" xfId="7843" xr:uid="{00000000-0005-0000-0000-0000091E0000}"/>
    <cellStyle name="Percentuale 68 3 3 4" xfId="7844" xr:uid="{00000000-0005-0000-0000-00000A1E0000}"/>
    <cellStyle name="Percentuale 68 3 4" xfId="4991" xr:uid="{00000000-0005-0000-0000-00000B1E0000}"/>
    <cellStyle name="Percentuale 68 3 5" xfId="7845" xr:uid="{00000000-0005-0000-0000-00000C1E0000}"/>
    <cellStyle name="Percentuale 68 3 6" xfId="7846" xr:uid="{00000000-0005-0000-0000-00000D1E0000}"/>
    <cellStyle name="Percentuale 68 4" xfId="1774" xr:uid="{00000000-0005-0000-0000-00000E1E0000}"/>
    <cellStyle name="Percentuale 68 4 2" xfId="3029" xr:uid="{00000000-0005-0000-0000-00000F1E0000}"/>
    <cellStyle name="Percentuale 68 4 2 2" xfId="4994" xr:uid="{00000000-0005-0000-0000-0000101E0000}"/>
    <cellStyle name="Percentuale 68 4 3" xfId="4993" xr:uid="{00000000-0005-0000-0000-0000111E0000}"/>
    <cellStyle name="Percentuale 68 4 4" xfId="7847" xr:uid="{00000000-0005-0000-0000-0000121E0000}"/>
    <cellStyle name="Percentuale 68 4 5" xfId="7848" xr:uid="{00000000-0005-0000-0000-0000131E0000}"/>
    <cellStyle name="Percentuale 68 5" xfId="1775" xr:uid="{00000000-0005-0000-0000-0000141E0000}"/>
    <cellStyle name="Percentuale 68 5 2" xfId="7849" xr:uid="{00000000-0005-0000-0000-0000151E0000}"/>
    <cellStyle name="Percentuale 68 5 3" xfId="7850" xr:uid="{00000000-0005-0000-0000-0000161E0000}"/>
    <cellStyle name="Percentuale 68 6" xfId="1776" xr:uid="{00000000-0005-0000-0000-0000171E0000}"/>
    <cellStyle name="Percentuale 68 7" xfId="7851" xr:uid="{00000000-0005-0000-0000-0000181E0000}"/>
    <cellStyle name="Percentuale 69" xfId="1777" xr:uid="{00000000-0005-0000-0000-0000191E0000}"/>
    <cellStyle name="Percentuale 69 2" xfId="1778" xr:uid="{00000000-0005-0000-0000-00001A1E0000}"/>
    <cellStyle name="Percentuale 69 2 2" xfId="4995" xr:uid="{00000000-0005-0000-0000-00001B1E0000}"/>
    <cellStyle name="Percentuale 69 2 3" xfId="7852" xr:uid="{00000000-0005-0000-0000-00001C1E0000}"/>
    <cellStyle name="Percentuale 69 2 4" xfId="7853" xr:uid="{00000000-0005-0000-0000-00001D1E0000}"/>
    <cellStyle name="Percentuale 69 3" xfId="1779" xr:uid="{00000000-0005-0000-0000-00001E1E0000}"/>
    <cellStyle name="Percentuale 69 3 2" xfId="1780" xr:uid="{00000000-0005-0000-0000-00001F1E0000}"/>
    <cellStyle name="Percentuale 69 3 2 2" xfId="3031" xr:uid="{00000000-0005-0000-0000-0000201E0000}"/>
    <cellStyle name="Percentuale 69 3 2 3" xfId="3030" xr:uid="{00000000-0005-0000-0000-0000211E0000}"/>
    <cellStyle name="Percentuale 69 3 3" xfId="3861" xr:uid="{00000000-0005-0000-0000-0000221E0000}"/>
    <cellStyle name="Percentuale 69 3 3 2" xfId="4997" xr:uid="{00000000-0005-0000-0000-0000231E0000}"/>
    <cellStyle name="Percentuale 69 3 3 3" xfId="7854" xr:uid="{00000000-0005-0000-0000-0000241E0000}"/>
    <cellStyle name="Percentuale 69 3 3 4" xfId="7855" xr:uid="{00000000-0005-0000-0000-0000251E0000}"/>
    <cellStyle name="Percentuale 69 3 4" xfId="4996" xr:uid="{00000000-0005-0000-0000-0000261E0000}"/>
    <cellStyle name="Percentuale 69 3 5" xfId="7856" xr:uid="{00000000-0005-0000-0000-0000271E0000}"/>
    <cellStyle name="Percentuale 69 3 6" xfId="7857" xr:uid="{00000000-0005-0000-0000-0000281E0000}"/>
    <cellStyle name="Percentuale 69 4" xfId="1781" xr:uid="{00000000-0005-0000-0000-0000291E0000}"/>
    <cellStyle name="Percentuale 69 4 2" xfId="3032" xr:uid="{00000000-0005-0000-0000-00002A1E0000}"/>
    <cellStyle name="Percentuale 69 4 2 2" xfId="4999" xr:uid="{00000000-0005-0000-0000-00002B1E0000}"/>
    <cellStyle name="Percentuale 69 4 3" xfId="4998" xr:uid="{00000000-0005-0000-0000-00002C1E0000}"/>
    <cellStyle name="Percentuale 69 4 4" xfId="7858" xr:uid="{00000000-0005-0000-0000-00002D1E0000}"/>
    <cellStyle name="Percentuale 69 4 5" xfId="7859" xr:uid="{00000000-0005-0000-0000-00002E1E0000}"/>
    <cellStyle name="Percentuale 69 5" xfId="1782" xr:uid="{00000000-0005-0000-0000-00002F1E0000}"/>
    <cellStyle name="Percentuale 69 5 2" xfId="7860" xr:uid="{00000000-0005-0000-0000-0000301E0000}"/>
    <cellStyle name="Percentuale 69 5 3" xfId="7861" xr:uid="{00000000-0005-0000-0000-0000311E0000}"/>
    <cellStyle name="Percentuale 69 6" xfId="1783" xr:uid="{00000000-0005-0000-0000-0000321E0000}"/>
    <cellStyle name="Percentuale 69 7" xfId="7862" xr:uid="{00000000-0005-0000-0000-0000331E0000}"/>
    <cellStyle name="Percentuale 7" xfId="1784" xr:uid="{00000000-0005-0000-0000-0000341E0000}"/>
    <cellStyle name="Percentuale 7 2" xfId="1785" xr:uid="{00000000-0005-0000-0000-0000351E0000}"/>
    <cellStyle name="Percentuale 7 2 2" xfId="5000" xr:uid="{00000000-0005-0000-0000-0000361E0000}"/>
    <cellStyle name="Percentuale 7 2 3" xfId="7863" xr:uid="{00000000-0005-0000-0000-0000371E0000}"/>
    <cellStyle name="Percentuale 7 2 4" xfId="7864" xr:uid="{00000000-0005-0000-0000-0000381E0000}"/>
    <cellStyle name="Percentuale 7 3" xfId="1786" xr:uid="{00000000-0005-0000-0000-0000391E0000}"/>
    <cellStyle name="Percentuale 7 3 2" xfId="1787" xr:uid="{00000000-0005-0000-0000-00003A1E0000}"/>
    <cellStyle name="Percentuale 7 3 2 2" xfId="3034" xr:uid="{00000000-0005-0000-0000-00003B1E0000}"/>
    <cellStyle name="Percentuale 7 3 2 3" xfId="3033" xr:uid="{00000000-0005-0000-0000-00003C1E0000}"/>
    <cellStyle name="Percentuale 7 3 3" xfId="3862" xr:uid="{00000000-0005-0000-0000-00003D1E0000}"/>
    <cellStyle name="Percentuale 7 3 3 2" xfId="5002" xr:uid="{00000000-0005-0000-0000-00003E1E0000}"/>
    <cellStyle name="Percentuale 7 3 3 3" xfId="7865" xr:uid="{00000000-0005-0000-0000-00003F1E0000}"/>
    <cellStyle name="Percentuale 7 3 3 4" xfId="7866" xr:uid="{00000000-0005-0000-0000-0000401E0000}"/>
    <cellStyle name="Percentuale 7 3 4" xfId="5001" xr:uid="{00000000-0005-0000-0000-0000411E0000}"/>
    <cellStyle name="Percentuale 7 3 5" xfId="7867" xr:uid="{00000000-0005-0000-0000-0000421E0000}"/>
    <cellStyle name="Percentuale 7 3 6" xfId="7868" xr:uid="{00000000-0005-0000-0000-0000431E0000}"/>
    <cellStyle name="Percentuale 7 4" xfId="1788" xr:uid="{00000000-0005-0000-0000-0000441E0000}"/>
    <cellStyle name="Percentuale 7 4 2" xfId="3035" xr:uid="{00000000-0005-0000-0000-0000451E0000}"/>
    <cellStyle name="Percentuale 7 4 2 2" xfId="5004" xr:uid="{00000000-0005-0000-0000-0000461E0000}"/>
    <cellStyle name="Percentuale 7 4 3" xfId="5003" xr:uid="{00000000-0005-0000-0000-0000471E0000}"/>
    <cellStyle name="Percentuale 7 4 4" xfId="7869" xr:uid="{00000000-0005-0000-0000-0000481E0000}"/>
    <cellStyle name="Percentuale 7 4 5" xfId="7870" xr:uid="{00000000-0005-0000-0000-0000491E0000}"/>
    <cellStyle name="Percentuale 7 5" xfId="1789" xr:uid="{00000000-0005-0000-0000-00004A1E0000}"/>
    <cellStyle name="Percentuale 7 5 2" xfId="7871" xr:uid="{00000000-0005-0000-0000-00004B1E0000}"/>
    <cellStyle name="Percentuale 7 5 3" xfId="7872" xr:uid="{00000000-0005-0000-0000-00004C1E0000}"/>
    <cellStyle name="Percentuale 7 6" xfId="1790" xr:uid="{00000000-0005-0000-0000-00004D1E0000}"/>
    <cellStyle name="Percentuale 7 7" xfId="7873" xr:uid="{00000000-0005-0000-0000-00004E1E0000}"/>
    <cellStyle name="Percentuale 8" xfId="1791" xr:uid="{00000000-0005-0000-0000-00004F1E0000}"/>
    <cellStyle name="Percentuale 8 2" xfId="1792" xr:uid="{00000000-0005-0000-0000-0000501E0000}"/>
    <cellStyle name="Percentuale 8 2 2" xfId="5005" xr:uid="{00000000-0005-0000-0000-0000511E0000}"/>
    <cellStyle name="Percentuale 8 2 3" xfId="7874" xr:uid="{00000000-0005-0000-0000-0000521E0000}"/>
    <cellStyle name="Percentuale 8 2 4" xfId="7875" xr:uid="{00000000-0005-0000-0000-0000531E0000}"/>
    <cellStyle name="Percentuale 8 3" xfId="1793" xr:uid="{00000000-0005-0000-0000-0000541E0000}"/>
    <cellStyle name="Percentuale 8 3 2" xfId="1794" xr:uid="{00000000-0005-0000-0000-0000551E0000}"/>
    <cellStyle name="Percentuale 8 3 2 2" xfId="3037" xr:uid="{00000000-0005-0000-0000-0000561E0000}"/>
    <cellStyle name="Percentuale 8 3 2 3" xfId="3036" xr:uid="{00000000-0005-0000-0000-0000571E0000}"/>
    <cellStyle name="Percentuale 8 3 3" xfId="3863" xr:uid="{00000000-0005-0000-0000-0000581E0000}"/>
    <cellStyle name="Percentuale 8 3 3 2" xfId="5007" xr:uid="{00000000-0005-0000-0000-0000591E0000}"/>
    <cellStyle name="Percentuale 8 3 3 3" xfId="7876" xr:uid="{00000000-0005-0000-0000-00005A1E0000}"/>
    <cellStyle name="Percentuale 8 3 3 4" xfId="7877" xr:uid="{00000000-0005-0000-0000-00005B1E0000}"/>
    <cellStyle name="Percentuale 8 3 4" xfId="5006" xr:uid="{00000000-0005-0000-0000-00005C1E0000}"/>
    <cellStyle name="Percentuale 8 3 5" xfId="7878" xr:uid="{00000000-0005-0000-0000-00005D1E0000}"/>
    <cellStyle name="Percentuale 8 3 6" xfId="7879" xr:uid="{00000000-0005-0000-0000-00005E1E0000}"/>
    <cellStyle name="Percentuale 8 4" xfId="1795" xr:uid="{00000000-0005-0000-0000-00005F1E0000}"/>
    <cellStyle name="Percentuale 8 4 2" xfId="3038" xr:uid="{00000000-0005-0000-0000-0000601E0000}"/>
    <cellStyle name="Percentuale 8 4 2 2" xfId="5009" xr:uid="{00000000-0005-0000-0000-0000611E0000}"/>
    <cellStyle name="Percentuale 8 4 3" xfId="5008" xr:uid="{00000000-0005-0000-0000-0000621E0000}"/>
    <cellStyle name="Percentuale 8 4 4" xfId="7880" xr:uid="{00000000-0005-0000-0000-0000631E0000}"/>
    <cellStyle name="Percentuale 8 4 5" xfId="7881" xr:uid="{00000000-0005-0000-0000-0000641E0000}"/>
    <cellStyle name="Percentuale 8 5" xfId="1796" xr:uid="{00000000-0005-0000-0000-0000651E0000}"/>
    <cellStyle name="Percentuale 8 5 2" xfId="7882" xr:uid="{00000000-0005-0000-0000-0000661E0000}"/>
    <cellStyle name="Percentuale 8 5 3" xfId="7883" xr:uid="{00000000-0005-0000-0000-0000671E0000}"/>
    <cellStyle name="Percentuale 8 6" xfId="1797" xr:uid="{00000000-0005-0000-0000-0000681E0000}"/>
    <cellStyle name="Percentuale 8 7" xfId="7884" xr:uid="{00000000-0005-0000-0000-0000691E0000}"/>
    <cellStyle name="Percentuale 9" xfId="1798" xr:uid="{00000000-0005-0000-0000-00006A1E0000}"/>
    <cellStyle name="Percentuale 9 2" xfId="1799" xr:uid="{00000000-0005-0000-0000-00006B1E0000}"/>
    <cellStyle name="Percentuale 9 2 2" xfId="5010" xr:uid="{00000000-0005-0000-0000-00006C1E0000}"/>
    <cellStyle name="Percentuale 9 2 3" xfId="7885" xr:uid="{00000000-0005-0000-0000-00006D1E0000}"/>
    <cellStyle name="Percentuale 9 2 4" xfId="7886" xr:uid="{00000000-0005-0000-0000-00006E1E0000}"/>
    <cellStyle name="Percentuale 9 3" xfId="1800" xr:uid="{00000000-0005-0000-0000-00006F1E0000}"/>
    <cellStyle name="Percentuale 9 3 2" xfId="1801" xr:uid="{00000000-0005-0000-0000-0000701E0000}"/>
    <cellStyle name="Percentuale 9 3 2 2" xfId="3040" xr:uid="{00000000-0005-0000-0000-0000711E0000}"/>
    <cellStyle name="Percentuale 9 3 2 3" xfId="3039" xr:uid="{00000000-0005-0000-0000-0000721E0000}"/>
    <cellStyle name="Percentuale 9 3 3" xfId="3864" xr:uid="{00000000-0005-0000-0000-0000731E0000}"/>
    <cellStyle name="Percentuale 9 3 3 2" xfId="5012" xr:uid="{00000000-0005-0000-0000-0000741E0000}"/>
    <cellStyle name="Percentuale 9 3 3 3" xfId="7887" xr:uid="{00000000-0005-0000-0000-0000751E0000}"/>
    <cellStyle name="Percentuale 9 3 3 4" xfId="7888" xr:uid="{00000000-0005-0000-0000-0000761E0000}"/>
    <cellStyle name="Percentuale 9 3 4" xfId="5011" xr:uid="{00000000-0005-0000-0000-0000771E0000}"/>
    <cellStyle name="Percentuale 9 3 5" xfId="7889" xr:uid="{00000000-0005-0000-0000-0000781E0000}"/>
    <cellStyle name="Percentuale 9 3 6" xfId="7890" xr:uid="{00000000-0005-0000-0000-0000791E0000}"/>
    <cellStyle name="Percentuale 9 4" xfId="1802" xr:uid="{00000000-0005-0000-0000-00007A1E0000}"/>
    <cellStyle name="Percentuale 9 4 2" xfId="3041" xr:uid="{00000000-0005-0000-0000-00007B1E0000}"/>
    <cellStyle name="Percentuale 9 4 2 2" xfId="5014" xr:uid="{00000000-0005-0000-0000-00007C1E0000}"/>
    <cellStyle name="Percentuale 9 4 3" xfId="5013" xr:uid="{00000000-0005-0000-0000-00007D1E0000}"/>
    <cellStyle name="Percentuale 9 4 4" xfId="7891" xr:uid="{00000000-0005-0000-0000-00007E1E0000}"/>
    <cellStyle name="Percentuale 9 4 5" xfId="7892" xr:uid="{00000000-0005-0000-0000-00007F1E0000}"/>
    <cellStyle name="Percentuale 9 5" xfId="1803" xr:uid="{00000000-0005-0000-0000-0000801E0000}"/>
    <cellStyle name="Percentuale 9 5 2" xfId="7893" xr:uid="{00000000-0005-0000-0000-0000811E0000}"/>
    <cellStyle name="Percentuale 9 5 3" xfId="7894" xr:uid="{00000000-0005-0000-0000-0000821E0000}"/>
    <cellStyle name="Percentuale 9 6" xfId="1804" xr:uid="{00000000-0005-0000-0000-0000831E0000}"/>
    <cellStyle name="Percentuale 9 7" xfId="7895" xr:uid="{00000000-0005-0000-0000-0000841E0000}"/>
    <cellStyle name="Procent 10" xfId="7896" xr:uid="{00000000-0005-0000-0000-0000851E0000}"/>
    <cellStyle name="Procent 10 2" xfId="7897" xr:uid="{00000000-0005-0000-0000-0000861E0000}"/>
    <cellStyle name="Procent 10 2 2" xfId="7898" xr:uid="{00000000-0005-0000-0000-0000871E0000}"/>
    <cellStyle name="Procent 10 3" xfId="7899" xr:uid="{00000000-0005-0000-0000-0000881E0000}"/>
    <cellStyle name="Procent 10 3 2" xfId="7900" xr:uid="{00000000-0005-0000-0000-0000891E0000}"/>
    <cellStyle name="Procent 10 4" xfId="7901" xr:uid="{00000000-0005-0000-0000-00008A1E0000}"/>
    <cellStyle name="Procent 10 4 2" xfId="7902" xr:uid="{00000000-0005-0000-0000-00008B1E0000}"/>
    <cellStyle name="Procent 10 5" xfId="7903" xr:uid="{00000000-0005-0000-0000-00008C1E0000}"/>
    <cellStyle name="Procent 11" xfId="7904" xr:uid="{00000000-0005-0000-0000-00008D1E0000}"/>
    <cellStyle name="Procent 11 2" xfId="7905" xr:uid="{00000000-0005-0000-0000-00008E1E0000}"/>
    <cellStyle name="Procent 12" xfId="7906" xr:uid="{00000000-0005-0000-0000-00008F1E0000}"/>
    <cellStyle name="Procent 12 2" xfId="7907" xr:uid="{00000000-0005-0000-0000-0000901E0000}"/>
    <cellStyle name="Procent 13" xfId="7908" xr:uid="{00000000-0005-0000-0000-0000911E0000}"/>
    <cellStyle name="Procent 2" xfId="1805" xr:uid="{00000000-0005-0000-0000-0000921E0000}"/>
    <cellStyle name="Procent 2 10" xfId="7909" xr:uid="{00000000-0005-0000-0000-0000931E0000}"/>
    <cellStyle name="Procent 2 10 2" xfId="7910" xr:uid="{00000000-0005-0000-0000-0000941E0000}"/>
    <cellStyle name="Procent 2 10 2 2" xfId="7911" xr:uid="{00000000-0005-0000-0000-0000951E0000}"/>
    <cellStyle name="Procent 2 10 3" xfId="7912" xr:uid="{00000000-0005-0000-0000-0000961E0000}"/>
    <cellStyle name="Procent 2 11" xfId="7913" xr:uid="{00000000-0005-0000-0000-0000971E0000}"/>
    <cellStyle name="Procent 2 11 2" xfId="7914" xr:uid="{00000000-0005-0000-0000-0000981E0000}"/>
    <cellStyle name="Procent 2 12" xfId="7915" xr:uid="{00000000-0005-0000-0000-0000991E0000}"/>
    <cellStyle name="Procent 2 12 2" xfId="7916" xr:uid="{00000000-0005-0000-0000-00009A1E0000}"/>
    <cellStyle name="Procent 2 13" xfId="7917" xr:uid="{00000000-0005-0000-0000-00009B1E0000}"/>
    <cellStyle name="Procent 2 13 2" xfId="7918" xr:uid="{00000000-0005-0000-0000-00009C1E0000}"/>
    <cellStyle name="Procent 2 14" xfId="7919" xr:uid="{00000000-0005-0000-0000-00009D1E0000}"/>
    <cellStyle name="Procent 2 14 2" xfId="7920" xr:uid="{00000000-0005-0000-0000-00009E1E0000}"/>
    <cellStyle name="Procent 2 15" xfId="7921" xr:uid="{00000000-0005-0000-0000-00009F1E0000}"/>
    <cellStyle name="Procent 2 16" xfId="7922" xr:uid="{00000000-0005-0000-0000-0000A01E0000}"/>
    <cellStyle name="Procent 2 17" xfId="7923" xr:uid="{00000000-0005-0000-0000-0000A11E0000}"/>
    <cellStyle name="Procent 2 18" xfId="7924" xr:uid="{00000000-0005-0000-0000-0000A21E0000}"/>
    <cellStyle name="Procent 2 2" xfId="3042" xr:uid="{00000000-0005-0000-0000-0000A31E0000}"/>
    <cellStyle name="Procent 2 2 10" xfId="7925" xr:uid="{00000000-0005-0000-0000-0000A41E0000}"/>
    <cellStyle name="Procent 2 2 11" xfId="7926" xr:uid="{00000000-0005-0000-0000-0000A51E0000}"/>
    <cellStyle name="Procent 2 2 12" xfId="7927" xr:uid="{00000000-0005-0000-0000-0000A61E0000}"/>
    <cellStyle name="Procent 2 2 2" xfId="3043" xr:uid="{00000000-0005-0000-0000-0000A71E0000}"/>
    <cellStyle name="Procent 2 2 2 2" xfId="7928" xr:uid="{00000000-0005-0000-0000-0000A81E0000}"/>
    <cellStyle name="Procent 2 2 2 2 2" xfId="7929" xr:uid="{00000000-0005-0000-0000-0000A91E0000}"/>
    <cellStyle name="Procent 2 2 2 3" xfId="7930" xr:uid="{00000000-0005-0000-0000-0000AA1E0000}"/>
    <cellStyle name="Procent 2 2 2 3 2" xfId="7931" xr:uid="{00000000-0005-0000-0000-0000AB1E0000}"/>
    <cellStyle name="Procent 2 2 2 4" xfId="7932" xr:uid="{00000000-0005-0000-0000-0000AC1E0000}"/>
    <cellStyle name="Procent 2 2 2 4 2" xfId="7933" xr:uid="{00000000-0005-0000-0000-0000AD1E0000}"/>
    <cellStyle name="Procent 2 2 2 5" xfId="7934" xr:uid="{00000000-0005-0000-0000-0000AE1E0000}"/>
    <cellStyle name="Procent 2 2 2 5 2" xfId="7935" xr:uid="{00000000-0005-0000-0000-0000AF1E0000}"/>
    <cellStyle name="Procent 2 2 2 6" xfId="7936" xr:uid="{00000000-0005-0000-0000-0000B01E0000}"/>
    <cellStyle name="Procent 2 2 3" xfId="5015" xr:uid="{00000000-0005-0000-0000-0000B11E0000}"/>
    <cellStyle name="Procent 2 2 3 2" xfId="7937" xr:uid="{00000000-0005-0000-0000-0000B21E0000}"/>
    <cellStyle name="Procent 2 2 3 2 2" xfId="7938" xr:uid="{00000000-0005-0000-0000-0000B31E0000}"/>
    <cellStyle name="Procent 2 2 3 3" xfId="7939" xr:uid="{00000000-0005-0000-0000-0000B41E0000}"/>
    <cellStyle name="Procent 2 2 4" xfId="7940" xr:uid="{00000000-0005-0000-0000-0000B51E0000}"/>
    <cellStyle name="Procent 2 2 4 2" xfId="7941" xr:uid="{00000000-0005-0000-0000-0000B61E0000}"/>
    <cellStyle name="Procent 2 2 5" xfId="7942" xr:uid="{00000000-0005-0000-0000-0000B71E0000}"/>
    <cellStyle name="Procent 2 2 5 2" xfId="7943" xr:uid="{00000000-0005-0000-0000-0000B81E0000}"/>
    <cellStyle name="Procent 2 2 6" xfId="7944" xr:uid="{00000000-0005-0000-0000-0000B91E0000}"/>
    <cellStyle name="Procent 2 2 6 2" xfId="7945" xr:uid="{00000000-0005-0000-0000-0000BA1E0000}"/>
    <cellStyle name="Procent 2 2 7" xfId="7946" xr:uid="{00000000-0005-0000-0000-0000BB1E0000}"/>
    <cellStyle name="Procent 2 2 7 2" xfId="7947" xr:uid="{00000000-0005-0000-0000-0000BC1E0000}"/>
    <cellStyle name="Procent 2 2 8" xfId="7948" xr:uid="{00000000-0005-0000-0000-0000BD1E0000}"/>
    <cellStyle name="Procent 2 2 9" xfId="7949" xr:uid="{00000000-0005-0000-0000-0000BE1E0000}"/>
    <cellStyle name="Procent 2 3" xfId="7950" xr:uid="{00000000-0005-0000-0000-0000BF1E0000}"/>
    <cellStyle name="Procent 2 3 2" xfId="7951" xr:uid="{00000000-0005-0000-0000-0000C01E0000}"/>
    <cellStyle name="Procent 2 3 2 2" xfId="7952" xr:uid="{00000000-0005-0000-0000-0000C11E0000}"/>
    <cellStyle name="Procent 2 3 2 2 2" xfId="7953" xr:uid="{00000000-0005-0000-0000-0000C21E0000}"/>
    <cellStyle name="Procent 2 3 2 3" xfId="7954" xr:uid="{00000000-0005-0000-0000-0000C31E0000}"/>
    <cellStyle name="Procent 2 3 2 3 2" xfId="7955" xr:uid="{00000000-0005-0000-0000-0000C41E0000}"/>
    <cellStyle name="Procent 2 3 2 4" xfId="7956" xr:uid="{00000000-0005-0000-0000-0000C51E0000}"/>
    <cellStyle name="Procent 2 3 3" xfId="7957" xr:uid="{00000000-0005-0000-0000-0000C61E0000}"/>
    <cellStyle name="Procent 2 3 3 2" xfId="7958" xr:uid="{00000000-0005-0000-0000-0000C71E0000}"/>
    <cellStyle name="Procent 2 3 4" xfId="7959" xr:uid="{00000000-0005-0000-0000-0000C81E0000}"/>
    <cellStyle name="Procent 2 3 4 2" xfId="7960" xr:uid="{00000000-0005-0000-0000-0000C91E0000}"/>
    <cellStyle name="Procent 2 3 5" xfId="7961" xr:uid="{00000000-0005-0000-0000-0000CA1E0000}"/>
    <cellStyle name="Procent 2 3 5 2" xfId="7962" xr:uid="{00000000-0005-0000-0000-0000CB1E0000}"/>
    <cellStyle name="Procent 2 3 6" xfId="7963" xr:uid="{00000000-0005-0000-0000-0000CC1E0000}"/>
    <cellStyle name="Procent 2 3 6 2" xfId="7964" xr:uid="{00000000-0005-0000-0000-0000CD1E0000}"/>
    <cellStyle name="Procent 2 3 7" xfId="7965" xr:uid="{00000000-0005-0000-0000-0000CE1E0000}"/>
    <cellStyle name="Procent 2 3 7 2" xfId="7966" xr:uid="{00000000-0005-0000-0000-0000CF1E0000}"/>
    <cellStyle name="Procent 2 3 8" xfId="7967" xr:uid="{00000000-0005-0000-0000-0000D01E0000}"/>
    <cellStyle name="Procent 2 4" xfId="7968" xr:uid="{00000000-0005-0000-0000-0000D11E0000}"/>
    <cellStyle name="Procent 2 4 2" xfId="7969" xr:uid="{00000000-0005-0000-0000-0000D21E0000}"/>
    <cellStyle name="Procent 2 4 2 2" xfId="7970" xr:uid="{00000000-0005-0000-0000-0000D31E0000}"/>
    <cellStyle name="Procent 2 4 2 2 2" xfId="7971" xr:uid="{00000000-0005-0000-0000-0000D41E0000}"/>
    <cellStyle name="Procent 2 4 2 3" xfId="7972" xr:uid="{00000000-0005-0000-0000-0000D51E0000}"/>
    <cellStyle name="Procent 2 4 2 3 2" xfId="7973" xr:uid="{00000000-0005-0000-0000-0000D61E0000}"/>
    <cellStyle name="Procent 2 4 2 4" xfId="7974" xr:uid="{00000000-0005-0000-0000-0000D71E0000}"/>
    <cellStyle name="Procent 2 4 3" xfId="7975" xr:uid="{00000000-0005-0000-0000-0000D81E0000}"/>
    <cellStyle name="Procent 2 4 3 2" xfId="7976" xr:uid="{00000000-0005-0000-0000-0000D91E0000}"/>
    <cellStyle name="Procent 2 4 4" xfId="7977" xr:uid="{00000000-0005-0000-0000-0000DA1E0000}"/>
    <cellStyle name="Procent 2 4 4 2" xfId="7978" xr:uid="{00000000-0005-0000-0000-0000DB1E0000}"/>
    <cellStyle name="Procent 2 4 5" xfId="7979" xr:uid="{00000000-0005-0000-0000-0000DC1E0000}"/>
    <cellStyle name="Procent 2 4 5 2" xfId="7980" xr:uid="{00000000-0005-0000-0000-0000DD1E0000}"/>
    <cellStyle name="Procent 2 4 6" xfId="7981" xr:uid="{00000000-0005-0000-0000-0000DE1E0000}"/>
    <cellStyle name="Procent 2 4 6 2" xfId="7982" xr:uid="{00000000-0005-0000-0000-0000DF1E0000}"/>
    <cellStyle name="Procent 2 4 7" xfId="7983" xr:uid="{00000000-0005-0000-0000-0000E01E0000}"/>
    <cellStyle name="Procent 2 4 7 2" xfId="7984" xr:uid="{00000000-0005-0000-0000-0000E11E0000}"/>
    <cellStyle name="Procent 2 4 8" xfId="7985" xr:uid="{00000000-0005-0000-0000-0000E21E0000}"/>
    <cellStyle name="Procent 2 5" xfId="7986" xr:uid="{00000000-0005-0000-0000-0000E31E0000}"/>
    <cellStyle name="Procent 2 5 2" xfId="7987" xr:uid="{00000000-0005-0000-0000-0000E41E0000}"/>
    <cellStyle name="Procent 2 5 2 2" xfId="7988" xr:uid="{00000000-0005-0000-0000-0000E51E0000}"/>
    <cellStyle name="Procent 2 5 2 2 2" xfId="7989" xr:uid="{00000000-0005-0000-0000-0000E61E0000}"/>
    <cellStyle name="Procent 2 5 2 3" xfId="7990" xr:uid="{00000000-0005-0000-0000-0000E71E0000}"/>
    <cellStyle name="Procent 2 5 2 3 2" xfId="7991" xr:uid="{00000000-0005-0000-0000-0000E81E0000}"/>
    <cellStyle name="Procent 2 5 2 4" xfId="7992" xr:uid="{00000000-0005-0000-0000-0000E91E0000}"/>
    <cellStyle name="Procent 2 5 3" xfId="7993" xr:uid="{00000000-0005-0000-0000-0000EA1E0000}"/>
    <cellStyle name="Procent 2 5 3 2" xfId="7994" xr:uid="{00000000-0005-0000-0000-0000EB1E0000}"/>
    <cellStyle name="Procent 2 5 4" xfId="7995" xr:uid="{00000000-0005-0000-0000-0000EC1E0000}"/>
    <cellStyle name="Procent 2 5 4 2" xfId="7996" xr:uid="{00000000-0005-0000-0000-0000ED1E0000}"/>
    <cellStyle name="Procent 2 5 5" xfId="7997" xr:uid="{00000000-0005-0000-0000-0000EE1E0000}"/>
    <cellStyle name="Procent 2 5 5 2" xfId="7998" xr:uid="{00000000-0005-0000-0000-0000EF1E0000}"/>
    <cellStyle name="Procent 2 5 6" xfId="7999" xr:uid="{00000000-0005-0000-0000-0000F01E0000}"/>
    <cellStyle name="Procent 2 5 6 2" xfId="8000" xr:uid="{00000000-0005-0000-0000-0000F11E0000}"/>
    <cellStyle name="Procent 2 6" xfId="8001" xr:uid="{00000000-0005-0000-0000-0000F21E0000}"/>
    <cellStyle name="Procent 2 6 2" xfId="8002" xr:uid="{00000000-0005-0000-0000-0000F31E0000}"/>
    <cellStyle name="Procent 2 6 2 2" xfId="8003" xr:uid="{00000000-0005-0000-0000-0000F41E0000}"/>
    <cellStyle name="Procent 2 6 2 2 2" xfId="8004" xr:uid="{00000000-0005-0000-0000-0000F51E0000}"/>
    <cellStyle name="Procent 2 6 2 3" xfId="8005" xr:uid="{00000000-0005-0000-0000-0000F61E0000}"/>
    <cellStyle name="Procent 2 6 2 3 2" xfId="8006" xr:uid="{00000000-0005-0000-0000-0000F71E0000}"/>
    <cellStyle name="Procent 2 6 2 4" xfId="8007" xr:uid="{00000000-0005-0000-0000-0000F81E0000}"/>
    <cellStyle name="Procent 2 6 3" xfId="8008" xr:uid="{00000000-0005-0000-0000-0000F91E0000}"/>
    <cellStyle name="Procent 2 6 3 2" xfId="8009" xr:uid="{00000000-0005-0000-0000-0000FA1E0000}"/>
    <cellStyle name="Procent 2 6 4" xfId="8010" xr:uid="{00000000-0005-0000-0000-0000FB1E0000}"/>
    <cellStyle name="Procent 2 6 4 2" xfId="8011" xr:uid="{00000000-0005-0000-0000-0000FC1E0000}"/>
    <cellStyle name="Procent 2 6 5" xfId="8012" xr:uid="{00000000-0005-0000-0000-0000FD1E0000}"/>
    <cellStyle name="Procent 2 6 5 2" xfId="8013" xr:uid="{00000000-0005-0000-0000-0000FE1E0000}"/>
    <cellStyle name="Procent 2 6 6" xfId="8014" xr:uid="{00000000-0005-0000-0000-0000FF1E0000}"/>
    <cellStyle name="Procent 2 7" xfId="8015" xr:uid="{00000000-0005-0000-0000-0000001F0000}"/>
    <cellStyle name="Procent 2 7 2" xfId="8016" xr:uid="{00000000-0005-0000-0000-0000011F0000}"/>
    <cellStyle name="Procent 2 7 2 2" xfId="8017" xr:uid="{00000000-0005-0000-0000-0000021F0000}"/>
    <cellStyle name="Procent 2 7 2 2 2" xfId="8018" xr:uid="{00000000-0005-0000-0000-0000031F0000}"/>
    <cellStyle name="Procent 2 7 2 3" xfId="8019" xr:uid="{00000000-0005-0000-0000-0000041F0000}"/>
    <cellStyle name="Procent 2 7 2 3 2" xfId="8020" xr:uid="{00000000-0005-0000-0000-0000051F0000}"/>
    <cellStyle name="Procent 2 7 2 4" xfId="8021" xr:uid="{00000000-0005-0000-0000-0000061F0000}"/>
    <cellStyle name="Procent 2 7 3" xfId="8022" xr:uid="{00000000-0005-0000-0000-0000071F0000}"/>
    <cellStyle name="Procent 2 7 3 2" xfId="8023" xr:uid="{00000000-0005-0000-0000-0000081F0000}"/>
    <cellStyle name="Procent 2 7 4" xfId="8024" xr:uid="{00000000-0005-0000-0000-0000091F0000}"/>
    <cellStyle name="Procent 2 7 4 2" xfId="8025" xr:uid="{00000000-0005-0000-0000-00000A1F0000}"/>
    <cellStyle name="Procent 2 7 5" xfId="8026" xr:uid="{00000000-0005-0000-0000-00000B1F0000}"/>
    <cellStyle name="Procent 2 7 5 2" xfId="8027" xr:uid="{00000000-0005-0000-0000-00000C1F0000}"/>
    <cellStyle name="Procent 2 7 6" xfId="8028" xr:uid="{00000000-0005-0000-0000-00000D1F0000}"/>
    <cellStyle name="Procent 2 8" xfId="8029" xr:uid="{00000000-0005-0000-0000-00000E1F0000}"/>
    <cellStyle name="Procent 2 8 2" xfId="8030" xr:uid="{00000000-0005-0000-0000-00000F1F0000}"/>
    <cellStyle name="Procent 2 8 2 2" xfId="8031" xr:uid="{00000000-0005-0000-0000-0000101F0000}"/>
    <cellStyle name="Procent 2 8 2 2 2" xfId="8032" xr:uid="{00000000-0005-0000-0000-0000111F0000}"/>
    <cellStyle name="Procent 2 8 2 3" xfId="8033" xr:uid="{00000000-0005-0000-0000-0000121F0000}"/>
    <cellStyle name="Procent 2 8 2 3 2" xfId="8034" xr:uid="{00000000-0005-0000-0000-0000131F0000}"/>
    <cellStyle name="Procent 2 8 2 4" xfId="8035" xr:uid="{00000000-0005-0000-0000-0000141F0000}"/>
    <cellStyle name="Procent 2 8 3" xfId="8036" xr:uid="{00000000-0005-0000-0000-0000151F0000}"/>
    <cellStyle name="Procent 2 8 3 2" xfId="8037" xr:uid="{00000000-0005-0000-0000-0000161F0000}"/>
    <cellStyle name="Procent 2 8 4" xfId="8038" xr:uid="{00000000-0005-0000-0000-0000171F0000}"/>
    <cellStyle name="Procent 2 8 4 2" xfId="8039" xr:uid="{00000000-0005-0000-0000-0000181F0000}"/>
    <cellStyle name="Procent 2 8 5" xfId="8040" xr:uid="{00000000-0005-0000-0000-0000191F0000}"/>
    <cellStyle name="Procent 2 8 5 2" xfId="8041" xr:uid="{00000000-0005-0000-0000-00001A1F0000}"/>
    <cellStyle name="Procent 2 8 6" xfId="8042" xr:uid="{00000000-0005-0000-0000-00001B1F0000}"/>
    <cellStyle name="Procent 2 9" xfId="8043" xr:uid="{00000000-0005-0000-0000-00001C1F0000}"/>
    <cellStyle name="Procent 2 9 2" xfId="8044" xr:uid="{00000000-0005-0000-0000-00001D1F0000}"/>
    <cellStyle name="Procent 2 9 2 2" xfId="8045" xr:uid="{00000000-0005-0000-0000-00001E1F0000}"/>
    <cellStyle name="Procent 2 9 3" xfId="8046" xr:uid="{00000000-0005-0000-0000-00001F1F0000}"/>
    <cellStyle name="Procent 2 9 3 2" xfId="8047" xr:uid="{00000000-0005-0000-0000-0000201F0000}"/>
    <cellStyle name="Procent 2 9 4" xfId="8048" xr:uid="{00000000-0005-0000-0000-0000211F0000}"/>
    <cellStyle name="Procent 3" xfId="1806" xr:uid="{00000000-0005-0000-0000-0000221F0000}"/>
    <cellStyle name="Procent 3 2" xfId="3045" xr:uid="{00000000-0005-0000-0000-0000231F0000}"/>
    <cellStyle name="Procent 3 2 2" xfId="3866" xr:uid="{00000000-0005-0000-0000-0000241F0000}"/>
    <cellStyle name="Procent 3 2 2 2" xfId="8049" xr:uid="{00000000-0005-0000-0000-0000251F0000}"/>
    <cellStyle name="Procent 3 2 3" xfId="8050" xr:uid="{00000000-0005-0000-0000-0000261F0000}"/>
    <cellStyle name="Procent 3 2 3 2" xfId="8051" xr:uid="{00000000-0005-0000-0000-0000271F0000}"/>
    <cellStyle name="Procent 3 2 4" xfId="8052" xr:uid="{00000000-0005-0000-0000-0000281F0000}"/>
    <cellStyle name="Procent 3 2 5" xfId="8053" xr:uid="{00000000-0005-0000-0000-0000291F0000}"/>
    <cellStyle name="Procent 3 3" xfId="3865" xr:uid="{00000000-0005-0000-0000-00002A1F0000}"/>
    <cellStyle name="Procent 3 3 2" xfId="8054" xr:uid="{00000000-0005-0000-0000-00002B1F0000}"/>
    <cellStyle name="Procent 3 4" xfId="3044" xr:uid="{00000000-0005-0000-0000-00002C1F0000}"/>
    <cellStyle name="Procent 3 4 2" xfId="8055" xr:uid="{00000000-0005-0000-0000-00002D1F0000}"/>
    <cellStyle name="Procent 3 5" xfId="8056" xr:uid="{00000000-0005-0000-0000-00002E1F0000}"/>
    <cellStyle name="Procent 3 6" xfId="8057" xr:uid="{00000000-0005-0000-0000-00002F1F0000}"/>
    <cellStyle name="Procent 3 7" xfId="8058" xr:uid="{00000000-0005-0000-0000-0000301F0000}"/>
    <cellStyle name="Procent 4" xfId="1950" xr:uid="{00000000-0005-0000-0000-0000311F0000}"/>
    <cellStyle name="Procent 4 2" xfId="5016" xr:uid="{00000000-0005-0000-0000-0000321F0000}"/>
    <cellStyle name="Procent 4 2 2" xfId="8059" xr:uid="{00000000-0005-0000-0000-0000331F0000}"/>
    <cellStyle name="Procent 4 2 2 2" xfId="8060" xr:uid="{00000000-0005-0000-0000-0000341F0000}"/>
    <cellStyle name="Procent 4 2 2 3" xfId="8061" xr:uid="{00000000-0005-0000-0000-0000351F0000}"/>
    <cellStyle name="Procent 4 2 3" xfId="8062" xr:uid="{00000000-0005-0000-0000-0000361F0000}"/>
    <cellStyle name="Procent 4 2 3 2" xfId="8063" xr:uid="{00000000-0005-0000-0000-0000371F0000}"/>
    <cellStyle name="Procent 4 2 4" xfId="8064" xr:uid="{00000000-0005-0000-0000-0000381F0000}"/>
    <cellStyle name="Procent 4 2 5" xfId="8065" xr:uid="{00000000-0005-0000-0000-0000391F0000}"/>
    <cellStyle name="Procent 4 3" xfId="3867" xr:uid="{00000000-0005-0000-0000-00003A1F0000}"/>
    <cellStyle name="Procent 4 3 2" xfId="8066" xr:uid="{00000000-0005-0000-0000-00003B1F0000}"/>
    <cellStyle name="Procent 4 3 3" xfId="8067" xr:uid="{00000000-0005-0000-0000-00003C1F0000}"/>
    <cellStyle name="Procent 4 4" xfId="8068" xr:uid="{00000000-0005-0000-0000-00003D1F0000}"/>
    <cellStyle name="Procent 4 4 2" xfId="8069" xr:uid="{00000000-0005-0000-0000-00003E1F0000}"/>
    <cellStyle name="Procent 4 5" xfId="8070" xr:uid="{00000000-0005-0000-0000-00003F1F0000}"/>
    <cellStyle name="Procent 4 5 2" xfId="8071" xr:uid="{00000000-0005-0000-0000-0000401F0000}"/>
    <cellStyle name="Procent 4 6" xfId="8072" xr:uid="{00000000-0005-0000-0000-0000411F0000}"/>
    <cellStyle name="Procent 4 7" xfId="8073" xr:uid="{00000000-0005-0000-0000-0000421F0000}"/>
    <cellStyle name="Procent 5" xfId="8074" xr:uid="{00000000-0005-0000-0000-0000431F0000}"/>
    <cellStyle name="Procent 5 2" xfId="8075" xr:uid="{00000000-0005-0000-0000-0000441F0000}"/>
    <cellStyle name="Procent 5 2 2" xfId="8076" xr:uid="{00000000-0005-0000-0000-0000451F0000}"/>
    <cellStyle name="Procent 5 2 2 2" xfId="8077" xr:uid="{00000000-0005-0000-0000-0000461F0000}"/>
    <cellStyle name="Procent 5 2 3" xfId="8078" xr:uid="{00000000-0005-0000-0000-0000471F0000}"/>
    <cellStyle name="Procent 5 2 3 2" xfId="8079" xr:uid="{00000000-0005-0000-0000-0000481F0000}"/>
    <cellStyle name="Procent 5 2 4" xfId="8080" xr:uid="{00000000-0005-0000-0000-0000491F0000}"/>
    <cellStyle name="Procent 5 3" xfId="8081" xr:uid="{00000000-0005-0000-0000-00004A1F0000}"/>
    <cellStyle name="Procent 5 3 2" xfId="8082" xr:uid="{00000000-0005-0000-0000-00004B1F0000}"/>
    <cellStyle name="Procent 5 4" xfId="8083" xr:uid="{00000000-0005-0000-0000-00004C1F0000}"/>
    <cellStyle name="Procent 5 4 2" xfId="8084" xr:uid="{00000000-0005-0000-0000-00004D1F0000}"/>
    <cellStyle name="Procent 5 5" xfId="8085" xr:uid="{00000000-0005-0000-0000-00004E1F0000}"/>
    <cellStyle name="Procent 5 5 2" xfId="8086" xr:uid="{00000000-0005-0000-0000-00004F1F0000}"/>
    <cellStyle name="Procent 5 6" xfId="8087" xr:uid="{00000000-0005-0000-0000-0000501F0000}"/>
    <cellStyle name="Procent 5 7" xfId="8088" xr:uid="{00000000-0005-0000-0000-0000511F0000}"/>
    <cellStyle name="Procent 6" xfId="8089" xr:uid="{00000000-0005-0000-0000-0000521F0000}"/>
    <cellStyle name="Procent 6 2" xfId="8090" xr:uid="{00000000-0005-0000-0000-0000531F0000}"/>
    <cellStyle name="Procent 6 2 2" xfId="8091" xr:uid="{00000000-0005-0000-0000-0000541F0000}"/>
    <cellStyle name="Procent 6 2 2 2" xfId="8092" xr:uid="{00000000-0005-0000-0000-0000551F0000}"/>
    <cellStyle name="Procent 6 2 3" xfId="8093" xr:uid="{00000000-0005-0000-0000-0000561F0000}"/>
    <cellStyle name="Procent 6 2 3 2" xfId="8094" xr:uid="{00000000-0005-0000-0000-0000571F0000}"/>
    <cellStyle name="Procent 6 2 4" xfId="8095" xr:uid="{00000000-0005-0000-0000-0000581F0000}"/>
    <cellStyle name="Procent 6 3" xfId="8096" xr:uid="{00000000-0005-0000-0000-0000591F0000}"/>
    <cellStyle name="Procent 6 3 2" xfId="8097" xr:uid="{00000000-0005-0000-0000-00005A1F0000}"/>
    <cellStyle name="Procent 6 4" xfId="8098" xr:uid="{00000000-0005-0000-0000-00005B1F0000}"/>
    <cellStyle name="Procent 6 4 2" xfId="8099" xr:uid="{00000000-0005-0000-0000-00005C1F0000}"/>
    <cellStyle name="Procent 6 5" xfId="8100" xr:uid="{00000000-0005-0000-0000-00005D1F0000}"/>
    <cellStyle name="Procent 6 5 2" xfId="8101" xr:uid="{00000000-0005-0000-0000-00005E1F0000}"/>
    <cellStyle name="Procent 6 6" xfId="8102" xr:uid="{00000000-0005-0000-0000-00005F1F0000}"/>
    <cellStyle name="Procent 7" xfId="8103" xr:uid="{00000000-0005-0000-0000-0000601F0000}"/>
    <cellStyle name="Procent 7 2" xfId="8104" xr:uid="{00000000-0005-0000-0000-0000611F0000}"/>
    <cellStyle name="Procent 7 2 2" xfId="8105" xr:uid="{00000000-0005-0000-0000-0000621F0000}"/>
    <cellStyle name="Procent 7 2 2 2" xfId="8106" xr:uid="{00000000-0005-0000-0000-0000631F0000}"/>
    <cellStyle name="Procent 7 2 3" xfId="8107" xr:uid="{00000000-0005-0000-0000-0000641F0000}"/>
    <cellStyle name="Procent 7 2 3 2" xfId="8108" xr:uid="{00000000-0005-0000-0000-0000651F0000}"/>
    <cellStyle name="Procent 7 2 4" xfId="8109" xr:uid="{00000000-0005-0000-0000-0000661F0000}"/>
    <cellStyle name="Procent 7 3" xfId="8110" xr:uid="{00000000-0005-0000-0000-0000671F0000}"/>
    <cellStyle name="Procent 7 3 2" xfId="8111" xr:uid="{00000000-0005-0000-0000-0000681F0000}"/>
    <cellStyle name="Procent 7 4" xfId="8112" xr:uid="{00000000-0005-0000-0000-0000691F0000}"/>
    <cellStyle name="Procent 7 4 2" xfId="8113" xr:uid="{00000000-0005-0000-0000-00006A1F0000}"/>
    <cellStyle name="Procent 7 5" xfId="8114" xr:uid="{00000000-0005-0000-0000-00006B1F0000}"/>
    <cellStyle name="Procent 7 5 2" xfId="8115" xr:uid="{00000000-0005-0000-0000-00006C1F0000}"/>
    <cellStyle name="Procent 7 6" xfId="8116" xr:uid="{00000000-0005-0000-0000-00006D1F0000}"/>
    <cellStyle name="Procent 8" xfId="8117" xr:uid="{00000000-0005-0000-0000-00006E1F0000}"/>
    <cellStyle name="Procent 8 2" xfId="8118" xr:uid="{00000000-0005-0000-0000-00006F1F0000}"/>
    <cellStyle name="Procent 8 2 2" xfId="8119" xr:uid="{00000000-0005-0000-0000-0000701F0000}"/>
    <cellStyle name="Procent 8 2 2 2" xfId="8120" xr:uid="{00000000-0005-0000-0000-0000711F0000}"/>
    <cellStyle name="Procent 8 2 3" xfId="8121" xr:uid="{00000000-0005-0000-0000-0000721F0000}"/>
    <cellStyle name="Procent 8 2 3 2" xfId="8122" xr:uid="{00000000-0005-0000-0000-0000731F0000}"/>
    <cellStyle name="Procent 8 2 4" xfId="8123" xr:uid="{00000000-0005-0000-0000-0000741F0000}"/>
    <cellStyle name="Procent 8 3" xfId="8124" xr:uid="{00000000-0005-0000-0000-0000751F0000}"/>
    <cellStyle name="Procent 8 3 2" xfId="8125" xr:uid="{00000000-0005-0000-0000-0000761F0000}"/>
    <cellStyle name="Procent 8 4" xfId="8126" xr:uid="{00000000-0005-0000-0000-0000771F0000}"/>
    <cellStyle name="Procent 8 4 2" xfId="8127" xr:uid="{00000000-0005-0000-0000-0000781F0000}"/>
    <cellStyle name="Procent 8 5" xfId="8128" xr:uid="{00000000-0005-0000-0000-0000791F0000}"/>
    <cellStyle name="Procent 9" xfId="8129" xr:uid="{00000000-0005-0000-0000-00007A1F0000}"/>
    <cellStyle name="Procent 9 2" xfId="8130" xr:uid="{00000000-0005-0000-0000-00007B1F0000}"/>
    <cellStyle name="Procent 9 2 2" xfId="8131" xr:uid="{00000000-0005-0000-0000-00007C1F0000}"/>
    <cellStyle name="Procent 9 3" xfId="8132" xr:uid="{00000000-0005-0000-0000-00007D1F0000}"/>
    <cellStyle name="Procent 9 3 2" xfId="8133" xr:uid="{00000000-0005-0000-0000-00007E1F0000}"/>
    <cellStyle name="Procent 9 4" xfId="8134" xr:uid="{00000000-0005-0000-0000-00007F1F0000}"/>
    <cellStyle name="Standard_Sce_D_Extraction" xfId="1807" xr:uid="{00000000-0005-0000-0000-0000801F0000}"/>
    <cellStyle name="Style 155" xfId="3046" xr:uid="{00000000-0005-0000-0000-0000811F0000}"/>
    <cellStyle name="Style 156" xfId="3047" xr:uid="{00000000-0005-0000-0000-0000821F0000}"/>
    <cellStyle name="Style 157" xfId="3048" xr:uid="{00000000-0005-0000-0000-0000831F0000}"/>
    <cellStyle name="Style 158" xfId="3049" xr:uid="{00000000-0005-0000-0000-0000841F0000}"/>
    <cellStyle name="Style 159" xfId="3050" xr:uid="{00000000-0005-0000-0000-0000851F0000}"/>
    <cellStyle name="Style 161" xfId="3051" xr:uid="{00000000-0005-0000-0000-0000861F0000}"/>
    <cellStyle name="Style 162" xfId="3052" xr:uid="{00000000-0005-0000-0000-0000871F0000}"/>
    <cellStyle name="Style 163" xfId="3053" xr:uid="{00000000-0005-0000-0000-0000881F0000}"/>
    <cellStyle name="Style 223" xfId="3054" xr:uid="{00000000-0005-0000-0000-0000891F0000}"/>
    <cellStyle name="Style 224" xfId="3055" xr:uid="{00000000-0005-0000-0000-00008A1F0000}"/>
    <cellStyle name="Style 225" xfId="3056" xr:uid="{00000000-0005-0000-0000-00008B1F0000}"/>
    <cellStyle name="Style 226" xfId="3057" xr:uid="{00000000-0005-0000-0000-00008C1F0000}"/>
    <cellStyle name="Style 227" xfId="3058" xr:uid="{00000000-0005-0000-0000-00008D1F0000}"/>
    <cellStyle name="Style 229" xfId="3059" xr:uid="{00000000-0005-0000-0000-00008E1F0000}"/>
    <cellStyle name="Style 230" xfId="3060" xr:uid="{00000000-0005-0000-0000-00008F1F0000}"/>
    <cellStyle name="Style 231" xfId="3061" xr:uid="{00000000-0005-0000-0000-0000901F0000}"/>
    <cellStyle name="Style 257" xfId="3062" xr:uid="{00000000-0005-0000-0000-0000911F0000}"/>
    <cellStyle name="Style 258" xfId="3063" xr:uid="{00000000-0005-0000-0000-0000921F0000}"/>
    <cellStyle name="Style 259" xfId="3064" xr:uid="{00000000-0005-0000-0000-0000931F0000}"/>
    <cellStyle name="Style 260" xfId="3065" xr:uid="{00000000-0005-0000-0000-0000941F0000}"/>
    <cellStyle name="Style 261" xfId="3066" xr:uid="{00000000-0005-0000-0000-0000951F0000}"/>
    <cellStyle name="Style 263" xfId="3067" xr:uid="{00000000-0005-0000-0000-0000961F0000}"/>
    <cellStyle name="Style 264" xfId="3068" xr:uid="{00000000-0005-0000-0000-0000971F0000}"/>
    <cellStyle name="Style 265" xfId="3069" xr:uid="{00000000-0005-0000-0000-0000981F0000}"/>
    <cellStyle name="Style 461" xfId="3070" xr:uid="{00000000-0005-0000-0000-0000991F0000}"/>
    <cellStyle name="Style 467" xfId="3071" xr:uid="{00000000-0005-0000-0000-00009A1F0000}"/>
    <cellStyle name="Style 468" xfId="3072" xr:uid="{00000000-0005-0000-0000-00009B1F0000}"/>
    <cellStyle name="Style 469" xfId="3073" xr:uid="{00000000-0005-0000-0000-00009C1F0000}"/>
    <cellStyle name="Style 478" xfId="3074" xr:uid="{00000000-0005-0000-0000-00009D1F0000}"/>
    <cellStyle name="Style 479" xfId="3075" xr:uid="{00000000-0005-0000-0000-00009E1F0000}"/>
    <cellStyle name="Style 480" xfId="3076" xr:uid="{00000000-0005-0000-0000-00009F1F0000}"/>
    <cellStyle name="Style 481" xfId="3077" xr:uid="{00000000-0005-0000-0000-0000A01F0000}"/>
    <cellStyle name="Style 482" xfId="3078" xr:uid="{00000000-0005-0000-0000-0000A11F0000}"/>
    <cellStyle name="Style 484" xfId="3079" xr:uid="{00000000-0005-0000-0000-0000A21F0000}"/>
    <cellStyle name="Style 485" xfId="3080" xr:uid="{00000000-0005-0000-0000-0000A31F0000}"/>
    <cellStyle name="Style 486" xfId="3081" xr:uid="{00000000-0005-0000-0000-0000A41F0000}"/>
    <cellStyle name="Style 495" xfId="3082" xr:uid="{00000000-0005-0000-0000-0000A51F0000}"/>
    <cellStyle name="Style 496" xfId="3083" xr:uid="{00000000-0005-0000-0000-0000A61F0000}"/>
    <cellStyle name="Style 497" xfId="3084" xr:uid="{00000000-0005-0000-0000-0000A71F0000}"/>
    <cellStyle name="Style 498" xfId="3085" xr:uid="{00000000-0005-0000-0000-0000A81F0000}"/>
    <cellStyle name="Style 499" xfId="3086" xr:uid="{00000000-0005-0000-0000-0000A91F0000}"/>
    <cellStyle name="Style 501" xfId="3087" xr:uid="{00000000-0005-0000-0000-0000AA1F0000}"/>
    <cellStyle name="Style 502" xfId="3088" xr:uid="{00000000-0005-0000-0000-0000AB1F0000}"/>
    <cellStyle name="Style 503" xfId="3089" xr:uid="{00000000-0005-0000-0000-0000AC1F0000}"/>
    <cellStyle name="Style 580" xfId="3090" xr:uid="{00000000-0005-0000-0000-0000AD1F0000}"/>
    <cellStyle name="Style 581" xfId="3091" xr:uid="{00000000-0005-0000-0000-0000AE1F0000}"/>
    <cellStyle name="Style 582" xfId="3092" xr:uid="{00000000-0005-0000-0000-0000AF1F0000}"/>
    <cellStyle name="Style 583" xfId="3093" xr:uid="{00000000-0005-0000-0000-0000B01F0000}"/>
    <cellStyle name="Style 584" xfId="3094" xr:uid="{00000000-0005-0000-0000-0000B11F0000}"/>
    <cellStyle name="Style 586" xfId="3095" xr:uid="{00000000-0005-0000-0000-0000B21F0000}"/>
    <cellStyle name="Style 587" xfId="3096" xr:uid="{00000000-0005-0000-0000-0000B31F0000}"/>
    <cellStyle name="Style 588" xfId="3097" xr:uid="{00000000-0005-0000-0000-0000B41F0000}"/>
    <cellStyle name="Testo avviso" xfId="1808" xr:uid="{00000000-0005-0000-0000-0000B51F0000}"/>
    <cellStyle name="Testo avviso 2" xfId="8135" xr:uid="{00000000-0005-0000-0000-0000B61F0000}"/>
    <cellStyle name="Testo avviso 3" xfId="8136" xr:uid="{00000000-0005-0000-0000-0000B71F0000}"/>
    <cellStyle name="Testo descrittivo" xfId="1809" xr:uid="{00000000-0005-0000-0000-0000B81F0000}"/>
    <cellStyle name="Testo descrittivo 2" xfId="8137" xr:uid="{00000000-0005-0000-0000-0000B91F0000}"/>
    <cellStyle name="Testo descrittivo 3" xfId="8138" xr:uid="{00000000-0005-0000-0000-0000BA1F0000}"/>
    <cellStyle name="Titel 2" xfId="8139" xr:uid="{00000000-0005-0000-0000-0000BB1F0000}"/>
    <cellStyle name="Titel 2 2" xfId="8140" xr:uid="{00000000-0005-0000-0000-0000BC1F0000}"/>
    <cellStyle name="Titel 2 3" xfId="8141" xr:uid="{00000000-0005-0000-0000-0000BD1F0000}"/>
    <cellStyle name="Title 2" xfId="8142" xr:uid="{00000000-0005-0000-0000-0000BE1F0000}"/>
    <cellStyle name="Title 2 2" xfId="8143" xr:uid="{00000000-0005-0000-0000-0000BF1F0000}"/>
    <cellStyle name="Title 2 3" xfId="8144" xr:uid="{00000000-0005-0000-0000-0000C01F0000}"/>
    <cellStyle name="Titolo" xfId="1810" xr:uid="{00000000-0005-0000-0000-0000C11F0000}"/>
    <cellStyle name="Titolo 1" xfId="1811" xr:uid="{00000000-0005-0000-0000-0000C21F0000}"/>
    <cellStyle name="Titolo 1 2" xfId="3098" xr:uid="{00000000-0005-0000-0000-0000C31F0000}"/>
    <cellStyle name="Titolo 1 3" xfId="8145" xr:uid="{00000000-0005-0000-0000-0000C41F0000}"/>
    <cellStyle name="Titolo 2" xfId="1812" xr:uid="{00000000-0005-0000-0000-0000C51F0000}"/>
    <cellStyle name="Titolo 2 2" xfId="3099" xr:uid="{00000000-0005-0000-0000-0000C61F0000}"/>
    <cellStyle name="Titolo 2 3" xfId="8146" xr:uid="{00000000-0005-0000-0000-0000C71F0000}"/>
    <cellStyle name="Titolo 3" xfId="1813" xr:uid="{00000000-0005-0000-0000-0000C81F0000}"/>
    <cellStyle name="Titolo 3 2" xfId="3100" xr:uid="{00000000-0005-0000-0000-0000C91F0000}"/>
    <cellStyle name="Titolo 3 2 2" xfId="8147" xr:uid="{00000000-0005-0000-0000-0000CA1F0000}"/>
    <cellStyle name="Titolo 3 2 3" xfId="8148" xr:uid="{00000000-0005-0000-0000-0000CB1F0000}"/>
    <cellStyle name="Titolo 3 3" xfId="8149" xr:uid="{00000000-0005-0000-0000-0000CC1F0000}"/>
    <cellStyle name="Titolo 3 4" xfId="8150" xr:uid="{00000000-0005-0000-0000-0000CD1F0000}"/>
    <cellStyle name="Titolo 4" xfId="1814" xr:uid="{00000000-0005-0000-0000-0000CE1F0000}"/>
    <cellStyle name="Titolo 4 2" xfId="8151" xr:uid="{00000000-0005-0000-0000-0000CF1F0000}"/>
    <cellStyle name="Titolo 4 3" xfId="8152" xr:uid="{00000000-0005-0000-0000-0000D01F0000}"/>
    <cellStyle name="Titolo 5" xfId="8153" xr:uid="{00000000-0005-0000-0000-0000D11F0000}"/>
    <cellStyle name="Titolo 6" xfId="8154" xr:uid="{00000000-0005-0000-0000-0000D21F0000}"/>
    <cellStyle name="Total 2" xfId="1815" xr:uid="{00000000-0005-0000-0000-0000D31F0000}"/>
    <cellStyle name="Total 2 2" xfId="3101" xr:uid="{00000000-0005-0000-0000-0000D41F0000}"/>
    <cellStyle name="Total 2 3" xfId="8155" xr:uid="{00000000-0005-0000-0000-0000D51F0000}"/>
    <cellStyle name="Total 2 4" xfId="8156" xr:uid="{00000000-0005-0000-0000-0000D61F0000}"/>
    <cellStyle name="Total 3" xfId="8157" xr:uid="{00000000-0005-0000-0000-0000D71F0000}"/>
    <cellStyle name="Total 4" xfId="8158" xr:uid="{00000000-0005-0000-0000-0000D81F0000}"/>
    <cellStyle name="Totale" xfId="1816" xr:uid="{00000000-0005-0000-0000-0000D91F0000}"/>
    <cellStyle name="Totale 2" xfId="3102" xr:uid="{00000000-0005-0000-0000-0000DA1F0000}"/>
    <cellStyle name="Totale 2 2" xfId="3103" xr:uid="{00000000-0005-0000-0000-0000DB1F0000}"/>
    <cellStyle name="Totale 2 3" xfId="8159" xr:uid="{00000000-0005-0000-0000-0000DC1F0000}"/>
    <cellStyle name="Totale 3" xfId="3104" xr:uid="{00000000-0005-0000-0000-0000DD1F0000}"/>
    <cellStyle name="Totale 3 2" xfId="3105" xr:uid="{00000000-0005-0000-0000-0000DE1F0000}"/>
    <cellStyle name="Totale 3 3" xfId="8160" xr:uid="{00000000-0005-0000-0000-0000DF1F0000}"/>
    <cellStyle name="Totale 4" xfId="3106" xr:uid="{00000000-0005-0000-0000-0000E01F0000}"/>
    <cellStyle name="Totale 4 2" xfId="8161" xr:uid="{00000000-0005-0000-0000-0000E11F0000}"/>
    <cellStyle name="Totale 4 3" xfId="8162" xr:uid="{00000000-0005-0000-0000-0000E21F0000}"/>
    <cellStyle name="Totale 5" xfId="8163" xr:uid="{00000000-0005-0000-0000-0000E31F0000}"/>
    <cellStyle name="Totale 5 2" xfId="8164" xr:uid="{00000000-0005-0000-0000-0000E41F0000}"/>
    <cellStyle name="Totale 5 3" xfId="8165" xr:uid="{00000000-0005-0000-0000-0000E51F0000}"/>
    <cellStyle name="Totale 6" xfId="8166" xr:uid="{00000000-0005-0000-0000-0000E61F0000}"/>
    <cellStyle name="Totale 6 2" xfId="8167" xr:uid="{00000000-0005-0000-0000-0000E71F0000}"/>
    <cellStyle name="Totale 6 3" xfId="8168" xr:uid="{00000000-0005-0000-0000-0000E81F0000}"/>
    <cellStyle name="Totale 7" xfId="8169" xr:uid="{00000000-0005-0000-0000-0000E91F0000}"/>
    <cellStyle name="Totale 8" xfId="8170" xr:uid="{00000000-0005-0000-0000-0000EA1F0000}"/>
    <cellStyle name="Ugyldig 2" xfId="1817" xr:uid="{00000000-0005-0000-0000-0000EB1F0000}"/>
    <cellStyle name="Uncertain" xfId="3868" xr:uid="{00000000-0005-0000-0000-0000EC1F0000}"/>
    <cellStyle name="Valore non valido" xfId="1818" xr:uid="{00000000-0005-0000-0000-0000ED1F0000}"/>
    <cellStyle name="Valore non valido 2" xfId="8171" xr:uid="{00000000-0005-0000-0000-0000EE1F0000}"/>
    <cellStyle name="Valore non valido 3" xfId="8172" xr:uid="{00000000-0005-0000-0000-0000EF1F0000}"/>
    <cellStyle name="Valore valido" xfId="1819" xr:uid="{00000000-0005-0000-0000-0000F01F0000}"/>
    <cellStyle name="Valore valido 2" xfId="8173" xr:uid="{00000000-0005-0000-0000-0000F11F0000}"/>
    <cellStyle name="Valore valido 3" xfId="8174" xr:uid="{00000000-0005-0000-0000-0000F21F0000}"/>
    <cellStyle name="Warning Text 2" xfId="8175" xr:uid="{00000000-0005-0000-0000-0000F31F0000}"/>
    <cellStyle name="Warning Text 2 2" xfId="8176" xr:uid="{00000000-0005-0000-0000-0000F41F0000}"/>
    <cellStyle name="Warning Text 2 3" xfId="8177" xr:uid="{00000000-0005-0000-0000-0000F51F0000}"/>
    <cellStyle name="Warning Text 3" xfId="8178" xr:uid="{00000000-0005-0000-0000-0000F61F0000}"/>
    <cellStyle name="Warning Text 4" xfId="8179" xr:uid="{00000000-0005-0000-0000-0000F71F0000}"/>
    <cellStyle name="X08_Total Oil" xfId="8180" xr:uid="{00000000-0005-0000-0000-0000F81F0000}"/>
    <cellStyle name="X12_Total Figs 1 dec" xfId="8181" xr:uid="{00000000-0005-0000-0000-0000F91F0000}"/>
    <cellStyle name="Years" xfId="3869" xr:uid="{00000000-0005-0000-0000-0000FA1F0000}"/>
    <cellStyle name="Обычный_CRF2002 (1)" xfId="1820" xr:uid="{00000000-0005-0000-0000-0000FB1F000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rojects.cowiportal.com/LBT/Arbejde/TIMES-DK-DEA/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L32"/>
  <sheetViews>
    <sheetView workbookViewId="0">
      <selection activeCell="B4" sqref="B4"/>
    </sheetView>
  </sheetViews>
  <sheetFormatPr defaultRowHeight="12.75"/>
  <cols>
    <col min="1" max="1" width="11" bestFit="1" customWidth="1"/>
    <col min="2" max="2" width="22.7109375" bestFit="1" customWidth="1"/>
    <col min="3" max="3" width="12.7109375" bestFit="1" customWidth="1"/>
    <col min="4" max="4" width="17.85546875" bestFit="1" customWidth="1"/>
    <col min="5" max="5" width="100.85546875" bestFit="1" customWidth="1"/>
    <col min="9" max="9" width="13" customWidth="1"/>
    <col min="10" max="10" width="14.5703125" bestFit="1" customWidth="1"/>
  </cols>
  <sheetData>
    <row r="3" spans="1:12">
      <c r="A3" s="15" t="s">
        <v>24</v>
      </c>
      <c r="B3" s="16" t="s">
        <v>25</v>
      </c>
      <c r="C3" s="16" t="s">
        <v>13</v>
      </c>
      <c r="D3" s="16" t="s">
        <v>26</v>
      </c>
      <c r="E3" s="16" t="s">
        <v>27</v>
      </c>
    </row>
    <row r="4" spans="1:12">
      <c r="A4" s="24">
        <v>43528</v>
      </c>
      <c r="B4" s="24" t="s">
        <v>135</v>
      </c>
      <c r="C4" s="24" t="s">
        <v>121</v>
      </c>
      <c r="D4" s="24"/>
      <c r="E4" s="24" t="s">
        <v>188</v>
      </c>
    </row>
    <row r="5" spans="1:12">
      <c r="A5" s="24">
        <v>43528</v>
      </c>
      <c r="B5" s="24" t="s">
        <v>135</v>
      </c>
      <c r="C5" s="24" t="s">
        <v>16</v>
      </c>
      <c r="D5" s="24"/>
      <c r="E5" s="24" t="s">
        <v>176</v>
      </c>
    </row>
    <row r="6" spans="1:12">
      <c r="A6" s="24">
        <v>43524</v>
      </c>
      <c r="B6" s="24" t="s">
        <v>135</v>
      </c>
      <c r="C6" s="24" t="s">
        <v>136</v>
      </c>
      <c r="D6" s="24"/>
      <c r="E6" s="24" t="s">
        <v>137</v>
      </c>
      <c r="F6" s="24"/>
      <c r="G6" s="24"/>
      <c r="H6" s="24"/>
      <c r="I6" s="24"/>
      <c r="J6" s="24"/>
      <c r="K6" s="24"/>
      <c r="L6" s="24"/>
    </row>
    <row r="7" spans="1:12" s="23" customFormat="1">
      <c r="A7" s="24">
        <v>42991</v>
      </c>
      <c r="B7" s="24" t="s">
        <v>55</v>
      </c>
      <c r="C7" s="24" t="s">
        <v>56</v>
      </c>
      <c r="D7" s="24" t="str">
        <f>ADDRESS(ROW(TAX_HPL_FuelInput!I5),COLUMN(TAX_HPL_FuelInput!I5),4,1)&amp;","&amp;ADDRESS(ROW(TAX_HPL_FuelInput!J5),COLUMN(TAX_HPL_FuelInput!J5),4,1)</f>
        <v>I5,J5</v>
      </c>
      <c r="E7" s="24" t="s">
        <v>116</v>
      </c>
      <c r="F7" s="24"/>
      <c r="G7" s="24"/>
      <c r="H7" s="24"/>
      <c r="I7" s="24"/>
      <c r="J7" s="24"/>
      <c r="K7" s="24"/>
      <c r="L7" s="24"/>
    </row>
    <row r="8" spans="1:12" s="23" customFormat="1">
      <c r="A8" s="24">
        <v>42991</v>
      </c>
      <c r="B8" s="22" t="s">
        <v>55</v>
      </c>
      <c r="C8" s="22" t="s">
        <v>106</v>
      </c>
      <c r="D8" s="22" t="e">
        <f>ADDRESS(ROW(#REF!),COLUMN(#REF!),4,1)&amp;","&amp;ADDRESS(ROW(#REF!),COLUMN(#REF!),4,1)</f>
        <v>#REF!</v>
      </c>
      <c r="E8" s="22" t="s">
        <v>116</v>
      </c>
    </row>
    <row r="9" spans="1:12" s="23" customFormat="1">
      <c r="A9" s="24">
        <v>42991</v>
      </c>
      <c r="B9" s="22" t="s">
        <v>55</v>
      </c>
      <c r="C9" s="22" t="s">
        <v>122</v>
      </c>
      <c r="D9" s="22" t="e">
        <f>ADDRESS(ROW(#REF!),COLUMN(#REF!),4,1)&amp;","&amp;ADDRESS(ROW(#REF!),COLUMN(#REF!),4,1)</f>
        <v>#REF!</v>
      </c>
      <c r="E9" s="22" t="s">
        <v>116</v>
      </c>
    </row>
    <row r="10" spans="1:12" s="23" customFormat="1">
      <c r="A10" s="24">
        <v>42991</v>
      </c>
      <c r="B10" s="22" t="s">
        <v>55</v>
      </c>
      <c r="C10" s="22" t="s">
        <v>121</v>
      </c>
      <c r="D10" s="22" t="e">
        <f>ADDRESS(ROW(#REF!),COLUMN(#REF!),4,1)&amp;","&amp;ADDRESS(ROW(#REF!),COLUMN(#REF!),4,1)&amp;","&amp;ADDRESS(ROW(#REF!),COLUMN(#REF!),4,1)&amp;","&amp;ADDRESS(ROW(#REF!),COLUMN(#REF!),4,1)</f>
        <v>#REF!</v>
      </c>
      <c r="E10" s="22" t="s">
        <v>116</v>
      </c>
    </row>
    <row r="11" spans="1:12" s="23" customFormat="1">
      <c r="A11" s="24">
        <v>42991</v>
      </c>
      <c r="B11" s="22" t="s">
        <v>55</v>
      </c>
      <c r="C11" s="22" t="s">
        <v>120</v>
      </c>
      <c r="D11" s="22" t="e">
        <f>ADDRESS(ROW(#REF!),COLUMN(#REF!),4,1)&amp;","&amp;ADDRESS(ROW(#REF!),COLUMN(#REF!),4,1)</f>
        <v>#REF!</v>
      </c>
      <c r="E11" s="22" t="s">
        <v>116</v>
      </c>
    </row>
    <row r="12" spans="1:12" s="23" customFormat="1">
      <c r="A12" s="24">
        <v>42991</v>
      </c>
      <c r="B12" s="22" t="s">
        <v>55</v>
      </c>
      <c r="C12" s="22" t="s">
        <v>16</v>
      </c>
      <c r="D12" s="22" t="str">
        <f>ADDRESS(ROW('TAX_CHP-SFuel'!I21),COLUMN('TAX_CHP-SFuel'!I21),4,1)&amp;","&amp;ADDRESS(ROW('TAX_CHP-SFuel'!J21),COLUMN('TAX_CHP-SFuel'!J21),4,1)</f>
        <v>I21,J21</v>
      </c>
      <c r="E12" s="22" t="s">
        <v>116</v>
      </c>
    </row>
    <row r="13" spans="1:12" s="23" customFormat="1">
      <c r="A13" s="24">
        <v>42991</v>
      </c>
      <c r="B13" s="22" t="s">
        <v>55</v>
      </c>
      <c r="C13" s="22" t="s">
        <v>119</v>
      </c>
      <c r="D13" s="22" t="e">
        <f>ADDRESS(ROW(#REF!),COLUMN(#REF!),4,1)&amp;","&amp;ADDRESS(ROW(#REF!),COLUMN(#REF!),4,1)</f>
        <v>#REF!</v>
      </c>
      <c r="E13" s="22" t="s">
        <v>116</v>
      </c>
    </row>
    <row r="14" spans="1:12" s="23" customFormat="1">
      <c r="A14" s="24">
        <v>42991</v>
      </c>
      <c r="B14" s="22" t="s">
        <v>55</v>
      </c>
      <c r="C14" s="22" t="s">
        <v>118</v>
      </c>
      <c r="D14" s="22" t="e">
        <f>ADDRESS(ROW(#REF!),COLUMN(#REF!),4,1)&amp;","&amp;ADDRESS(ROW(#REF!),COLUMN(#REF!),4,1)</f>
        <v>#REF!</v>
      </c>
      <c r="E14" s="22" t="s">
        <v>116</v>
      </c>
    </row>
    <row r="15" spans="1:12" s="23" customFormat="1">
      <c r="A15" s="24">
        <v>42991</v>
      </c>
      <c r="B15" s="22" t="s">
        <v>55</v>
      </c>
      <c r="C15" s="22" t="s">
        <v>104</v>
      </c>
      <c r="D15" s="22" t="e">
        <f>ADDRESS(ROW(#REF!),COLUMN(#REF!),4,1)&amp;","&amp;ADDRESS(ROW(#REF!),COLUMN(#REF!),4,1)</f>
        <v>#REF!</v>
      </c>
      <c r="E15" s="22" t="s">
        <v>116</v>
      </c>
    </row>
    <row r="16" spans="1:12" s="23" customFormat="1">
      <c r="A16" s="24">
        <v>42991</v>
      </c>
      <c r="B16" s="22" t="s">
        <v>55</v>
      </c>
      <c r="C16" s="22" t="s">
        <v>103</v>
      </c>
      <c r="D16" s="22" t="e">
        <f>ADDRESS(ROW(#REF!),COLUMN(#REF!),4,1)&amp;","&amp;ADDRESS(ROW(#REF!),COLUMN(#REF!),4,1)</f>
        <v>#REF!</v>
      </c>
      <c r="E16" s="22" t="s">
        <v>116</v>
      </c>
    </row>
    <row r="17" spans="1:5" s="23" customFormat="1">
      <c r="A17" s="24">
        <v>42991</v>
      </c>
      <c r="B17" s="22" t="s">
        <v>55</v>
      </c>
      <c r="C17" s="22" t="s">
        <v>102</v>
      </c>
      <c r="D17" s="22" t="e">
        <f>ADDRESS(ROW(#REF!),COLUMN(#REF!),4,1)&amp;","&amp;ADDRESS(ROW(#REF!),COLUMN(#REF!),4,1)&amp;","&amp;ADDRESS(ROW(#REF!),COLUMN(#REF!),4,1)&amp;","&amp;ADDRESS(ROW(#REF!),COLUMN(#REF!),4,1)&amp;","&amp;ADDRESS(ROW(#REF!),COLUMN(#REF!),4,1)&amp;","&amp;ADDRESS(ROW(#REF!),COLUMN(#REF!),4,1)</f>
        <v>#REF!</v>
      </c>
      <c r="E17" s="22" t="s">
        <v>116</v>
      </c>
    </row>
    <row r="18" spans="1:5" s="23" customFormat="1">
      <c r="A18" s="24">
        <v>42991</v>
      </c>
      <c r="B18" s="22" t="s">
        <v>55</v>
      </c>
      <c r="C18" s="22" t="s">
        <v>117</v>
      </c>
      <c r="D18" s="22" t="e">
        <f>ADDRESS(ROW(#REF!),COLUMN(#REF!),4,1)&amp;","&amp;ADDRESS(ROW(#REF!),COLUMN(#REF!),4,1)</f>
        <v>#REF!</v>
      </c>
      <c r="E18" s="22" t="s">
        <v>116</v>
      </c>
    </row>
    <row r="19" spans="1:5" s="23" customFormat="1">
      <c r="A19" s="24">
        <v>42991</v>
      </c>
      <c r="B19" s="22" t="s">
        <v>55</v>
      </c>
      <c r="C19" s="22" t="s">
        <v>99</v>
      </c>
      <c r="D19" s="22" t="e">
        <f>ADDRESS(ROW(#REF!),COLUMN(#REF!),4,1)&amp;","&amp;ADDRESS(ROW(#REF!),COLUMN(#REF!),4,1)&amp;","&amp;ADDRESS(ROW(#REF!),COLUMN(#REF!),4,1)&amp;","&amp;ADDRESS(ROW(#REF!),COLUMN(#REF!),4,1)</f>
        <v>#REF!</v>
      </c>
      <c r="E19" s="22" t="s">
        <v>116</v>
      </c>
    </row>
    <row r="20" spans="1:5" s="23" customFormat="1">
      <c r="A20" s="24">
        <v>42991</v>
      </c>
      <c r="B20" s="22" t="s">
        <v>55</v>
      </c>
      <c r="C20" s="22" t="s">
        <v>99</v>
      </c>
      <c r="D20" s="22" t="e">
        <f>ADDRESS(ROW(#REF!),COLUMN(#REF!),4,1)&amp;","&amp;ADDRESS(ROW(#REF!),COLUMN(#REF!),4,1)</f>
        <v>#REF!</v>
      </c>
      <c r="E20" s="22" t="s">
        <v>116</v>
      </c>
    </row>
    <row r="21" spans="1:5" s="23" customFormat="1">
      <c r="A21" s="53">
        <v>42954</v>
      </c>
      <c r="B21" s="23" t="s">
        <v>111</v>
      </c>
      <c r="C21" s="23" t="s">
        <v>112</v>
      </c>
      <c r="D21" s="23" t="s">
        <v>113</v>
      </c>
      <c r="E21" s="23" t="s">
        <v>114</v>
      </c>
    </row>
    <row r="22" spans="1:5" s="23" customFormat="1">
      <c r="A22" s="53">
        <v>42954</v>
      </c>
      <c r="B22" s="23" t="s">
        <v>111</v>
      </c>
      <c r="C22" s="23" t="s">
        <v>112</v>
      </c>
      <c r="D22" s="23" t="s">
        <v>113</v>
      </c>
      <c r="E22" s="23" t="s">
        <v>115</v>
      </c>
    </row>
    <row r="23" spans="1:5" s="23" customFormat="1">
      <c r="A23" s="24">
        <v>42629</v>
      </c>
      <c r="B23" s="22" t="s">
        <v>109</v>
      </c>
      <c r="C23" s="22" t="s">
        <v>56</v>
      </c>
      <c r="D23" s="22" t="str">
        <f>ADDRESS(ROW(TAX_HPL_FuelInput!B4),COLUMN(TAX_HPL_FuelInput!B4),4,1)</f>
        <v>B4</v>
      </c>
      <c r="E23" s="22" t="s">
        <v>110</v>
      </c>
    </row>
    <row r="24" spans="1:5" s="23" customFormat="1">
      <c r="A24" s="24">
        <v>42552</v>
      </c>
      <c r="B24" s="22" t="s">
        <v>105</v>
      </c>
      <c r="C24" s="22" t="s">
        <v>99</v>
      </c>
      <c r="D24" s="22" t="e">
        <f>ADDRESS(ROW(#REF!),COLUMN(#REF!),4,1)&amp;":"&amp;ADDRESS(ROW(#REF!),COLUMN(#REF!),4,1)</f>
        <v>#REF!</v>
      </c>
      <c r="E24" s="22" t="s">
        <v>107</v>
      </c>
    </row>
    <row r="25" spans="1:5" s="23" customFormat="1">
      <c r="A25" s="24">
        <v>42552</v>
      </c>
      <c r="B25" s="22" t="s">
        <v>105</v>
      </c>
      <c r="C25" s="22" t="s">
        <v>106</v>
      </c>
      <c r="D25" s="22" t="e">
        <f>ADDRESS(ROW(#REF!),COLUMN(#REF!),4,1)&amp;":"&amp;ADDRESS(ROW(#REF!),COLUMN(#REF!),4,1)</f>
        <v>#REF!</v>
      </c>
      <c r="E25" s="22" t="s">
        <v>108</v>
      </c>
    </row>
    <row r="26" spans="1:5">
      <c r="A26" s="39">
        <v>42509</v>
      </c>
      <c r="B26" t="s">
        <v>91</v>
      </c>
      <c r="C26" t="s">
        <v>100</v>
      </c>
      <c r="E26" t="s">
        <v>101</v>
      </c>
    </row>
    <row r="27" spans="1:5">
      <c r="A27" s="39">
        <v>42509</v>
      </c>
      <c r="B27" t="s">
        <v>91</v>
      </c>
      <c r="E27" t="s">
        <v>92</v>
      </c>
    </row>
    <row r="28" spans="1:5" s="23" customFormat="1">
      <c r="A28" s="24">
        <v>41968</v>
      </c>
      <c r="B28" s="22" t="s">
        <v>55</v>
      </c>
      <c r="C28" s="22" t="s">
        <v>56</v>
      </c>
      <c r="D28" s="22" t="str">
        <f>ADDRESS(ROW(TAX_HPL_FuelInput!F5),COLUMN(TAX_HPL_FuelInput!F5),4,1)</f>
        <v>F5</v>
      </c>
      <c r="E28" s="22" t="s">
        <v>57</v>
      </c>
    </row>
    <row r="29" spans="1:5">
      <c r="A29" s="17">
        <v>41824</v>
      </c>
      <c r="B29" t="s">
        <v>0</v>
      </c>
      <c r="D29" t="s">
        <v>28</v>
      </c>
      <c r="E29" t="s">
        <v>29</v>
      </c>
    </row>
    <row r="30" spans="1:5">
      <c r="A30" s="17">
        <v>41898</v>
      </c>
      <c r="B30" t="s">
        <v>0</v>
      </c>
      <c r="D30" t="s">
        <v>28</v>
      </c>
      <c r="E30" t="s">
        <v>29</v>
      </c>
    </row>
    <row r="31" spans="1:5">
      <c r="A31" s="17">
        <v>41901</v>
      </c>
      <c r="B31" t="s">
        <v>0</v>
      </c>
      <c r="C31" t="s">
        <v>53</v>
      </c>
      <c r="E31" t="s">
        <v>54</v>
      </c>
    </row>
    <row r="32" spans="1:5">
      <c r="A32" s="17">
        <v>42426</v>
      </c>
      <c r="B32" t="s">
        <v>84</v>
      </c>
      <c r="C32" t="s">
        <v>85</v>
      </c>
      <c r="D32" t="s">
        <v>28</v>
      </c>
      <c r="E32" t="s">
        <v>86</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G15"/>
  <sheetViews>
    <sheetView workbookViewId="0">
      <selection activeCell="C11" sqref="C11"/>
    </sheetView>
  </sheetViews>
  <sheetFormatPr defaultRowHeight="12.75"/>
  <cols>
    <col min="1" max="1" width="9.140625" style="40"/>
    <col min="2" max="2" width="39" style="40" customWidth="1"/>
    <col min="3" max="3" width="60.42578125" style="40" customWidth="1"/>
    <col min="4" max="16384" width="9.140625" style="40"/>
  </cols>
  <sheetData>
    <row r="1" spans="2:7" ht="18.75">
      <c r="B1" s="41" t="s">
        <v>15</v>
      </c>
    </row>
    <row r="3" spans="2:7" ht="15">
      <c r="B3" s="42" t="s">
        <v>93</v>
      </c>
      <c r="C3" s="43" t="s">
        <v>98</v>
      </c>
    </row>
    <row r="4" spans="2:7" ht="15">
      <c r="B4" s="42" t="s">
        <v>94</v>
      </c>
      <c r="C4" s="43"/>
    </row>
    <row r="5" spans="2:7" ht="15">
      <c r="B5" s="42"/>
      <c r="C5" s="43"/>
    </row>
    <row r="6" spans="2:7" ht="15">
      <c r="B6" s="42"/>
      <c r="C6" s="43"/>
    </row>
    <row r="7" spans="2:7" ht="15">
      <c r="B7" s="42"/>
    </row>
    <row r="8" spans="2:7" ht="15">
      <c r="B8" s="42" t="s">
        <v>96</v>
      </c>
      <c r="C8" s="40" t="s">
        <v>95</v>
      </c>
    </row>
    <row r="9" spans="2:7" ht="15">
      <c r="B9" s="42"/>
    </row>
    <row r="10" spans="2:7" ht="15">
      <c r="B10" s="44" t="s">
        <v>97</v>
      </c>
    </row>
    <row r="11" spans="2:7" ht="15">
      <c r="B11" s="42"/>
    </row>
    <row r="12" spans="2:7">
      <c r="B12" s="13" t="s">
        <v>13</v>
      </c>
      <c r="C12" s="13" t="s">
        <v>15</v>
      </c>
      <c r="D12" s="13"/>
      <c r="E12"/>
      <c r="F12" s="13"/>
      <c r="G12" s="13"/>
    </row>
    <row r="13" spans="2:7">
      <c r="B13" s="45" t="s">
        <v>56</v>
      </c>
      <c r="C13" s="34" t="s">
        <v>87</v>
      </c>
      <c r="D13" s="34"/>
      <c r="E13" s="34"/>
      <c r="F13" s="34"/>
      <c r="G13" s="34"/>
    </row>
    <row r="14" spans="2:7">
      <c r="B14" s="45" t="s">
        <v>16</v>
      </c>
      <c r="C14" t="s">
        <v>133</v>
      </c>
      <c r="D14"/>
      <c r="E14"/>
      <c r="F14"/>
      <c r="G14"/>
    </row>
    <row r="15" spans="2:7">
      <c r="B15" s="46" t="s">
        <v>14</v>
      </c>
      <c r="C15" t="s">
        <v>134</v>
      </c>
      <c r="D15"/>
      <c r="E15"/>
      <c r="F15"/>
      <c r="G15"/>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10">
    <tabColor rgb="FF92D050"/>
  </sheetPr>
  <dimension ref="B2:R538"/>
  <sheetViews>
    <sheetView zoomScale="110" zoomScaleNormal="110" workbookViewId="0">
      <selection activeCell="I1" sqref="I1"/>
    </sheetView>
  </sheetViews>
  <sheetFormatPr defaultRowHeight="12.75"/>
  <cols>
    <col min="7" max="7" width="26.5703125" bestFit="1" customWidth="1"/>
    <col min="8" max="8" width="26.5703125" customWidth="1"/>
    <col min="9" max="9" width="10.85546875" bestFit="1" customWidth="1"/>
    <col min="10" max="10" width="10.85546875" customWidth="1"/>
    <col min="16" max="17" width="22.5703125" customWidth="1"/>
  </cols>
  <sheetData>
    <row r="2" spans="2:17" ht="26.25">
      <c r="B2" s="11" t="s">
        <v>52</v>
      </c>
    </row>
    <row r="4" spans="2:17" ht="15">
      <c r="B4" s="2" t="s">
        <v>4</v>
      </c>
      <c r="C4" s="1"/>
      <c r="D4" s="1"/>
      <c r="E4" s="1"/>
      <c r="F4" s="1"/>
      <c r="G4" s="1"/>
      <c r="H4" s="1"/>
      <c r="I4" s="1"/>
      <c r="J4" s="1"/>
      <c r="P4" t="s">
        <v>44</v>
      </c>
    </row>
    <row r="5" spans="2:17" ht="13.5" thickBot="1">
      <c r="B5" s="3" t="s">
        <v>5</v>
      </c>
      <c r="C5" s="3" t="s">
        <v>38</v>
      </c>
      <c r="D5" s="3" t="s">
        <v>6</v>
      </c>
      <c r="E5" s="3" t="s">
        <v>1</v>
      </c>
      <c r="F5" s="5" t="s">
        <v>31</v>
      </c>
      <c r="G5" s="5" t="s">
        <v>7</v>
      </c>
      <c r="H5" s="18" t="s">
        <v>30</v>
      </c>
      <c r="I5" s="4" t="s">
        <v>126</v>
      </c>
      <c r="J5" s="4" t="s">
        <v>127</v>
      </c>
      <c r="K5" s="4" t="s">
        <v>128</v>
      </c>
      <c r="L5" s="4" t="s">
        <v>129</v>
      </c>
      <c r="P5" t="s">
        <v>31</v>
      </c>
      <c r="Q5" t="s">
        <v>7</v>
      </c>
    </row>
    <row r="6" spans="2:17">
      <c r="D6" t="s">
        <v>9</v>
      </c>
      <c r="E6" s="6">
        <v>2010</v>
      </c>
      <c r="F6" t="s">
        <v>32</v>
      </c>
      <c r="G6" t="s">
        <v>11</v>
      </c>
      <c r="H6" s="26" t="s">
        <v>144</v>
      </c>
      <c r="I6" s="14">
        <f>HLOOKUP(G6,FuelTax2,E6-2006,FALSE)</f>
        <v>138.734650780848</v>
      </c>
      <c r="J6" s="14">
        <f>I6</f>
        <v>138.734650780848</v>
      </c>
      <c r="K6" s="14">
        <f>I6</f>
        <v>138.734650780848</v>
      </c>
      <c r="L6" s="14">
        <f>J6</f>
        <v>138.734650780848</v>
      </c>
      <c r="P6" t="s">
        <v>32</v>
      </c>
      <c r="Q6" t="s">
        <v>11</v>
      </c>
    </row>
    <row r="7" spans="2:17">
      <c r="B7" s="9"/>
      <c r="C7" s="9"/>
      <c r="D7" s="9" t="s">
        <v>9</v>
      </c>
      <c r="E7" s="20">
        <v>2011</v>
      </c>
      <c r="F7" s="9" t="s">
        <v>32</v>
      </c>
      <c r="G7" s="9" t="s">
        <v>11</v>
      </c>
      <c r="H7" s="26" t="s">
        <v>144</v>
      </c>
      <c r="I7" s="14">
        <f t="shared" ref="I7:I69" si="0">HLOOKUP(G7,FuelTax2,E7-2006,FALSE)</f>
        <v>142.01977597201997</v>
      </c>
      <c r="J7" s="14">
        <f t="shared" ref="J7:J70" si="1">I7</f>
        <v>142.01977597201997</v>
      </c>
      <c r="K7" s="14">
        <f t="shared" ref="K7:K70" si="2">I7</f>
        <v>142.01977597201997</v>
      </c>
      <c r="L7" s="14">
        <f t="shared" ref="L7:L70" si="3">J7</f>
        <v>142.01977597201997</v>
      </c>
      <c r="P7" t="s">
        <v>32</v>
      </c>
      <c r="Q7" t="s">
        <v>40</v>
      </c>
    </row>
    <row r="8" spans="2:17">
      <c r="B8" s="9"/>
      <c r="C8" s="9"/>
      <c r="D8" s="9" t="s">
        <v>9</v>
      </c>
      <c r="E8" s="20">
        <v>2012</v>
      </c>
      <c r="F8" s="9" t="s">
        <v>32</v>
      </c>
      <c r="G8" s="9" t="s">
        <v>11</v>
      </c>
      <c r="H8" s="26" t="s">
        <v>144</v>
      </c>
      <c r="I8" s="14">
        <f t="shared" si="0"/>
        <v>143.8858370721324</v>
      </c>
      <c r="J8" s="14">
        <f t="shared" si="1"/>
        <v>143.8858370721324</v>
      </c>
      <c r="K8" s="14">
        <f t="shared" si="2"/>
        <v>143.8858370721324</v>
      </c>
      <c r="L8" s="14">
        <f t="shared" si="3"/>
        <v>143.8858370721324</v>
      </c>
      <c r="P8" t="s">
        <v>32</v>
      </c>
      <c r="Q8" t="s">
        <v>41</v>
      </c>
    </row>
    <row r="9" spans="2:17">
      <c r="B9" s="9"/>
      <c r="C9" s="9"/>
      <c r="D9" s="9" t="s">
        <v>9</v>
      </c>
      <c r="E9" s="20">
        <v>2013</v>
      </c>
      <c r="F9" s="9" t="s">
        <v>32</v>
      </c>
      <c r="G9" s="9" t="s">
        <v>11</v>
      </c>
      <c r="H9" s="26" t="s">
        <v>144</v>
      </c>
      <c r="I9" s="14">
        <f t="shared" si="0"/>
        <v>147.87096746013674</v>
      </c>
      <c r="J9" s="14">
        <f t="shared" si="1"/>
        <v>147.87096746013674</v>
      </c>
      <c r="K9" s="14">
        <f t="shared" si="2"/>
        <v>147.87096746013674</v>
      </c>
      <c r="L9" s="14">
        <f t="shared" si="3"/>
        <v>147.87096746013674</v>
      </c>
      <c r="P9" t="s">
        <v>32</v>
      </c>
      <c r="Q9" t="s">
        <v>10</v>
      </c>
    </row>
    <row r="10" spans="2:17">
      <c r="B10" s="9"/>
      <c r="C10" s="9"/>
      <c r="D10" s="9" t="s">
        <v>9</v>
      </c>
      <c r="E10" s="20">
        <v>2014</v>
      </c>
      <c r="F10" s="9" t="s">
        <v>32</v>
      </c>
      <c r="G10" s="9" t="s">
        <v>11</v>
      </c>
      <c r="H10" s="26" t="s">
        <v>144</v>
      </c>
      <c r="I10" s="14">
        <f t="shared" si="0"/>
        <v>147.05569710051034</v>
      </c>
      <c r="J10" s="14">
        <f t="shared" si="1"/>
        <v>147.05569710051034</v>
      </c>
      <c r="K10" s="14">
        <f t="shared" si="2"/>
        <v>147.05569710051034</v>
      </c>
      <c r="L10" s="14">
        <f t="shared" si="3"/>
        <v>147.05569710051034</v>
      </c>
      <c r="P10" t="s">
        <v>32</v>
      </c>
      <c r="Q10" t="s">
        <v>33</v>
      </c>
    </row>
    <row r="11" spans="2:17">
      <c r="B11" s="9"/>
      <c r="C11" s="9"/>
      <c r="D11" s="9" t="s">
        <v>9</v>
      </c>
      <c r="E11" s="20">
        <v>2015</v>
      </c>
      <c r="F11" s="9" t="s">
        <v>32</v>
      </c>
      <c r="G11" s="9" t="s">
        <v>11</v>
      </c>
      <c r="H11" s="26" t="s">
        <v>144</v>
      </c>
      <c r="I11" s="14">
        <f t="shared" si="0"/>
        <v>152.9034059184813</v>
      </c>
      <c r="J11" s="14">
        <f t="shared" si="1"/>
        <v>152.9034059184813</v>
      </c>
      <c r="K11" s="14">
        <f t="shared" si="2"/>
        <v>152.9034059184813</v>
      </c>
      <c r="L11" s="14">
        <f t="shared" si="3"/>
        <v>152.9034059184813</v>
      </c>
      <c r="P11" t="s">
        <v>32</v>
      </c>
      <c r="Q11" t="s">
        <v>12</v>
      </c>
    </row>
    <row r="12" spans="2:17">
      <c r="B12" s="9"/>
      <c r="C12" s="9"/>
      <c r="D12" s="9" t="s">
        <v>9</v>
      </c>
      <c r="E12" s="20">
        <v>2016</v>
      </c>
      <c r="F12" s="9" t="s">
        <v>32</v>
      </c>
      <c r="G12" s="9" t="s">
        <v>11</v>
      </c>
      <c r="H12" s="26" t="s">
        <v>144</v>
      </c>
      <c r="I12" s="14">
        <f t="shared" si="0"/>
        <v>165.21225757317194</v>
      </c>
      <c r="J12" s="14">
        <f t="shared" si="1"/>
        <v>165.21225757317194</v>
      </c>
      <c r="K12" s="14">
        <f t="shared" si="2"/>
        <v>165.21225757317194</v>
      </c>
      <c r="L12" s="14">
        <f t="shared" si="3"/>
        <v>165.21225757317194</v>
      </c>
      <c r="P12" t="s">
        <v>32</v>
      </c>
      <c r="Q12" t="s">
        <v>42</v>
      </c>
    </row>
    <row r="13" spans="2:17">
      <c r="B13" s="9"/>
      <c r="C13" s="9"/>
      <c r="D13" s="9" t="s">
        <v>9</v>
      </c>
      <c r="E13" s="20">
        <v>2017</v>
      </c>
      <c r="F13" s="9" t="s">
        <v>32</v>
      </c>
      <c r="G13" s="9" t="s">
        <v>11</v>
      </c>
      <c r="H13" s="26" t="s">
        <v>144</v>
      </c>
      <c r="I13" s="14">
        <f t="shared" si="0"/>
        <v>167.03662596542873</v>
      </c>
      <c r="J13" s="14">
        <f t="shared" si="1"/>
        <v>167.03662596542873</v>
      </c>
      <c r="K13" s="14">
        <f t="shared" si="2"/>
        <v>167.03662596542873</v>
      </c>
      <c r="L13" s="14">
        <f t="shared" si="3"/>
        <v>167.03662596542873</v>
      </c>
      <c r="P13" t="s">
        <v>32</v>
      </c>
      <c r="Q13" t="s">
        <v>34</v>
      </c>
    </row>
    <row r="14" spans="2:17">
      <c r="B14" s="9"/>
      <c r="C14" s="9"/>
      <c r="D14" s="9" t="s">
        <v>9</v>
      </c>
      <c r="E14" s="20">
        <v>2018</v>
      </c>
      <c r="F14" s="9" t="s">
        <v>32</v>
      </c>
      <c r="G14" s="9" t="s">
        <v>11</v>
      </c>
      <c r="H14" s="26" t="s">
        <v>144</v>
      </c>
      <c r="I14" s="14">
        <f t="shared" si="0"/>
        <v>165.76723602436866</v>
      </c>
      <c r="J14" s="14">
        <f t="shared" si="1"/>
        <v>165.76723602436866</v>
      </c>
      <c r="K14" s="14">
        <f t="shared" si="2"/>
        <v>165.76723602436866</v>
      </c>
      <c r="L14" s="14">
        <f t="shared" si="3"/>
        <v>165.76723602436866</v>
      </c>
      <c r="P14" t="s">
        <v>32</v>
      </c>
      <c r="Q14" t="s">
        <v>37</v>
      </c>
    </row>
    <row r="15" spans="2:17">
      <c r="B15" s="9"/>
      <c r="C15" s="9"/>
      <c r="D15" s="9" t="s">
        <v>9</v>
      </c>
      <c r="E15" s="20">
        <v>2019</v>
      </c>
      <c r="F15" s="9" t="s">
        <v>32</v>
      </c>
      <c r="G15" s="9" t="s">
        <v>11</v>
      </c>
      <c r="H15" s="26" t="s">
        <v>144</v>
      </c>
      <c r="I15" s="14">
        <f t="shared" si="0"/>
        <v>174.74701417586101</v>
      </c>
      <c r="J15" s="14">
        <f t="shared" si="1"/>
        <v>174.74701417586101</v>
      </c>
      <c r="K15" s="14">
        <f t="shared" si="2"/>
        <v>174.74701417586101</v>
      </c>
      <c r="L15" s="14">
        <f t="shared" si="3"/>
        <v>174.74701417586101</v>
      </c>
      <c r="P15" t="s">
        <v>32</v>
      </c>
      <c r="Q15" s="37" t="s">
        <v>67</v>
      </c>
    </row>
    <row r="16" spans="2:17">
      <c r="B16" s="9"/>
      <c r="C16" s="9"/>
      <c r="D16" s="9" t="s">
        <v>9</v>
      </c>
      <c r="E16" s="20">
        <v>2020</v>
      </c>
      <c r="F16" s="9" t="s">
        <v>32</v>
      </c>
      <c r="G16" s="9" t="s">
        <v>11</v>
      </c>
      <c r="H16" s="26" t="s">
        <v>144</v>
      </c>
      <c r="I16" s="14">
        <f t="shared" si="0"/>
        <v>173.93067070754353</v>
      </c>
      <c r="J16" s="14">
        <f t="shared" si="1"/>
        <v>173.93067070754353</v>
      </c>
      <c r="K16" s="14">
        <f t="shared" si="2"/>
        <v>173.93067070754353</v>
      </c>
      <c r="L16" s="14">
        <f t="shared" si="3"/>
        <v>173.93067070754353</v>
      </c>
      <c r="P16" t="s">
        <v>32</v>
      </c>
      <c r="Q16" s="37" t="s">
        <v>36</v>
      </c>
    </row>
    <row r="17" spans="2:18">
      <c r="B17" s="9"/>
      <c r="C17" s="9"/>
      <c r="D17" s="9" t="s">
        <v>9</v>
      </c>
      <c r="E17" s="20">
        <v>2021</v>
      </c>
      <c r="F17" s="9" t="s">
        <v>32</v>
      </c>
      <c r="G17" s="9" t="s">
        <v>11</v>
      </c>
      <c r="H17" s="26" t="s">
        <v>144</v>
      </c>
      <c r="I17" s="14">
        <f t="shared" si="0"/>
        <v>173.11432723922604</v>
      </c>
      <c r="J17" s="14">
        <f t="shared" si="1"/>
        <v>173.11432723922604</v>
      </c>
      <c r="K17" s="14">
        <f t="shared" si="2"/>
        <v>173.11432723922604</v>
      </c>
      <c r="L17" s="14">
        <f t="shared" si="3"/>
        <v>173.11432723922604</v>
      </c>
      <c r="Q17" t="s">
        <v>66</v>
      </c>
    </row>
    <row r="18" spans="2:18">
      <c r="B18" s="9"/>
      <c r="C18" s="9"/>
      <c r="D18" s="9" t="s">
        <v>9</v>
      </c>
      <c r="E18" s="20">
        <v>2022</v>
      </c>
      <c r="F18" s="9" t="s">
        <v>32</v>
      </c>
      <c r="G18" s="9" t="s">
        <v>11</v>
      </c>
      <c r="H18" s="26" t="s">
        <v>144</v>
      </c>
      <c r="I18" s="14">
        <f t="shared" si="0"/>
        <v>172.29798377090856</v>
      </c>
      <c r="J18" s="14">
        <f t="shared" si="1"/>
        <v>172.29798377090856</v>
      </c>
      <c r="K18" s="14">
        <f t="shared" si="2"/>
        <v>172.29798377090856</v>
      </c>
      <c r="L18" s="14">
        <f t="shared" si="3"/>
        <v>172.29798377090856</v>
      </c>
      <c r="P18" t="s">
        <v>88</v>
      </c>
    </row>
    <row r="19" spans="2:18">
      <c r="B19" s="9"/>
      <c r="C19" s="9"/>
      <c r="D19" s="9" t="s">
        <v>9</v>
      </c>
      <c r="E19" s="20">
        <v>2023</v>
      </c>
      <c r="F19" s="9" t="s">
        <v>32</v>
      </c>
      <c r="G19" s="9" t="s">
        <v>11</v>
      </c>
      <c r="H19" s="26" t="s">
        <v>144</v>
      </c>
      <c r="I19" s="14">
        <f t="shared" si="0"/>
        <v>171.48164030259107</v>
      </c>
      <c r="J19" s="14">
        <f t="shared" si="1"/>
        <v>171.48164030259107</v>
      </c>
      <c r="K19" s="14">
        <f t="shared" si="2"/>
        <v>171.48164030259107</v>
      </c>
      <c r="L19" s="14">
        <f t="shared" si="3"/>
        <v>171.48164030259107</v>
      </c>
    </row>
    <row r="20" spans="2:18">
      <c r="B20" s="9"/>
      <c r="C20" s="9"/>
      <c r="D20" s="9" t="s">
        <v>9</v>
      </c>
      <c r="E20" s="20">
        <v>2024</v>
      </c>
      <c r="F20" s="9" t="s">
        <v>32</v>
      </c>
      <c r="G20" s="9" t="s">
        <v>11</v>
      </c>
      <c r="H20" s="26" t="s">
        <v>144</v>
      </c>
      <c r="I20" s="14">
        <f t="shared" si="0"/>
        <v>170.66529683427359</v>
      </c>
      <c r="J20" s="14">
        <f t="shared" si="1"/>
        <v>170.66529683427359</v>
      </c>
      <c r="K20" s="14">
        <f t="shared" si="2"/>
        <v>170.66529683427359</v>
      </c>
      <c r="L20" s="14">
        <f t="shared" si="3"/>
        <v>170.66529683427359</v>
      </c>
      <c r="R20" s="35"/>
    </row>
    <row r="21" spans="2:18">
      <c r="B21" s="9"/>
      <c r="C21" s="9"/>
      <c r="D21" s="9" t="s">
        <v>9</v>
      </c>
      <c r="E21" s="20">
        <v>2025</v>
      </c>
      <c r="F21" s="9" t="s">
        <v>32</v>
      </c>
      <c r="G21" s="9" t="s">
        <v>11</v>
      </c>
      <c r="H21" s="26" t="s">
        <v>144</v>
      </c>
      <c r="I21" s="14">
        <f t="shared" si="0"/>
        <v>169.84895336595611</v>
      </c>
      <c r="J21" s="14">
        <f t="shared" si="1"/>
        <v>169.84895336595611</v>
      </c>
      <c r="K21" s="14">
        <f t="shared" si="2"/>
        <v>169.84895336595611</v>
      </c>
      <c r="L21" s="14">
        <f t="shared" si="3"/>
        <v>169.84895336595611</v>
      </c>
      <c r="P21" s="37"/>
      <c r="Q21" s="38"/>
      <c r="R21" s="35"/>
    </row>
    <row r="22" spans="2:18">
      <c r="B22" s="9"/>
      <c r="C22" s="9"/>
      <c r="D22" s="9" t="s">
        <v>9</v>
      </c>
      <c r="E22" s="20">
        <v>2026</v>
      </c>
      <c r="F22" s="9" t="s">
        <v>32</v>
      </c>
      <c r="G22" s="9" t="s">
        <v>11</v>
      </c>
      <c r="H22" s="26" t="s">
        <v>144</v>
      </c>
      <c r="I22" s="14">
        <f t="shared" si="0"/>
        <v>169.03260989763862</v>
      </c>
      <c r="J22" s="14">
        <f t="shared" si="1"/>
        <v>169.03260989763862</v>
      </c>
      <c r="K22" s="14">
        <f t="shared" si="2"/>
        <v>169.03260989763862</v>
      </c>
      <c r="L22" s="14">
        <f t="shared" si="3"/>
        <v>169.03260989763862</v>
      </c>
      <c r="P22" s="37"/>
      <c r="Q22" s="38"/>
      <c r="R22" s="35"/>
    </row>
    <row r="23" spans="2:18">
      <c r="B23" s="9"/>
      <c r="C23" s="9"/>
      <c r="D23" s="9" t="s">
        <v>9</v>
      </c>
      <c r="E23" s="20">
        <v>2027</v>
      </c>
      <c r="F23" s="9" t="s">
        <v>32</v>
      </c>
      <c r="G23" s="9" t="s">
        <v>11</v>
      </c>
      <c r="H23" s="26" t="s">
        <v>144</v>
      </c>
      <c r="I23" s="14">
        <f t="shared" si="0"/>
        <v>168.21626642932114</v>
      </c>
      <c r="J23" s="14">
        <f t="shared" si="1"/>
        <v>168.21626642932114</v>
      </c>
      <c r="K23" s="14">
        <f t="shared" si="2"/>
        <v>168.21626642932114</v>
      </c>
      <c r="L23" s="14">
        <f t="shared" si="3"/>
        <v>168.21626642932114</v>
      </c>
      <c r="P23" s="37"/>
      <c r="Q23" s="38"/>
      <c r="R23" s="35"/>
    </row>
    <row r="24" spans="2:18">
      <c r="B24" s="9"/>
      <c r="C24" s="9"/>
      <c r="D24" s="9" t="s">
        <v>9</v>
      </c>
      <c r="E24" s="20">
        <v>2028</v>
      </c>
      <c r="F24" s="9" t="s">
        <v>32</v>
      </c>
      <c r="G24" s="9" t="s">
        <v>11</v>
      </c>
      <c r="H24" s="26" t="s">
        <v>144</v>
      </c>
      <c r="I24" s="14">
        <f t="shared" si="0"/>
        <v>167.39992296100363</v>
      </c>
      <c r="J24" s="14">
        <f t="shared" si="1"/>
        <v>167.39992296100363</v>
      </c>
      <c r="K24" s="14">
        <f t="shared" si="2"/>
        <v>167.39992296100363</v>
      </c>
      <c r="L24" s="14">
        <f t="shared" si="3"/>
        <v>167.39992296100363</v>
      </c>
      <c r="P24" s="37"/>
      <c r="Q24" s="38"/>
      <c r="R24" s="35"/>
    </row>
    <row r="25" spans="2:18">
      <c r="B25" s="9"/>
      <c r="C25" s="9"/>
      <c r="D25" s="9" t="s">
        <v>9</v>
      </c>
      <c r="E25" s="20">
        <v>2029</v>
      </c>
      <c r="F25" s="9" t="s">
        <v>32</v>
      </c>
      <c r="G25" s="9" t="s">
        <v>11</v>
      </c>
      <c r="H25" s="26" t="s">
        <v>144</v>
      </c>
      <c r="I25" s="14">
        <f t="shared" si="0"/>
        <v>166.58357949268614</v>
      </c>
      <c r="J25" s="14">
        <f t="shared" si="1"/>
        <v>166.58357949268614</v>
      </c>
      <c r="K25" s="14">
        <f t="shared" si="2"/>
        <v>166.58357949268614</v>
      </c>
      <c r="L25" s="14">
        <f t="shared" si="3"/>
        <v>166.58357949268614</v>
      </c>
      <c r="Q25" s="37"/>
      <c r="R25" s="35"/>
    </row>
    <row r="26" spans="2:18">
      <c r="B26" s="9"/>
      <c r="C26" s="9"/>
      <c r="D26" s="9" t="s">
        <v>9</v>
      </c>
      <c r="E26" s="20">
        <v>2030</v>
      </c>
      <c r="F26" s="9" t="s">
        <v>32</v>
      </c>
      <c r="G26" s="9" t="s">
        <v>11</v>
      </c>
      <c r="H26" s="26" t="s">
        <v>144</v>
      </c>
      <c r="I26" s="14">
        <f t="shared" si="0"/>
        <v>165.76723602436866</v>
      </c>
      <c r="J26" s="14">
        <f t="shared" si="1"/>
        <v>165.76723602436866</v>
      </c>
      <c r="K26" s="14">
        <f t="shared" si="2"/>
        <v>165.76723602436866</v>
      </c>
      <c r="L26" s="14">
        <f t="shared" si="3"/>
        <v>165.76723602436866</v>
      </c>
      <c r="Q26" s="38"/>
      <c r="R26" s="35"/>
    </row>
    <row r="27" spans="2:18">
      <c r="B27" s="9"/>
      <c r="C27" s="9"/>
      <c r="D27" s="9" t="s">
        <v>9</v>
      </c>
      <c r="E27" s="20">
        <v>2031</v>
      </c>
      <c r="F27" s="9" t="s">
        <v>32</v>
      </c>
      <c r="G27" s="9" t="s">
        <v>11</v>
      </c>
      <c r="H27" s="26" t="s">
        <v>144</v>
      </c>
      <c r="I27" s="14">
        <f t="shared" si="0"/>
        <v>165.76723602436866</v>
      </c>
      <c r="J27" s="14">
        <f t="shared" si="1"/>
        <v>165.76723602436866</v>
      </c>
      <c r="K27" s="14">
        <f t="shared" si="2"/>
        <v>165.76723602436866</v>
      </c>
      <c r="L27" s="14">
        <f t="shared" si="3"/>
        <v>165.76723602436866</v>
      </c>
      <c r="P27" s="38"/>
      <c r="Q27" s="38"/>
      <c r="R27" s="35"/>
    </row>
    <row r="28" spans="2:18">
      <c r="B28" s="9"/>
      <c r="C28" s="9"/>
      <c r="D28" s="9" t="s">
        <v>9</v>
      </c>
      <c r="E28" s="20">
        <v>2032</v>
      </c>
      <c r="F28" s="9" t="s">
        <v>32</v>
      </c>
      <c r="G28" s="9" t="s">
        <v>11</v>
      </c>
      <c r="H28" s="26" t="s">
        <v>144</v>
      </c>
      <c r="I28" s="14">
        <f t="shared" si="0"/>
        <v>165.76723602436866</v>
      </c>
      <c r="J28" s="14">
        <f t="shared" si="1"/>
        <v>165.76723602436866</v>
      </c>
      <c r="K28" s="14">
        <f t="shared" si="2"/>
        <v>165.76723602436866</v>
      </c>
      <c r="L28" s="14">
        <f t="shared" si="3"/>
        <v>165.76723602436866</v>
      </c>
      <c r="P28" s="35"/>
      <c r="Q28" s="38"/>
      <c r="R28" s="35"/>
    </row>
    <row r="29" spans="2:18">
      <c r="B29" s="9"/>
      <c r="C29" s="9"/>
      <c r="D29" s="9" t="s">
        <v>9</v>
      </c>
      <c r="E29" s="20">
        <v>2033</v>
      </c>
      <c r="F29" s="9" t="s">
        <v>32</v>
      </c>
      <c r="G29" s="9" t="s">
        <v>11</v>
      </c>
      <c r="H29" s="26" t="s">
        <v>144</v>
      </c>
      <c r="I29" s="14">
        <f t="shared" si="0"/>
        <v>165.76723602436866</v>
      </c>
      <c r="J29" s="14">
        <f t="shared" si="1"/>
        <v>165.76723602436866</v>
      </c>
      <c r="K29" s="14">
        <f t="shared" si="2"/>
        <v>165.76723602436866</v>
      </c>
      <c r="L29" s="14">
        <f t="shared" si="3"/>
        <v>165.76723602436866</v>
      </c>
      <c r="P29" s="37"/>
      <c r="Q29" s="38"/>
      <c r="R29" s="35"/>
    </row>
    <row r="30" spans="2:18">
      <c r="B30" s="9"/>
      <c r="C30" s="9"/>
      <c r="D30" s="9" t="s">
        <v>9</v>
      </c>
      <c r="E30" s="20">
        <v>2034</v>
      </c>
      <c r="F30" s="9" t="s">
        <v>32</v>
      </c>
      <c r="G30" s="9" t="s">
        <v>11</v>
      </c>
      <c r="H30" s="26" t="s">
        <v>144</v>
      </c>
      <c r="I30" s="14">
        <f t="shared" si="0"/>
        <v>165.76723602436866</v>
      </c>
      <c r="J30" s="14">
        <f t="shared" si="1"/>
        <v>165.76723602436866</v>
      </c>
      <c r="K30" s="14">
        <f t="shared" si="2"/>
        <v>165.76723602436866</v>
      </c>
      <c r="L30" s="14">
        <f t="shared" si="3"/>
        <v>165.76723602436866</v>
      </c>
      <c r="P30" s="37"/>
      <c r="Q30" s="38"/>
      <c r="R30" s="35"/>
    </row>
    <row r="31" spans="2:18">
      <c r="B31" s="9"/>
      <c r="C31" s="9"/>
      <c r="D31" s="9" t="s">
        <v>9</v>
      </c>
      <c r="E31" s="20">
        <v>2035</v>
      </c>
      <c r="F31" s="9" t="s">
        <v>32</v>
      </c>
      <c r="G31" s="9" t="s">
        <v>11</v>
      </c>
      <c r="H31" s="26" t="s">
        <v>144</v>
      </c>
      <c r="I31" s="14">
        <f t="shared" si="0"/>
        <v>165.76723602436866</v>
      </c>
      <c r="J31" s="14">
        <f t="shared" si="1"/>
        <v>165.76723602436866</v>
      </c>
      <c r="K31" s="14">
        <f t="shared" si="2"/>
        <v>165.76723602436866</v>
      </c>
      <c r="L31" s="14">
        <f t="shared" si="3"/>
        <v>165.76723602436866</v>
      </c>
      <c r="P31" s="37"/>
      <c r="Q31" s="38"/>
      <c r="R31" s="35"/>
    </row>
    <row r="32" spans="2:18">
      <c r="B32" s="9"/>
      <c r="C32" s="9"/>
      <c r="D32" s="9" t="s">
        <v>9</v>
      </c>
      <c r="E32" s="20">
        <v>2036</v>
      </c>
      <c r="F32" s="9" t="s">
        <v>32</v>
      </c>
      <c r="G32" s="9" t="s">
        <v>11</v>
      </c>
      <c r="H32" s="26" t="s">
        <v>144</v>
      </c>
      <c r="I32" s="14">
        <f t="shared" si="0"/>
        <v>165.76723602436866</v>
      </c>
      <c r="J32" s="14">
        <f t="shared" si="1"/>
        <v>165.76723602436866</v>
      </c>
      <c r="K32" s="14">
        <f t="shared" si="2"/>
        <v>165.76723602436866</v>
      </c>
      <c r="L32" s="14">
        <f t="shared" si="3"/>
        <v>165.76723602436866</v>
      </c>
      <c r="P32" s="37"/>
      <c r="Q32" s="37"/>
      <c r="R32" s="35"/>
    </row>
    <row r="33" spans="2:18">
      <c r="B33" s="9"/>
      <c r="C33" s="9"/>
      <c r="D33" s="9" t="s">
        <v>9</v>
      </c>
      <c r="E33" s="20">
        <v>2037</v>
      </c>
      <c r="F33" s="9" t="s">
        <v>32</v>
      </c>
      <c r="G33" s="9" t="s">
        <v>11</v>
      </c>
      <c r="H33" s="26" t="s">
        <v>144</v>
      </c>
      <c r="I33" s="14">
        <f t="shared" si="0"/>
        <v>165.76723602436866</v>
      </c>
      <c r="J33" s="14">
        <f t="shared" si="1"/>
        <v>165.76723602436866</v>
      </c>
      <c r="K33" s="14">
        <f t="shared" si="2"/>
        <v>165.76723602436866</v>
      </c>
      <c r="L33" s="14">
        <f t="shared" si="3"/>
        <v>165.76723602436866</v>
      </c>
      <c r="P33" s="35"/>
      <c r="Q33" s="38"/>
      <c r="R33" s="35"/>
    </row>
    <row r="34" spans="2:18">
      <c r="B34" s="9"/>
      <c r="C34" s="9"/>
      <c r="D34" s="9" t="s">
        <v>9</v>
      </c>
      <c r="E34" s="20">
        <v>2038</v>
      </c>
      <c r="F34" s="9" t="s">
        <v>32</v>
      </c>
      <c r="G34" s="9" t="s">
        <v>11</v>
      </c>
      <c r="H34" s="26" t="s">
        <v>144</v>
      </c>
      <c r="I34" s="14">
        <f t="shared" si="0"/>
        <v>165.76723602436866</v>
      </c>
      <c r="J34" s="14">
        <f t="shared" si="1"/>
        <v>165.76723602436866</v>
      </c>
      <c r="K34" s="14">
        <f t="shared" si="2"/>
        <v>165.76723602436866</v>
      </c>
      <c r="L34" s="14">
        <f t="shared" si="3"/>
        <v>165.76723602436866</v>
      </c>
      <c r="P34" s="35"/>
      <c r="Q34" s="38"/>
      <c r="R34" s="35"/>
    </row>
    <row r="35" spans="2:18">
      <c r="B35" s="9"/>
      <c r="C35" s="9"/>
      <c r="D35" s="9" t="s">
        <v>9</v>
      </c>
      <c r="E35" s="20">
        <v>2039</v>
      </c>
      <c r="F35" s="9" t="s">
        <v>32</v>
      </c>
      <c r="G35" s="9" t="s">
        <v>11</v>
      </c>
      <c r="H35" s="26" t="s">
        <v>144</v>
      </c>
      <c r="I35" s="14">
        <f t="shared" si="0"/>
        <v>165.76723602436866</v>
      </c>
      <c r="J35" s="14">
        <f t="shared" si="1"/>
        <v>165.76723602436866</v>
      </c>
      <c r="K35" s="14">
        <f t="shared" si="2"/>
        <v>165.76723602436866</v>
      </c>
      <c r="L35" s="14">
        <f t="shared" si="3"/>
        <v>165.76723602436866</v>
      </c>
      <c r="P35" s="35"/>
      <c r="Q35" s="38"/>
      <c r="R35" s="35"/>
    </row>
    <row r="36" spans="2:18">
      <c r="B36" s="9"/>
      <c r="C36" s="9"/>
      <c r="D36" s="9" t="s">
        <v>9</v>
      </c>
      <c r="E36" s="20">
        <v>2040</v>
      </c>
      <c r="F36" s="9" t="s">
        <v>32</v>
      </c>
      <c r="G36" s="9" t="s">
        <v>11</v>
      </c>
      <c r="H36" s="26" t="s">
        <v>144</v>
      </c>
      <c r="I36" s="14">
        <f t="shared" si="0"/>
        <v>165.76723602436866</v>
      </c>
      <c r="J36" s="14">
        <f t="shared" si="1"/>
        <v>165.76723602436866</v>
      </c>
      <c r="K36" s="14">
        <f t="shared" si="2"/>
        <v>165.76723602436866</v>
      </c>
      <c r="L36" s="14">
        <f t="shared" si="3"/>
        <v>165.76723602436866</v>
      </c>
      <c r="P36" s="35"/>
      <c r="Q36" s="36"/>
      <c r="R36" s="35"/>
    </row>
    <row r="37" spans="2:18">
      <c r="B37" s="9"/>
      <c r="C37" s="9"/>
      <c r="D37" s="9" t="s">
        <v>9</v>
      </c>
      <c r="E37" s="20">
        <v>2041</v>
      </c>
      <c r="F37" s="9" t="s">
        <v>32</v>
      </c>
      <c r="G37" s="9" t="s">
        <v>11</v>
      </c>
      <c r="H37" s="26" t="s">
        <v>144</v>
      </c>
      <c r="I37" s="14">
        <f t="shared" si="0"/>
        <v>165.76723602436866</v>
      </c>
      <c r="J37" s="14">
        <f t="shared" si="1"/>
        <v>165.76723602436866</v>
      </c>
      <c r="K37" s="14">
        <f t="shared" si="2"/>
        <v>165.76723602436866</v>
      </c>
      <c r="L37" s="14">
        <f t="shared" si="3"/>
        <v>165.76723602436866</v>
      </c>
      <c r="P37" s="35"/>
      <c r="Q37" s="35"/>
      <c r="R37" s="35"/>
    </row>
    <row r="38" spans="2:18">
      <c r="B38" s="9"/>
      <c r="C38" s="9"/>
      <c r="D38" s="9" t="s">
        <v>9</v>
      </c>
      <c r="E38" s="20">
        <v>2042</v>
      </c>
      <c r="F38" s="9" t="s">
        <v>32</v>
      </c>
      <c r="G38" s="9" t="s">
        <v>11</v>
      </c>
      <c r="H38" s="26" t="s">
        <v>144</v>
      </c>
      <c r="I38" s="14">
        <f t="shared" si="0"/>
        <v>165.76723602436866</v>
      </c>
      <c r="J38" s="14">
        <f t="shared" si="1"/>
        <v>165.76723602436866</v>
      </c>
      <c r="K38" s="14">
        <f t="shared" si="2"/>
        <v>165.76723602436866</v>
      </c>
      <c r="L38" s="14">
        <f t="shared" si="3"/>
        <v>165.76723602436866</v>
      </c>
      <c r="P38" s="35"/>
      <c r="Q38" s="35"/>
      <c r="R38" s="35"/>
    </row>
    <row r="39" spans="2:18">
      <c r="B39" s="9"/>
      <c r="C39" s="9"/>
      <c r="D39" s="9" t="s">
        <v>9</v>
      </c>
      <c r="E39" s="20">
        <v>2043</v>
      </c>
      <c r="F39" s="9" t="s">
        <v>32</v>
      </c>
      <c r="G39" s="9" t="s">
        <v>11</v>
      </c>
      <c r="H39" s="26" t="s">
        <v>144</v>
      </c>
      <c r="I39" s="14">
        <f t="shared" si="0"/>
        <v>165.76723602436866</v>
      </c>
      <c r="J39" s="14">
        <f t="shared" si="1"/>
        <v>165.76723602436866</v>
      </c>
      <c r="K39" s="14">
        <f t="shared" si="2"/>
        <v>165.76723602436866</v>
      </c>
      <c r="L39" s="14">
        <f t="shared" si="3"/>
        <v>165.76723602436866</v>
      </c>
      <c r="P39" s="35"/>
      <c r="Q39" s="35"/>
      <c r="R39" s="35"/>
    </row>
    <row r="40" spans="2:18">
      <c r="B40" s="9"/>
      <c r="C40" s="9"/>
      <c r="D40" s="9" t="s">
        <v>9</v>
      </c>
      <c r="E40" s="20">
        <v>2044</v>
      </c>
      <c r="F40" s="9" t="s">
        <v>32</v>
      </c>
      <c r="G40" s="9" t="s">
        <v>11</v>
      </c>
      <c r="H40" s="26" t="s">
        <v>144</v>
      </c>
      <c r="I40" s="14">
        <f t="shared" si="0"/>
        <v>165.76723602436866</v>
      </c>
      <c r="J40" s="14">
        <f t="shared" si="1"/>
        <v>165.76723602436866</v>
      </c>
      <c r="K40" s="14">
        <f t="shared" si="2"/>
        <v>165.76723602436866</v>
      </c>
      <c r="L40" s="14">
        <f t="shared" si="3"/>
        <v>165.76723602436866</v>
      </c>
      <c r="P40" s="35"/>
      <c r="Q40" s="35"/>
      <c r="R40" s="35"/>
    </row>
    <row r="41" spans="2:18">
      <c r="B41" s="9"/>
      <c r="C41" s="9"/>
      <c r="D41" s="9" t="s">
        <v>9</v>
      </c>
      <c r="E41" s="20">
        <v>2045</v>
      </c>
      <c r="F41" s="9" t="s">
        <v>32</v>
      </c>
      <c r="G41" s="9" t="s">
        <v>11</v>
      </c>
      <c r="H41" s="26" t="s">
        <v>144</v>
      </c>
      <c r="I41" s="14">
        <f t="shared" si="0"/>
        <v>165.76723602436866</v>
      </c>
      <c r="J41" s="14">
        <f t="shared" si="1"/>
        <v>165.76723602436866</v>
      </c>
      <c r="K41" s="14">
        <f t="shared" si="2"/>
        <v>165.76723602436866</v>
      </c>
      <c r="L41" s="14">
        <f t="shared" si="3"/>
        <v>165.76723602436866</v>
      </c>
    </row>
    <row r="42" spans="2:18">
      <c r="B42" s="9"/>
      <c r="C42" s="9"/>
      <c r="D42" s="9" t="s">
        <v>9</v>
      </c>
      <c r="E42" s="20">
        <v>2046</v>
      </c>
      <c r="F42" s="9" t="s">
        <v>32</v>
      </c>
      <c r="G42" s="9" t="s">
        <v>11</v>
      </c>
      <c r="H42" s="26" t="s">
        <v>144</v>
      </c>
      <c r="I42" s="14">
        <f t="shared" si="0"/>
        <v>165.76723602436866</v>
      </c>
      <c r="J42" s="14">
        <f t="shared" si="1"/>
        <v>165.76723602436866</v>
      </c>
      <c r="K42" s="14">
        <f t="shared" si="2"/>
        <v>165.76723602436866</v>
      </c>
      <c r="L42" s="14">
        <f t="shared" si="3"/>
        <v>165.76723602436866</v>
      </c>
    </row>
    <row r="43" spans="2:18">
      <c r="B43" s="9"/>
      <c r="C43" s="9"/>
      <c r="D43" s="9" t="s">
        <v>9</v>
      </c>
      <c r="E43" s="20">
        <v>2047</v>
      </c>
      <c r="F43" s="9" t="s">
        <v>32</v>
      </c>
      <c r="G43" s="9" t="s">
        <v>11</v>
      </c>
      <c r="H43" s="26" t="s">
        <v>144</v>
      </c>
      <c r="I43" s="14">
        <f t="shared" si="0"/>
        <v>165.76723602436866</v>
      </c>
      <c r="J43" s="14">
        <f t="shared" si="1"/>
        <v>165.76723602436866</v>
      </c>
      <c r="K43" s="14">
        <f t="shared" si="2"/>
        <v>165.76723602436866</v>
      </c>
      <c r="L43" s="14">
        <f t="shared" si="3"/>
        <v>165.76723602436866</v>
      </c>
    </row>
    <row r="44" spans="2:18">
      <c r="B44" s="9"/>
      <c r="C44" s="9"/>
      <c r="D44" s="9" t="s">
        <v>9</v>
      </c>
      <c r="E44" s="20">
        <v>2048</v>
      </c>
      <c r="F44" s="9" t="s">
        <v>32</v>
      </c>
      <c r="G44" s="9" t="s">
        <v>11</v>
      </c>
      <c r="H44" s="26" t="s">
        <v>144</v>
      </c>
      <c r="I44" s="14">
        <f t="shared" si="0"/>
        <v>165.76723602436866</v>
      </c>
      <c r="J44" s="14">
        <f t="shared" si="1"/>
        <v>165.76723602436866</v>
      </c>
      <c r="K44" s="14">
        <f t="shared" si="2"/>
        <v>165.76723602436866</v>
      </c>
      <c r="L44" s="14">
        <f t="shared" si="3"/>
        <v>165.76723602436866</v>
      </c>
    </row>
    <row r="45" spans="2:18">
      <c r="B45" s="9"/>
      <c r="C45" s="9"/>
      <c r="D45" s="9" t="s">
        <v>9</v>
      </c>
      <c r="E45" s="20">
        <v>2049</v>
      </c>
      <c r="F45" s="9" t="s">
        <v>32</v>
      </c>
      <c r="G45" s="9" t="s">
        <v>11</v>
      </c>
      <c r="H45" s="26" t="s">
        <v>144</v>
      </c>
      <c r="I45" s="14">
        <f t="shared" si="0"/>
        <v>165.76723602436866</v>
      </c>
      <c r="J45" s="14">
        <f t="shared" si="1"/>
        <v>165.76723602436866</v>
      </c>
      <c r="K45" s="14">
        <f t="shared" si="2"/>
        <v>165.76723602436866</v>
      </c>
      <c r="L45" s="14">
        <f t="shared" si="3"/>
        <v>165.76723602436866</v>
      </c>
    </row>
    <row r="46" spans="2:18">
      <c r="B46" s="9"/>
      <c r="C46" s="9"/>
      <c r="D46" s="9" t="s">
        <v>9</v>
      </c>
      <c r="E46" s="20">
        <v>2050</v>
      </c>
      <c r="F46" s="9" t="s">
        <v>32</v>
      </c>
      <c r="G46" s="9" t="s">
        <v>11</v>
      </c>
      <c r="H46" s="26" t="s">
        <v>144</v>
      </c>
      <c r="I46" s="14">
        <f t="shared" si="0"/>
        <v>165.76723602436866</v>
      </c>
      <c r="J46" s="14">
        <f t="shared" si="1"/>
        <v>165.76723602436866</v>
      </c>
      <c r="K46" s="14">
        <f t="shared" si="2"/>
        <v>165.76723602436866</v>
      </c>
      <c r="L46" s="14">
        <f t="shared" si="3"/>
        <v>165.76723602436866</v>
      </c>
    </row>
    <row r="47" spans="2:18">
      <c r="B47" s="9"/>
      <c r="C47" s="9"/>
      <c r="D47" s="9" t="s">
        <v>9</v>
      </c>
      <c r="E47" s="20">
        <v>2010</v>
      </c>
      <c r="F47" s="9" t="s">
        <v>32</v>
      </c>
      <c r="G47" s="9" t="s">
        <v>40</v>
      </c>
      <c r="H47" s="26" t="s">
        <v>144</v>
      </c>
      <c r="I47" s="14">
        <f t="shared" si="0"/>
        <v>128.95882541630951</v>
      </c>
      <c r="J47" s="14">
        <f t="shared" si="1"/>
        <v>128.95882541630951</v>
      </c>
      <c r="K47" s="14">
        <f t="shared" si="2"/>
        <v>128.95882541630951</v>
      </c>
      <c r="L47" s="14">
        <f t="shared" si="3"/>
        <v>128.95882541630951</v>
      </c>
    </row>
    <row r="48" spans="2:18">
      <c r="B48" s="9"/>
      <c r="C48" s="9"/>
      <c r="D48" s="9" t="s">
        <v>9</v>
      </c>
      <c r="E48" s="20">
        <v>2011</v>
      </c>
      <c r="F48" s="9" t="s">
        <v>32</v>
      </c>
      <c r="G48" s="9" t="s">
        <v>40</v>
      </c>
      <c r="H48" s="26" t="s">
        <v>144</v>
      </c>
      <c r="I48" s="14">
        <f t="shared" si="0"/>
        <v>132.52032011934665</v>
      </c>
      <c r="J48" s="14">
        <f t="shared" si="1"/>
        <v>132.52032011934665</v>
      </c>
      <c r="K48" s="14">
        <f t="shared" si="2"/>
        <v>132.52032011934665</v>
      </c>
      <c r="L48" s="14">
        <f t="shared" si="3"/>
        <v>132.52032011934665</v>
      </c>
    </row>
    <row r="49" spans="2:12">
      <c r="B49" s="9"/>
      <c r="C49" s="9"/>
      <c r="D49" s="9" t="s">
        <v>9</v>
      </c>
      <c r="E49" s="20">
        <v>2012</v>
      </c>
      <c r="F49" s="9" t="s">
        <v>32</v>
      </c>
      <c r="G49" s="9" t="s">
        <v>40</v>
      </c>
      <c r="H49" s="26" t="s">
        <v>144</v>
      </c>
      <c r="I49" s="14">
        <f t="shared" si="0"/>
        <v>134.26184899480185</v>
      </c>
      <c r="J49" s="14">
        <f t="shared" si="1"/>
        <v>134.26184899480185</v>
      </c>
      <c r="K49" s="14">
        <f t="shared" si="2"/>
        <v>134.26184899480185</v>
      </c>
      <c r="L49" s="14">
        <f t="shared" si="3"/>
        <v>134.26184899480185</v>
      </c>
    </row>
    <row r="50" spans="2:12">
      <c r="B50" s="9"/>
      <c r="C50" s="9"/>
      <c r="D50" s="9" t="s">
        <v>9</v>
      </c>
      <c r="E50" s="20">
        <v>2013</v>
      </c>
      <c r="F50" s="9" t="s">
        <v>32</v>
      </c>
      <c r="G50" s="9" t="s">
        <v>40</v>
      </c>
      <c r="H50" s="26" t="s">
        <v>144</v>
      </c>
      <c r="I50" s="14">
        <f t="shared" si="0"/>
        <v>138.44292871365948</v>
      </c>
      <c r="J50" s="14">
        <f t="shared" si="1"/>
        <v>138.44292871365948</v>
      </c>
      <c r="K50" s="14">
        <f t="shared" si="2"/>
        <v>138.44292871365948</v>
      </c>
      <c r="L50" s="14">
        <f t="shared" si="3"/>
        <v>138.44292871365948</v>
      </c>
    </row>
    <row r="51" spans="2:12">
      <c r="B51" s="9"/>
      <c r="C51" s="9"/>
      <c r="D51" s="9" t="s">
        <v>9</v>
      </c>
      <c r="E51" s="20">
        <v>2014</v>
      </c>
      <c r="F51" s="9" t="s">
        <v>32</v>
      </c>
      <c r="G51" s="9" t="s">
        <v>40</v>
      </c>
      <c r="H51" s="26" t="s">
        <v>144</v>
      </c>
      <c r="I51" s="14">
        <f t="shared" si="0"/>
        <v>137.66194520560393</v>
      </c>
      <c r="J51" s="14">
        <f t="shared" si="1"/>
        <v>137.66194520560393</v>
      </c>
      <c r="K51" s="14">
        <f t="shared" si="2"/>
        <v>137.66194520560393</v>
      </c>
      <c r="L51" s="14">
        <f t="shared" si="3"/>
        <v>137.66194520560393</v>
      </c>
    </row>
    <row r="52" spans="2:12">
      <c r="B52" s="9"/>
      <c r="C52" s="9"/>
      <c r="D52" s="9" t="s">
        <v>9</v>
      </c>
      <c r="E52" s="20">
        <v>2015</v>
      </c>
      <c r="F52" s="9" t="s">
        <v>32</v>
      </c>
      <c r="G52" s="9" t="s">
        <v>40</v>
      </c>
      <c r="H52" s="26" t="s">
        <v>144</v>
      </c>
      <c r="I52" s="14">
        <f t="shared" si="0"/>
        <v>143.1689342403628</v>
      </c>
      <c r="J52" s="14">
        <f t="shared" si="1"/>
        <v>143.1689342403628</v>
      </c>
      <c r="K52" s="14">
        <f t="shared" si="2"/>
        <v>143.1689342403628</v>
      </c>
      <c r="L52" s="14">
        <f t="shared" si="3"/>
        <v>143.1689342403628</v>
      </c>
    </row>
    <row r="53" spans="2:12">
      <c r="B53" s="9"/>
      <c r="C53" s="9"/>
      <c r="D53" s="9" t="s">
        <v>9</v>
      </c>
      <c r="E53" s="20">
        <v>2016</v>
      </c>
      <c r="F53" s="9" t="s">
        <v>32</v>
      </c>
      <c r="G53" s="9" t="s">
        <v>40</v>
      </c>
      <c r="H53" s="26" t="s">
        <v>144</v>
      </c>
      <c r="I53" s="14">
        <f t="shared" si="0"/>
        <v>155.853637201666</v>
      </c>
      <c r="J53" s="14">
        <f t="shared" si="1"/>
        <v>155.853637201666</v>
      </c>
      <c r="K53" s="14">
        <f t="shared" si="2"/>
        <v>155.853637201666</v>
      </c>
      <c r="L53" s="14">
        <f t="shared" si="3"/>
        <v>155.853637201666</v>
      </c>
    </row>
    <row r="54" spans="2:12">
      <c r="B54" s="9"/>
      <c r="C54" s="9"/>
      <c r="D54" s="9" t="s">
        <v>9</v>
      </c>
      <c r="E54" s="20">
        <v>2017</v>
      </c>
      <c r="F54" s="9" t="s">
        <v>32</v>
      </c>
      <c r="G54" s="9" t="s">
        <v>40</v>
      </c>
      <c r="H54" s="26" t="s">
        <v>144</v>
      </c>
      <c r="I54" s="14">
        <f t="shared" si="0"/>
        <v>157.5699027797167</v>
      </c>
      <c r="J54" s="14">
        <f t="shared" si="1"/>
        <v>157.5699027797167</v>
      </c>
      <c r="K54" s="14">
        <f t="shared" si="2"/>
        <v>157.5699027797167</v>
      </c>
      <c r="L54" s="14">
        <f t="shared" si="3"/>
        <v>157.5699027797167</v>
      </c>
    </row>
    <row r="55" spans="2:12">
      <c r="B55" s="9"/>
      <c r="C55" s="9"/>
      <c r="D55" s="9" t="s">
        <v>9</v>
      </c>
      <c r="E55" s="20">
        <v>2018</v>
      </c>
      <c r="F55" s="9" t="s">
        <v>32</v>
      </c>
      <c r="G55" s="9" t="s">
        <v>40</v>
      </c>
      <c r="H55" s="26" t="s">
        <v>144</v>
      </c>
      <c r="I55" s="14">
        <f t="shared" si="0"/>
        <v>156.08525190871421</v>
      </c>
      <c r="J55" s="14">
        <f t="shared" si="1"/>
        <v>156.08525190871421</v>
      </c>
      <c r="K55" s="14">
        <f t="shared" si="2"/>
        <v>156.08525190871421</v>
      </c>
      <c r="L55" s="14">
        <f t="shared" si="3"/>
        <v>156.08525190871421</v>
      </c>
    </row>
    <row r="56" spans="2:12">
      <c r="B56" s="9"/>
      <c r="C56" s="9"/>
      <c r="D56" s="9" t="s">
        <v>9</v>
      </c>
      <c r="E56" s="20">
        <v>2019</v>
      </c>
      <c r="F56" s="9" t="s">
        <v>32</v>
      </c>
      <c r="G56" s="9" t="s">
        <v>40</v>
      </c>
      <c r="H56" s="26" t="s">
        <v>144</v>
      </c>
      <c r="I56" s="14">
        <f t="shared" si="0"/>
        <v>165.202475644158</v>
      </c>
      <c r="J56" s="14">
        <f t="shared" si="1"/>
        <v>165.202475644158</v>
      </c>
      <c r="K56" s="14">
        <f t="shared" si="2"/>
        <v>165.202475644158</v>
      </c>
      <c r="L56" s="14">
        <f t="shared" si="3"/>
        <v>165.202475644158</v>
      </c>
    </row>
    <row r="57" spans="2:12">
      <c r="B57" s="9"/>
      <c r="C57" s="9"/>
      <c r="D57" s="9" t="s">
        <v>9</v>
      </c>
      <c r="E57" s="20">
        <v>2020</v>
      </c>
      <c r="F57" s="9" t="s">
        <v>32</v>
      </c>
      <c r="G57" s="9" t="s">
        <v>40</v>
      </c>
      <c r="H57" s="26" t="s">
        <v>144</v>
      </c>
      <c r="I57" s="14">
        <f t="shared" si="0"/>
        <v>165.202475644158</v>
      </c>
      <c r="J57" s="14">
        <f t="shared" si="1"/>
        <v>165.202475644158</v>
      </c>
      <c r="K57" s="14">
        <f t="shared" si="2"/>
        <v>165.202475644158</v>
      </c>
      <c r="L57" s="14">
        <f t="shared" si="3"/>
        <v>165.202475644158</v>
      </c>
    </row>
    <row r="58" spans="2:12">
      <c r="B58" s="9"/>
      <c r="C58" s="9"/>
      <c r="D58" s="9" t="s">
        <v>9</v>
      </c>
      <c r="E58" s="20">
        <v>2021</v>
      </c>
      <c r="F58" s="9" t="s">
        <v>32</v>
      </c>
      <c r="G58" s="9" t="s">
        <v>40</v>
      </c>
      <c r="H58" s="26" t="s">
        <v>144</v>
      </c>
      <c r="I58" s="14">
        <f t="shared" si="0"/>
        <v>165.202475644158</v>
      </c>
      <c r="J58" s="14">
        <f t="shared" si="1"/>
        <v>165.202475644158</v>
      </c>
      <c r="K58" s="14">
        <f t="shared" si="2"/>
        <v>165.202475644158</v>
      </c>
      <c r="L58" s="14">
        <f t="shared" si="3"/>
        <v>165.202475644158</v>
      </c>
    </row>
    <row r="59" spans="2:12">
      <c r="B59" s="9"/>
      <c r="C59" s="9"/>
      <c r="D59" s="9" t="s">
        <v>9</v>
      </c>
      <c r="E59" s="20">
        <v>2022</v>
      </c>
      <c r="F59" s="9" t="s">
        <v>32</v>
      </c>
      <c r="G59" s="9" t="s">
        <v>40</v>
      </c>
      <c r="H59" s="26" t="s">
        <v>144</v>
      </c>
      <c r="I59" s="14">
        <f t="shared" si="0"/>
        <v>165.202475644158</v>
      </c>
      <c r="J59" s="14">
        <f t="shared" si="1"/>
        <v>165.202475644158</v>
      </c>
      <c r="K59" s="14">
        <f t="shared" si="2"/>
        <v>165.202475644158</v>
      </c>
      <c r="L59" s="14">
        <f t="shared" si="3"/>
        <v>165.202475644158</v>
      </c>
    </row>
    <row r="60" spans="2:12">
      <c r="B60" s="9"/>
      <c r="C60" s="9"/>
      <c r="D60" s="9" t="s">
        <v>9</v>
      </c>
      <c r="E60" s="20">
        <v>2023</v>
      </c>
      <c r="F60" s="9" t="s">
        <v>32</v>
      </c>
      <c r="G60" s="9" t="s">
        <v>40</v>
      </c>
      <c r="H60" s="26" t="s">
        <v>144</v>
      </c>
      <c r="I60" s="14">
        <f t="shared" si="0"/>
        <v>165.202475644158</v>
      </c>
      <c r="J60" s="14">
        <f t="shared" si="1"/>
        <v>165.202475644158</v>
      </c>
      <c r="K60" s="14">
        <f t="shared" si="2"/>
        <v>165.202475644158</v>
      </c>
      <c r="L60" s="14">
        <f t="shared" si="3"/>
        <v>165.202475644158</v>
      </c>
    </row>
    <row r="61" spans="2:12">
      <c r="B61" s="9"/>
      <c r="C61" s="9"/>
      <c r="D61" s="9" t="s">
        <v>9</v>
      </c>
      <c r="E61" s="20">
        <v>2024</v>
      </c>
      <c r="F61" s="9" t="s">
        <v>32</v>
      </c>
      <c r="G61" s="9" t="s">
        <v>40</v>
      </c>
      <c r="H61" s="26" t="s">
        <v>144</v>
      </c>
      <c r="I61" s="14">
        <f t="shared" si="0"/>
        <v>165.202475644158</v>
      </c>
      <c r="J61" s="14">
        <f t="shared" si="1"/>
        <v>165.202475644158</v>
      </c>
      <c r="K61" s="14">
        <f t="shared" si="2"/>
        <v>165.202475644158</v>
      </c>
      <c r="L61" s="14">
        <f t="shared" si="3"/>
        <v>165.202475644158</v>
      </c>
    </row>
    <row r="62" spans="2:12">
      <c r="B62" s="9"/>
      <c r="C62" s="9"/>
      <c r="D62" s="9" t="s">
        <v>9</v>
      </c>
      <c r="E62" s="20">
        <v>2025</v>
      </c>
      <c r="F62" s="9" t="s">
        <v>32</v>
      </c>
      <c r="G62" s="9" t="s">
        <v>40</v>
      </c>
      <c r="H62" s="26" t="s">
        <v>144</v>
      </c>
      <c r="I62" s="14">
        <f t="shared" si="0"/>
        <v>165.202475644158</v>
      </c>
      <c r="J62" s="14">
        <f t="shared" si="1"/>
        <v>165.202475644158</v>
      </c>
      <c r="K62" s="14">
        <f t="shared" si="2"/>
        <v>165.202475644158</v>
      </c>
      <c r="L62" s="14">
        <f t="shared" si="3"/>
        <v>165.202475644158</v>
      </c>
    </row>
    <row r="63" spans="2:12">
      <c r="B63" s="9"/>
      <c r="C63" s="9"/>
      <c r="D63" s="9" t="s">
        <v>9</v>
      </c>
      <c r="E63" s="20">
        <v>2026</v>
      </c>
      <c r="F63" s="9" t="s">
        <v>32</v>
      </c>
      <c r="G63" s="9" t="s">
        <v>40</v>
      </c>
      <c r="H63" s="26" t="s">
        <v>144</v>
      </c>
      <c r="I63" s="14">
        <f t="shared" si="0"/>
        <v>165.202475644158</v>
      </c>
      <c r="J63" s="14">
        <f t="shared" si="1"/>
        <v>165.202475644158</v>
      </c>
      <c r="K63" s="14">
        <f t="shared" si="2"/>
        <v>165.202475644158</v>
      </c>
      <c r="L63" s="14">
        <f t="shared" si="3"/>
        <v>165.202475644158</v>
      </c>
    </row>
    <row r="64" spans="2:12">
      <c r="B64" s="9"/>
      <c r="C64" s="9"/>
      <c r="D64" s="9" t="s">
        <v>9</v>
      </c>
      <c r="E64" s="20">
        <v>2027</v>
      </c>
      <c r="F64" s="9" t="s">
        <v>32</v>
      </c>
      <c r="G64" s="9" t="s">
        <v>40</v>
      </c>
      <c r="H64" s="26" t="s">
        <v>144</v>
      </c>
      <c r="I64" s="14">
        <f t="shared" si="0"/>
        <v>165.202475644158</v>
      </c>
      <c r="J64" s="14">
        <f t="shared" si="1"/>
        <v>165.202475644158</v>
      </c>
      <c r="K64" s="14">
        <f t="shared" si="2"/>
        <v>165.202475644158</v>
      </c>
      <c r="L64" s="14">
        <f t="shared" si="3"/>
        <v>165.202475644158</v>
      </c>
    </row>
    <row r="65" spans="2:12">
      <c r="B65" s="9"/>
      <c r="C65" s="9"/>
      <c r="D65" s="9" t="s">
        <v>9</v>
      </c>
      <c r="E65" s="20">
        <v>2028</v>
      </c>
      <c r="F65" s="9" t="s">
        <v>32</v>
      </c>
      <c r="G65" s="9" t="s">
        <v>40</v>
      </c>
      <c r="H65" s="26" t="s">
        <v>144</v>
      </c>
      <c r="I65" s="14">
        <f t="shared" si="0"/>
        <v>165.202475644158</v>
      </c>
      <c r="J65" s="14">
        <f t="shared" si="1"/>
        <v>165.202475644158</v>
      </c>
      <c r="K65" s="14">
        <f t="shared" si="2"/>
        <v>165.202475644158</v>
      </c>
      <c r="L65" s="14">
        <f t="shared" si="3"/>
        <v>165.202475644158</v>
      </c>
    </row>
    <row r="66" spans="2:12">
      <c r="B66" s="9"/>
      <c r="C66" s="9"/>
      <c r="D66" s="9" t="s">
        <v>9</v>
      </c>
      <c r="E66" s="20">
        <v>2029</v>
      </c>
      <c r="F66" s="9" t="s">
        <v>32</v>
      </c>
      <c r="G66" s="9" t="s">
        <v>40</v>
      </c>
      <c r="H66" s="26" t="s">
        <v>144</v>
      </c>
      <c r="I66" s="14">
        <f t="shared" si="0"/>
        <v>165.202475644158</v>
      </c>
      <c r="J66" s="14">
        <f t="shared" si="1"/>
        <v>165.202475644158</v>
      </c>
      <c r="K66" s="14">
        <f t="shared" si="2"/>
        <v>165.202475644158</v>
      </c>
      <c r="L66" s="14">
        <f t="shared" si="3"/>
        <v>165.202475644158</v>
      </c>
    </row>
    <row r="67" spans="2:12">
      <c r="B67" s="9"/>
      <c r="C67" s="9"/>
      <c r="D67" s="9" t="s">
        <v>9</v>
      </c>
      <c r="E67" s="20">
        <v>2030</v>
      </c>
      <c r="F67" s="9" t="s">
        <v>32</v>
      </c>
      <c r="G67" s="9" t="s">
        <v>40</v>
      </c>
      <c r="H67" s="26" t="s">
        <v>144</v>
      </c>
      <c r="I67" s="14">
        <f t="shared" si="0"/>
        <v>165.202475644158</v>
      </c>
      <c r="J67" s="14">
        <f t="shared" si="1"/>
        <v>165.202475644158</v>
      </c>
      <c r="K67" s="14">
        <f t="shared" si="2"/>
        <v>165.202475644158</v>
      </c>
      <c r="L67" s="14">
        <f t="shared" si="3"/>
        <v>165.202475644158</v>
      </c>
    </row>
    <row r="68" spans="2:12">
      <c r="B68" s="9"/>
      <c r="C68" s="9"/>
      <c r="D68" s="9" t="s">
        <v>9</v>
      </c>
      <c r="E68" s="20">
        <v>2031</v>
      </c>
      <c r="F68" s="9" t="s">
        <v>32</v>
      </c>
      <c r="G68" s="9" t="s">
        <v>40</v>
      </c>
      <c r="H68" s="26" t="s">
        <v>144</v>
      </c>
      <c r="I68" s="14">
        <f t="shared" si="0"/>
        <v>165.202475644158</v>
      </c>
      <c r="J68" s="14">
        <f t="shared" si="1"/>
        <v>165.202475644158</v>
      </c>
      <c r="K68" s="14">
        <f t="shared" si="2"/>
        <v>165.202475644158</v>
      </c>
      <c r="L68" s="14">
        <f t="shared" si="3"/>
        <v>165.202475644158</v>
      </c>
    </row>
    <row r="69" spans="2:12">
      <c r="B69" s="9"/>
      <c r="C69" s="9"/>
      <c r="D69" s="9" t="s">
        <v>9</v>
      </c>
      <c r="E69" s="20">
        <v>2032</v>
      </c>
      <c r="F69" s="9" t="s">
        <v>32</v>
      </c>
      <c r="G69" s="9" t="s">
        <v>40</v>
      </c>
      <c r="H69" s="26" t="s">
        <v>144</v>
      </c>
      <c r="I69" s="14">
        <f t="shared" si="0"/>
        <v>165.202475644158</v>
      </c>
      <c r="J69" s="14">
        <f t="shared" si="1"/>
        <v>165.202475644158</v>
      </c>
      <c r="K69" s="14">
        <f t="shared" si="2"/>
        <v>165.202475644158</v>
      </c>
      <c r="L69" s="14">
        <f t="shared" si="3"/>
        <v>165.202475644158</v>
      </c>
    </row>
    <row r="70" spans="2:12">
      <c r="B70" s="9"/>
      <c r="C70" s="9"/>
      <c r="D70" s="9" t="s">
        <v>9</v>
      </c>
      <c r="E70" s="20">
        <v>2033</v>
      </c>
      <c r="F70" s="9" t="s">
        <v>32</v>
      </c>
      <c r="G70" s="9" t="s">
        <v>40</v>
      </c>
      <c r="H70" s="26" t="s">
        <v>144</v>
      </c>
      <c r="I70" s="14">
        <f t="shared" ref="I70:I133" si="4">HLOOKUP(G70,FuelTax2,E70-2006,FALSE)</f>
        <v>165.202475644158</v>
      </c>
      <c r="J70" s="14">
        <f t="shared" si="1"/>
        <v>165.202475644158</v>
      </c>
      <c r="K70" s="14">
        <f t="shared" si="2"/>
        <v>165.202475644158</v>
      </c>
      <c r="L70" s="14">
        <f t="shared" si="3"/>
        <v>165.202475644158</v>
      </c>
    </row>
    <row r="71" spans="2:12">
      <c r="B71" s="9"/>
      <c r="C71" s="9"/>
      <c r="D71" s="9" t="s">
        <v>9</v>
      </c>
      <c r="E71" s="20">
        <v>2034</v>
      </c>
      <c r="F71" s="9" t="s">
        <v>32</v>
      </c>
      <c r="G71" s="9" t="s">
        <v>40</v>
      </c>
      <c r="H71" s="26" t="s">
        <v>144</v>
      </c>
      <c r="I71" s="14">
        <f t="shared" si="4"/>
        <v>165.202475644158</v>
      </c>
      <c r="J71" s="14">
        <f t="shared" ref="J71:J134" si="5">I71</f>
        <v>165.202475644158</v>
      </c>
      <c r="K71" s="14">
        <f t="shared" ref="K71:K134" si="6">I71</f>
        <v>165.202475644158</v>
      </c>
      <c r="L71" s="14">
        <f t="shared" ref="L71:L134" si="7">J71</f>
        <v>165.202475644158</v>
      </c>
    </row>
    <row r="72" spans="2:12">
      <c r="B72" s="9"/>
      <c r="C72" s="9"/>
      <c r="D72" s="9" t="s">
        <v>9</v>
      </c>
      <c r="E72" s="20">
        <v>2035</v>
      </c>
      <c r="F72" s="9" t="s">
        <v>32</v>
      </c>
      <c r="G72" s="9" t="s">
        <v>40</v>
      </c>
      <c r="H72" s="26" t="s">
        <v>144</v>
      </c>
      <c r="I72" s="14">
        <f t="shared" si="4"/>
        <v>165.202475644158</v>
      </c>
      <c r="J72" s="14">
        <f t="shared" si="5"/>
        <v>165.202475644158</v>
      </c>
      <c r="K72" s="14">
        <f t="shared" si="6"/>
        <v>165.202475644158</v>
      </c>
      <c r="L72" s="14">
        <f t="shared" si="7"/>
        <v>165.202475644158</v>
      </c>
    </row>
    <row r="73" spans="2:12">
      <c r="B73" s="9"/>
      <c r="C73" s="9"/>
      <c r="D73" s="9" t="s">
        <v>9</v>
      </c>
      <c r="E73" s="20">
        <v>2036</v>
      </c>
      <c r="F73" s="9" t="s">
        <v>32</v>
      </c>
      <c r="G73" s="9" t="s">
        <v>40</v>
      </c>
      <c r="H73" s="26" t="s">
        <v>144</v>
      </c>
      <c r="I73" s="14">
        <f t="shared" si="4"/>
        <v>165.202475644158</v>
      </c>
      <c r="J73" s="14">
        <f t="shared" si="5"/>
        <v>165.202475644158</v>
      </c>
      <c r="K73" s="14">
        <f t="shared" si="6"/>
        <v>165.202475644158</v>
      </c>
      <c r="L73" s="14">
        <f t="shared" si="7"/>
        <v>165.202475644158</v>
      </c>
    </row>
    <row r="74" spans="2:12">
      <c r="B74" s="9"/>
      <c r="C74" s="9"/>
      <c r="D74" s="9" t="s">
        <v>9</v>
      </c>
      <c r="E74" s="20">
        <v>2037</v>
      </c>
      <c r="F74" s="9" t="s">
        <v>32</v>
      </c>
      <c r="G74" s="9" t="s">
        <v>40</v>
      </c>
      <c r="H74" s="26" t="s">
        <v>144</v>
      </c>
      <c r="I74" s="14">
        <f t="shared" si="4"/>
        <v>165.202475644158</v>
      </c>
      <c r="J74" s="14">
        <f t="shared" si="5"/>
        <v>165.202475644158</v>
      </c>
      <c r="K74" s="14">
        <f t="shared" si="6"/>
        <v>165.202475644158</v>
      </c>
      <c r="L74" s="14">
        <f t="shared" si="7"/>
        <v>165.202475644158</v>
      </c>
    </row>
    <row r="75" spans="2:12">
      <c r="B75" s="9"/>
      <c r="C75" s="9"/>
      <c r="D75" s="9" t="s">
        <v>9</v>
      </c>
      <c r="E75" s="20">
        <v>2038</v>
      </c>
      <c r="F75" s="9" t="s">
        <v>32</v>
      </c>
      <c r="G75" s="9" t="s">
        <v>40</v>
      </c>
      <c r="H75" s="26" t="s">
        <v>144</v>
      </c>
      <c r="I75" s="14">
        <f t="shared" si="4"/>
        <v>165.202475644158</v>
      </c>
      <c r="J75" s="14">
        <f t="shared" si="5"/>
        <v>165.202475644158</v>
      </c>
      <c r="K75" s="14">
        <f t="shared" si="6"/>
        <v>165.202475644158</v>
      </c>
      <c r="L75" s="14">
        <f t="shared" si="7"/>
        <v>165.202475644158</v>
      </c>
    </row>
    <row r="76" spans="2:12">
      <c r="B76" s="9"/>
      <c r="C76" s="9"/>
      <c r="D76" s="9" t="s">
        <v>9</v>
      </c>
      <c r="E76" s="20">
        <v>2039</v>
      </c>
      <c r="F76" s="9" t="s">
        <v>32</v>
      </c>
      <c r="G76" s="9" t="s">
        <v>40</v>
      </c>
      <c r="H76" s="26" t="s">
        <v>144</v>
      </c>
      <c r="I76" s="14">
        <f t="shared" si="4"/>
        <v>165.202475644158</v>
      </c>
      <c r="J76" s="14">
        <f t="shared" si="5"/>
        <v>165.202475644158</v>
      </c>
      <c r="K76" s="14">
        <f t="shared" si="6"/>
        <v>165.202475644158</v>
      </c>
      <c r="L76" s="14">
        <f t="shared" si="7"/>
        <v>165.202475644158</v>
      </c>
    </row>
    <row r="77" spans="2:12">
      <c r="B77" s="9"/>
      <c r="C77" s="9"/>
      <c r="D77" s="9" t="s">
        <v>9</v>
      </c>
      <c r="E77" s="20">
        <v>2040</v>
      </c>
      <c r="F77" s="9" t="s">
        <v>32</v>
      </c>
      <c r="G77" s="9" t="s">
        <v>40</v>
      </c>
      <c r="H77" s="26" t="s">
        <v>144</v>
      </c>
      <c r="I77" s="14">
        <f t="shared" si="4"/>
        <v>165.202475644158</v>
      </c>
      <c r="J77" s="14">
        <f t="shared" si="5"/>
        <v>165.202475644158</v>
      </c>
      <c r="K77" s="14">
        <f t="shared" si="6"/>
        <v>165.202475644158</v>
      </c>
      <c r="L77" s="14">
        <f t="shared" si="7"/>
        <v>165.202475644158</v>
      </c>
    </row>
    <row r="78" spans="2:12">
      <c r="B78" s="9"/>
      <c r="C78" s="9"/>
      <c r="D78" s="9" t="s">
        <v>9</v>
      </c>
      <c r="E78" s="20">
        <v>2041</v>
      </c>
      <c r="F78" s="9" t="s">
        <v>32</v>
      </c>
      <c r="G78" s="9" t="s">
        <v>40</v>
      </c>
      <c r="H78" s="26" t="s">
        <v>144</v>
      </c>
      <c r="I78" s="14">
        <f t="shared" si="4"/>
        <v>165.202475644158</v>
      </c>
      <c r="J78" s="14">
        <f t="shared" si="5"/>
        <v>165.202475644158</v>
      </c>
      <c r="K78" s="14">
        <f t="shared" si="6"/>
        <v>165.202475644158</v>
      </c>
      <c r="L78" s="14">
        <f t="shared" si="7"/>
        <v>165.202475644158</v>
      </c>
    </row>
    <row r="79" spans="2:12">
      <c r="B79" s="9"/>
      <c r="C79" s="9"/>
      <c r="D79" s="9" t="s">
        <v>9</v>
      </c>
      <c r="E79" s="20">
        <v>2042</v>
      </c>
      <c r="F79" s="9" t="s">
        <v>32</v>
      </c>
      <c r="G79" s="9" t="s">
        <v>40</v>
      </c>
      <c r="H79" s="26" t="s">
        <v>144</v>
      </c>
      <c r="I79" s="14">
        <f t="shared" si="4"/>
        <v>165.202475644158</v>
      </c>
      <c r="J79" s="14">
        <f t="shared" si="5"/>
        <v>165.202475644158</v>
      </c>
      <c r="K79" s="14">
        <f t="shared" si="6"/>
        <v>165.202475644158</v>
      </c>
      <c r="L79" s="14">
        <f t="shared" si="7"/>
        <v>165.202475644158</v>
      </c>
    </row>
    <row r="80" spans="2:12">
      <c r="B80" s="9"/>
      <c r="C80" s="9"/>
      <c r="D80" s="9" t="s">
        <v>9</v>
      </c>
      <c r="E80" s="20">
        <v>2043</v>
      </c>
      <c r="F80" s="9" t="s">
        <v>32</v>
      </c>
      <c r="G80" s="9" t="s">
        <v>40</v>
      </c>
      <c r="H80" s="26" t="s">
        <v>144</v>
      </c>
      <c r="I80" s="14">
        <f t="shared" si="4"/>
        <v>165.202475644158</v>
      </c>
      <c r="J80" s="14">
        <f t="shared" si="5"/>
        <v>165.202475644158</v>
      </c>
      <c r="K80" s="14">
        <f t="shared" si="6"/>
        <v>165.202475644158</v>
      </c>
      <c r="L80" s="14">
        <f t="shared" si="7"/>
        <v>165.202475644158</v>
      </c>
    </row>
    <row r="81" spans="2:12">
      <c r="B81" s="9"/>
      <c r="C81" s="9"/>
      <c r="D81" s="9" t="s">
        <v>9</v>
      </c>
      <c r="E81" s="20">
        <v>2044</v>
      </c>
      <c r="F81" s="9" t="s">
        <v>32</v>
      </c>
      <c r="G81" s="9" t="s">
        <v>40</v>
      </c>
      <c r="H81" s="26" t="s">
        <v>144</v>
      </c>
      <c r="I81" s="14">
        <f t="shared" si="4"/>
        <v>165.202475644158</v>
      </c>
      <c r="J81" s="14">
        <f t="shared" si="5"/>
        <v>165.202475644158</v>
      </c>
      <c r="K81" s="14">
        <f t="shared" si="6"/>
        <v>165.202475644158</v>
      </c>
      <c r="L81" s="14">
        <f t="shared" si="7"/>
        <v>165.202475644158</v>
      </c>
    </row>
    <row r="82" spans="2:12">
      <c r="B82" s="9"/>
      <c r="C82" s="9"/>
      <c r="D82" s="9" t="s">
        <v>9</v>
      </c>
      <c r="E82" s="20">
        <v>2045</v>
      </c>
      <c r="F82" s="9" t="s">
        <v>32</v>
      </c>
      <c r="G82" s="9" t="s">
        <v>40</v>
      </c>
      <c r="H82" s="26" t="s">
        <v>144</v>
      </c>
      <c r="I82" s="14">
        <f t="shared" si="4"/>
        <v>165.202475644158</v>
      </c>
      <c r="J82" s="14">
        <f t="shared" si="5"/>
        <v>165.202475644158</v>
      </c>
      <c r="K82" s="14">
        <f t="shared" si="6"/>
        <v>165.202475644158</v>
      </c>
      <c r="L82" s="14">
        <f t="shared" si="7"/>
        <v>165.202475644158</v>
      </c>
    </row>
    <row r="83" spans="2:12">
      <c r="B83" s="9"/>
      <c r="C83" s="9"/>
      <c r="D83" s="9" t="s">
        <v>9</v>
      </c>
      <c r="E83" s="20">
        <v>2046</v>
      </c>
      <c r="F83" s="9" t="s">
        <v>32</v>
      </c>
      <c r="G83" s="9" t="s">
        <v>40</v>
      </c>
      <c r="H83" s="26" t="s">
        <v>144</v>
      </c>
      <c r="I83" s="14">
        <f t="shared" si="4"/>
        <v>165.202475644158</v>
      </c>
      <c r="J83" s="14">
        <f t="shared" si="5"/>
        <v>165.202475644158</v>
      </c>
      <c r="K83" s="14">
        <f t="shared" si="6"/>
        <v>165.202475644158</v>
      </c>
      <c r="L83" s="14">
        <f t="shared" si="7"/>
        <v>165.202475644158</v>
      </c>
    </row>
    <row r="84" spans="2:12">
      <c r="B84" s="9"/>
      <c r="C84" s="9"/>
      <c r="D84" s="9" t="s">
        <v>9</v>
      </c>
      <c r="E84" s="20">
        <v>2047</v>
      </c>
      <c r="F84" s="9" t="s">
        <v>32</v>
      </c>
      <c r="G84" s="9" t="s">
        <v>40</v>
      </c>
      <c r="H84" s="26" t="s">
        <v>144</v>
      </c>
      <c r="I84" s="14">
        <f t="shared" si="4"/>
        <v>165.202475644158</v>
      </c>
      <c r="J84" s="14">
        <f t="shared" si="5"/>
        <v>165.202475644158</v>
      </c>
      <c r="K84" s="14">
        <f t="shared" si="6"/>
        <v>165.202475644158</v>
      </c>
      <c r="L84" s="14">
        <f t="shared" si="7"/>
        <v>165.202475644158</v>
      </c>
    </row>
    <row r="85" spans="2:12">
      <c r="B85" s="9"/>
      <c r="C85" s="9"/>
      <c r="D85" s="9" t="s">
        <v>9</v>
      </c>
      <c r="E85" s="20">
        <v>2048</v>
      </c>
      <c r="F85" s="9" t="s">
        <v>32</v>
      </c>
      <c r="G85" s="9" t="s">
        <v>40</v>
      </c>
      <c r="H85" s="26" t="s">
        <v>144</v>
      </c>
      <c r="I85" s="14">
        <f t="shared" si="4"/>
        <v>165.202475644158</v>
      </c>
      <c r="J85" s="14">
        <f t="shared" si="5"/>
        <v>165.202475644158</v>
      </c>
      <c r="K85" s="14">
        <f t="shared" si="6"/>
        <v>165.202475644158</v>
      </c>
      <c r="L85" s="14">
        <f t="shared" si="7"/>
        <v>165.202475644158</v>
      </c>
    </row>
    <row r="86" spans="2:12">
      <c r="B86" s="9"/>
      <c r="C86" s="9"/>
      <c r="D86" s="9" t="s">
        <v>9</v>
      </c>
      <c r="E86" s="20">
        <v>2049</v>
      </c>
      <c r="F86" s="9" t="s">
        <v>32</v>
      </c>
      <c r="G86" s="9" t="s">
        <v>40</v>
      </c>
      <c r="H86" s="26" t="s">
        <v>144</v>
      </c>
      <c r="I86" s="14">
        <f t="shared" si="4"/>
        <v>165.202475644158</v>
      </c>
      <c r="J86" s="14">
        <f t="shared" si="5"/>
        <v>165.202475644158</v>
      </c>
      <c r="K86" s="14">
        <f t="shared" si="6"/>
        <v>165.202475644158</v>
      </c>
      <c r="L86" s="14">
        <f t="shared" si="7"/>
        <v>165.202475644158</v>
      </c>
    </row>
    <row r="87" spans="2:12">
      <c r="B87" s="9"/>
      <c r="C87" s="9"/>
      <c r="D87" s="9" t="s">
        <v>9</v>
      </c>
      <c r="E87" s="20">
        <v>2050</v>
      </c>
      <c r="F87" s="9" t="s">
        <v>32</v>
      </c>
      <c r="G87" s="9" t="s">
        <v>40</v>
      </c>
      <c r="H87" s="26" t="s">
        <v>144</v>
      </c>
      <c r="I87" s="14">
        <f t="shared" si="4"/>
        <v>165.202475644158</v>
      </c>
      <c r="J87" s="14">
        <f t="shared" si="5"/>
        <v>165.202475644158</v>
      </c>
      <c r="K87" s="14">
        <f t="shared" si="6"/>
        <v>165.202475644158</v>
      </c>
      <c r="L87" s="14">
        <f t="shared" si="7"/>
        <v>165.202475644158</v>
      </c>
    </row>
    <row r="88" spans="2:12">
      <c r="B88" s="9"/>
      <c r="C88" s="9"/>
      <c r="D88" s="9" t="s">
        <v>9</v>
      </c>
      <c r="E88" s="20">
        <v>2010</v>
      </c>
      <c r="F88" s="9" t="s">
        <v>32</v>
      </c>
      <c r="G88" s="9" t="s">
        <v>41</v>
      </c>
      <c r="H88" s="26" t="s">
        <v>144</v>
      </c>
      <c r="I88" s="14">
        <f t="shared" si="4"/>
        <v>0</v>
      </c>
      <c r="J88" s="14">
        <f t="shared" si="5"/>
        <v>0</v>
      </c>
      <c r="K88" s="14">
        <f t="shared" si="6"/>
        <v>0</v>
      </c>
      <c r="L88" s="14">
        <f t="shared" si="7"/>
        <v>0</v>
      </c>
    </row>
    <row r="89" spans="2:12">
      <c r="B89" s="9"/>
      <c r="C89" s="9"/>
      <c r="D89" s="9" t="s">
        <v>9</v>
      </c>
      <c r="E89" s="20">
        <v>2011</v>
      </c>
      <c r="F89" s="9" t="s">
        <v>32</v>
      </c>
      <c r="G89" s="9" t="s">
        <v>41</v>
      </c>
      <c r="H89" s="26" t="s">
        <v>144</v>
      </c>
      <c r="I89" s="14">
        <f t="shared" si="4"/>
        <v>0</v>
      </c>
      <c r="J89" s="14">
        <f t="shared" si="5"/>
        <v>0</v>
      </c>
      <c r="K89" s="14">
        <f t="shared" si="6"/>
        <v>0</v>
      </c>
      <c r="L89" s="14">
        <f t="shared" si="7"/>
        <v>0</v>
      </c>
    </row>
    <row r="90" spans="2:12">
      <c r="B90" s="9"/>
      <c r="C90" s="9"/>
      <c r="D90" s="9" t="s">
        <v>9</v>
      </c>
      <c r="E90" s="20">
        <v>2012</v>
      </c>
      <c r="F90" s="9" t="s">
        <v>32</v>
      </c>
      <c r="G90" s="9" t="s">
        <v>41</v>
      </c>
      <c r="H90" s="26" t="s">
        <v>144</v>
      </c>
      <c r="I90" s="14">
        <f t="shared" si="4"/>
        <v>0</v>
      </c>
      <c r="J90" s="14">
        <f t="shared" si="5"/>
        <v>0</v>
      </c>
      <c r="K90" s="14">
        <f t="shared" si="6"/>
        <v>0</v>
      </c>
      <c r="L90" s="14">
        <f t="shared" si="7"/>
        <v>0</v>
      </c>
    </row>
    <row r="91" spans="2:12">
      <c r="B91" s="9"/>
      <c r="C91" s="9"/>
      <c r="D91" s="9" t="s">
        <v>9</v>
      </c>
      <c r="E91" s="20">
        <v>2013</v>
      </c>
      <c r="F91" s="9" t="s">
        <v>32</v>
      </c>
      <c r="G91" s="9" t="s">
        <v>41</v>
      </c>
      <c r="H91" s="26" t="s">
        <v>144</v>
      </c>
      <c r="I91" s="14">
        <f t="shared" si="4"/>
        <v>0</v>
      </c>
      <c r="J91" s="14">
        <f t="shared" si="5"/>
        <v>0</v>
      </c>
      <c r="K91" s="14">
        <f t="shared" si="6"/>
        <v>0</v>
      </c>
      <c r="L91" s="14">
        <f t="shared" si="7"/>
        <v>0</v>
      </c>
    </row>
    <row r="92" spans="2:12">
      <c r="B92" s="9"/>
      <c r="C92" s="9"/>
      <c r="D92" s="9" t="s">
        <v>9</v>
      </c>
      <c r="E92" s="20">
        <v>2014</v>
      </c>
      <c r="F92" s="9" t="s">
        <v>32</v>
      </c>
      <c r="G92" s="9" t="s">
        <v>41</v>
      </c>
      <c r="H92" s="26" t="s">
        <v>144</v>
      </c>
      <c r="I92" s="14">
        <f t="shared" si="4"/>
        <v>0</v>
      </c>
      <c r="J92" s="14">
        <f t="shared" si="5"/>
        <v>0</v>
      </c>
      <c r="K92" s="14">
        <f t="shared" si="6"/>
        <v>0</v>
      </c>
      <c r="L92" s="14">
        <f t="shared" si="7"/>
        <v>0</v>
      </c>
    </row>
    <row r="93" spans="2:12">
      <c r="B93" s="9"/>
      <c r="C93" s="9"/>
      <c r="D93" s="9" t="s">
        <v>9</v>
      </c>
      <c r="E93" s="20">
        <v>2015</v>
      </c>
      <c r="F93" s="9" t="s">
        <v>32</v>
      </c>
      <c r="G93" s="9" t="s">
        <v>41</v>
      </c>
      <c r="H93" s="26" t="s">
        <v>144</v>
      </c>
      <c r="I93" s="14">
        <f t="shared" si="4"/>
        <v>0</v>
      </c>
      <c r="J93" s="14">
        <f t="shared" si="5"/>
        <v>0</v>
      </c>
      <c r="K93" s="14">
        <f t="shared" si="6"/>
        <v>0</v>
      </c>
      <c r="L93" s="14">
        <f t="shared" si="7"/>
        <v>0</v>
      </c>
    </row>
    <row r="94" spans="2:12">
      <c r="B94" s="9"/>
      <c r="C94" s="9"/>
      <c r="D94" s="9" t="s">
        <v>9</v>
      </c>
      <c r="E94" s="20">
        <v>2016</v>
      </c>
      <c r="F94" s="9" t="s">
        <v>32</v>
      </c>
      <c r="G94" s="9" t="s">
        <v>41</v>
      </c>
      <c r="H94" s="26" t="s">
        <v>144</v>
      </c>
      <c r="I94" s="14">
        <f t="shared" si="4"/>
        <v>0</v>
      </c>
      <c r="J94" s="14">
        <f t="shared" si="5"/>
        <v>0</v>
      </c>
      <c r="K94" s="14">
        <f t="shared" si="6"/>
        <v>0</v>
      </c>
      <c r="L94" s="14">
        <f t="shared" si="7"/>
        <v>0</v>
      </c>
    </row>
    <row r="95" spans="2:12">
      <c r="B95" s="9"/>
      <c r="C95" s="9"/>
      <c r="D95" s="9" t="s">
        <v>9</v>
      </c>
      <c r="E95" s="20">
        <v>2017</v>
      </c>
      <c r="F95" s="9" t="s">
        <v>32</v>
      </c>
      <c r="G95" s="9" t="s">
        <v>41</v>
      </c>
      <c r="H95" s="26" t="s">
        <v>144</v>
      </c>
      <c r="I95" s="14">
        <f t="shared" si="4"/>
        <v>0</v>
      </c>
      <c r="J95" s="14">
        <f t="shared" si="5"/>
        <v>0</v>
      </c>
      <c r="K95" s="14">
        <f t="shared" si="6"/>
        <v>0</v>
      </c>
      <c r="L95" s="14">
        <f t="shared" si="7"/>
        <v>0</v>
      </c>
    </row>
    <row r="96" spans="2:12">
      <c r="B96" s="9"/>
      <c r="C96" s="9"/>
      <c r="D96" s="9" t="s">
        <v>9</v>
      </c>
      <c r="E96" s="20">
        <v>2018</v>
      </c>
      <c r="F96" s="9" t="s">
        <v>32</v>
      </c>
      <c r="G96" s="9" t="s">
        <v>41</v>
      </c>
      <c r="H96" s="26" t="s">
        <v>144</v>
      </c>
      <c r="I96" s="14">
        <f t="shared" si="4"/>
        <v>0</v>
      </c>
      <c r="J96" s="14">
        <f t="shared" si="5"/>
        <v>0</v>
      </c>
      <c r="K96" s="14">
        <f t="shared" si="6"/>
        <v>0</v>
      </c>
      <c r="L96" s="14">
        <f t="shared" si="7"/>
        <v>0</v>
      </c>
    </row>
    <row r="97" spans="2:12">
      <c r="B97" s="9"/>
      <c r="C97" s="9"/>
      <c r="D97" s="9" t="s">
        <v>9</v>
      </c>
      <c r="E97" s="20">
        <v>2019</v>
      </c>
      <c r="F97" s="9" t="s">
        <v>32</v>
      </c>
      <c r="G97" s="9" t="s">
        <v>41</v>
      </c>
      <c r="H97" s="26" t="s">
        <v>144</v>
      </c>
      <c r="I97" s="14">
        <f t="shared" si="4"/>
        <v>0</v>
      </c>
      <c r="J97" s="14">
        <f t="shared" si="5"/>
        <v>0</v>
      </c>
      <c r="K97" s="14">
        <f t="shared" si="6"/>
        <v>0</v>
      </c>
      <c r="L97" s="14">
        <f t="shared" si="7"/>
        <v>0</v>
      </c>
    </row>
    <row r="98" spans="2:12">
      <c r="B98" s="9"/>
      <c r="C98" s="9"/>
      <c r="D98" s="9" t="s">
        <v>9</v>
      </c>
      <c r="E98" s="20">
        <v>2020</v>
      </c>
      <c r="F98" s="9" t="s">
        <v>32</v>
      </c>
      <c r="G98" s="9" t="s">
        <v>41</v>
      </c>
      <c r="H98" s="26" t="s">
        <v>144</v>
      </c>
      <c r="I98" s="14">
        <f t="shared" si="4"/>
        <v>0</v>
      </c>
      <c r="J98" s="14">
        <f t="shared" si="5"/>
        <v>0</v>
      </c>
      <c r="K98" s="14">
        <f t="shared" si="6"/>
        <v>0</v>
      </c>
      <c r="L98" s="14">
        <f t="shared" si="7"/>
        <v>0</v>
      </c>
    </row>
    <row r="99" spans="2:12">
      <c r="B99" s="9"/>
      <c r="C99" s="9"/>
      <c r="D99" s="9" t="s">
        <v>9</v>
      </c>
      <c r="E99" s="20">
        <v>2021</v>
      </c>
      <c r="F99" s="9" t="s">
        <v>32</v>
      </c>
      <c r="G99" s="9" t="s">
        <v>41</v>
      </c>
      <c r="H99" s="26" t="s">
        <v>144</v>
      </c>
      <c r="I99" s="14">
        <f t="shared" si="4"/>
        <v>0</v>
      </c>
      <c r="J99" s="14">
        <f t="shared" si="5"/>
        <v>0</v>
      </c>
      <c r="K99" s="14">
        <f t="shared" si="6"/>
        <v>0</v>
      </c>
      <c r="L99" s="14">
        <f t="shared" si="7"/>
        <v>0</v>
      </c>
    </row>
    <row r="100" spans="2:12">
      <c r="B100" s="9"/>
      <c r="C100" s="9"/>
      <c r="D100" s="9" t="s">
        <v>9</v>
      </c>
      <c r="E100" s="20">
        <v>2022</v>
      </c>
      <c r="F100" s="9" t="s">
        <v>32</v>
      </c>
      <c r="G100" s="9" t="s">
        <v>41</v>
      </c>
      <c r="H100" s="26" t="s">
        <v>144</v>
      </c>
      <c r="I100" s="14">
        <f t="shared" si="4"/>
        <v>0</v>
      </c>
      <c r="J100" s="14">
        <f t="shared" si="5"/>
        <v>0</v>
      </c>
      <c r="K100" s="14">
        <f t="shared" si="6"/>
        <v>0</v>
      </c>
      <c r="L100" s="14">
        <f t="shared" si="7"/>
        <v>0</v>
      </c>
    </row>
    <row r="101" spans="2:12">
      <c r="B101" s="9"/>
      <c r="C101" s="9"/>
      <c r="D101" s="9" t="s">
        <v>9</v>
      </c>
      <c r="E101" s="20">
        <v>2023</v>
      </c>
      <c r="F101" s="9" t="s">
        <v>32</v>
      </c>
      <c r="G101" s="9" t="s">
        <v>41</v>
      </c>
      <c r="H101" s="26" t="s">
        <v>144</v>
      </c>
      <c r="I101" s="14">
        <f t="shared" si="4"/>
        <v>0</v>
      </c>
      <c r="J101" s="14">
        <f t="shared" si="5"/>
        <v>0</v>
      </c>
      <c r="K101" s="14">
        <f t="shared" si="6"/>
        <v>0</v>
      </c>
      <c r="L101" s="14">
        <f t="shared" si="7"/>
        <v>0</v>
      </c>
    </row>
    <row r="102" spans="2:12">
      <c r="B102" s="9"/>
      <c r="C102" s="9"/>
      <c r="D102" s="9" t="s">
        <v>9</v>
      </c>
      <c r="E102" s="20">
        <v>2024</v>
      </c>
      <c r="F102" s="9" t="s">
        <v>32</v>
      </c>
      <c r="G102" s="9" t="s">
        <v>41</v>
      </c>
      <c r="H102" s="26" t="s">
        <v>144</v>
      </c>
      <c r="I102" s="14">
        <f t="shared" si="4"/>
        <v>0</v>
      </c>
      <c r="J102" s="14">
        <f t="shared" si="5"/>
        <v>0</v>
      </c>
      <c r="K102" s="14">
        <f t="shared" si="6"/>
        <v>0</v>
      </c>
      <c r="L102" s="14">
        <f t="shared" si="7"/>
        <v>0</v>
      </c>
    </row>
    <row r="103" spans="2:12">
      <c r="B103" s="9"/>
      <c r="C103" s="9"/>
      <c r="D103" s="9" t="s">
        <v>9</v>
      </c>
      <c r="E103" s="20">
        <v>2025</v>
      </c>
      <c r="F103" s="9" t="s">
        <v>32</v>
      </c>
      <c r="G103" s="9" t="s">
        <v>41</v>
      </c>
      <c r="H103" s="26" t="s">
        <v>144</v>
      </c>
      <c r="I103" s="14">
        <f t="shared" si="4"/>
        <v>0</v>
      </c>
      <c r="J103" s="14">
        <f t="shared" si="5"/>
        <v>0</v>
      </c>
      <c r="K103" s="14">
        <f t="shared" si="6"/>
        <v>0</v>
      </c>
      <c r="L103" s="14">
        <f t="shared" si="7"/>
        <v>0</v>
      </c>
    </row>
    <row r="104" spans="2:12">
      <c r="B104" s="9"/>
      <c r="C104" s="9"/>
      <c r="D104" s="9" t="s">
        <v>9</v>
      </c>
      <c r="E104" s="20">
        <v>2026</v>
      </c>
      <c r="F104" s="9" t="s">
        <v>32</v>
      </c>
      <c r="G104" s="9" t="s">
        <v>41</v>
      </c>
      <c r="H104" s="26" t="s">
        <v>144</v>
      </c>
      <c r="I104" s="14">
        <f t="shared" si="4"/>
        <v>0</v>
      </c>
      <c r="J104" s="14">
        <f t="shared" si="5"/>
        <v>0</v>
      </c>
      <c r="K104" s="14">
        <f t="shared" si="6"/>
        <v>0</v>
      </c>
      <c r="L104" s="14">
        <f t="shared" si="7"/>
        <v>0</v>
      </c>
    </row>
    <row r="105" spans="2:12">
      <c r="B105" s="9"/>
      <c r="C105" s="9"/>
      <c r="D105" s="9" t="s">
        <v>9</v>
      </c>
      <c r="E105" s="20">
        <v>2027</v>
      </c>
      <c r="F105" s="9" t="s">
        <v>32</v>
      </c>
      <c r="G105" s="9" t="s">
        <v>41</v>
      </c>
      <c r="H105" s="26" t="s">
        <v>144</v>
      </c>
      <c r="I105" s="14">
        <f t="shared" si="4"/>
        <v>0</v>
      </c>
      <c r="J105" s="14">
        <f t="shared" si="5"/>
        <v>0</v>
      </c>
      <c r="K105" s="14">
        <f t="shared" si="6"/>
        <v>0</v>
      </c>
      <c r="L105" s="14">
        <f t="shared" si="7"/>
        <v>0</v>
      </c>
    </row>
    <row r="106" spans="2:12">
      <c r="B106" s="9"/>
      <c r="C106" s="9"/>
      <c r="D106" s="9" t="s">
        <v>9</v>
      </c>
      <c r="E106" s="20">
        <v>2028</v>
      </c>
      <c r="F106" s="9" t="s">
        <v>32</v>
      </c>
      <c r="G106" s="9" t="s">
        <v>41</v>
      </c>
      <c r="H106" s="26" t="s">
        <v>144</v>
      </c>
      <c r="I106" s="14">
        <f t="shared" si="4"/>
        <v>0</v>
      </c>
      <c r="J106" s="14">
        <f t="shared" si="5"/>
        <v>0</v>
      </c>
      <c r="K106" s="14">
        <f t="shared" si="6"/>
        <v>0</v>
      </c>
      <c r="L106" s="14">
        <f t="shared" si="7"/>
        <v>0</v>
      </c>
    </row>
    <row r="107" spans="2:12">
      <c r="B107" s="9"/>
      <c r="C107" s="9"/>
      <c r="D107" s="9" t="s">
        <v>9</v>
      </c>
      <c r="E107" s="20">
        <v>2029</v>
      </c>
      <c r="F107" s="9" t="s">
        <v>32</v>
      </c>
      <c r="G107" s="9" t="s">
        <v>41</v>
      </c>
      <c r="H107" s="26" t="s">
        <v>144</v>
      </c>
      <c r="I107" s="14">
        <f t="shared" si="4"/>
        <v>0</v>
      </c>
      <c r="J107" s="14">
        <f t="shared" si="5"/>
        <v>0</v>
      </c>
      <c r="K107" s="14">
        <f t="shared" si="6"/>
        <v>0</v>
      </c>
      <c r="L107" s="14">
        <f t="shared" si="7"/>
        <v>0</v>
      </c>
    </row>
    <row r="108" spans="2:12">
      <c r="B108" s="9"/>
      <c r="C108" s="9"/>
      <c r="D108" s="9" t="s">
        <v>9</v>
      </c>
      <c r="E108" s="20">
        <v>2030</v>
      </c>
      <c r="F108" s="9" t="s">
        <v>32</v>
      </c>
      <c r="G108" s="9" t="s">
        <v>41</v>
      </c>
      <c r="H108" s="26" t="s">
        <v>144</v>
      </c>
      <c r="I108" s="14">
        <f t="shared" si="4"/>
        <v>0</v>
      </c>
      <c r="J108" s="14">
        <f t="shared" si="5"/>
        <v>0</v>
      </c>
      <c r="K108" s="14">
        <f t="shared" si="6"/>
        <v>0</v>
      </c>
      <c r="L108" s="14">
        <f t="shared" si="7"/>
        <v>0</v>
      </c>
    </row>
    <row r="109" spans="2:12">
      <c r="B109" s="9"/>
      <c r="C109" s="9"/>
      <c r="D109" s="9" t="s">
        <v>9</v>
      </c>
      <c r="E109" s="20">
        <v>2031</v>
      </c>
      <c r="F109" s="9" t="s">
        <v>32</v>
      </c>
      <c r="G109" s="9" t="s">
        <v>41</v>
      </c>
      <c r="H109" s="26" t="s">
        <v>144</v>
      </c>
      <c r="I109" s="14">
        <f t="shared" si="4"/>
        <v>0</v>
      </c>
      <c r="J109" s="14">
        <f t="shared" si="5"/>
        <v>0</v>
      </c>
      <c r="K109" s="14">
        <f t="shared" si="6"/>
        <v>0</v>
      </c>
      <c r="L109" s="14">
        <f t="shared" si="7"/>
        <v>0</v>
      </c>
    </row>
    <row r="110" spans="2:12">
      <c r="B110" s="9"/>
      <c r="C110" s="9"/>
      <c r="D110" s="9" t="s">
        <v>9</v>
      </c>
      <c r="E110" s="20">
        <v>2032</v>
      </c>
      <c r="F110" s="9" t="s">
        <v>32</v>
      </c>
      <c r="G110" s="9" t="s">
        <v>41</v>
      </c>
      <c r="H110" s="26" t="s">
        <v>144</v>
      </c>
      <c r="I110" s="14">
        <f t="shared" si="4"/>
        <v>0</v>
      </c>
      <c r="J110" s="14">
        <f t="shared" si="5"/>
        <v>0</v>
      </c>
      <c r="K110" s="14">
        <f t="shared" si="6"/>
        <v>0</v>
      </c>
      <c r="L110" s="14">
        <f t="shared" si="7"/>
        <v>0</v>
      </c>
    </row>
    <row r="111" spans="2:12">
      <c r="B111" s="9"/>
      <c r="C111" s="9"/>
      <c r="D111" s="9" t="s">
        <v>9</v>
      </c>
      <c r="E111" s="20">
        <v>2033</v>
      </c>
      <c r="F111" s="9" t="s">
        <v>32</v>
      </c>
      <c r="G111" s="9" t="s">
        <v>41</v>
      </c>
      <c r="H111" s="26" t="s">
        <v>144</v>
      </c>
      <c r="I111" s="14">
        <f t="shared" si="4"/>
        <v>0</v>
      </c>
      <c r="J111" s="14">
        <f t="shared" si="5"/>
        <v>0</v>
      </c>
      <c r="K111" s="14">
        <f t="shared" si="6"/>
        <v>0</v>
      </c>
      <c r="L111" s="14">
        <f t="shared" si="7"/>
        <v>0</v>
      </c>
    </row>
    <row r="112" spans="2:12">
      <c r="B112" s="9"/>
      <c r="C112" s="9"/>
      <c r="D112" s="9" t="s">
        <v>9</v>
      </c>
      <c r="E112" s="20">
        <v>2034</v>
      </c>
      <c r="F112" s="9" t="s">
        <v>32</v>
      </c>
      <c r="G112" s="9" t="s">
        <v>41</v>
      </c>
      <c r="H112" s="26" t="s">
        <v>144</v>
      </c>
      <c r="I112" s="14">
        <f t="shared" si="4"/>
        <v>0</v>
      </c>
      <c r="J112" s="14">
        <f t="shared" si="5"/>
        <v>0</v>
      </c>
      <c r="K112" s="14">
        <f t="shared" si="6"/>
        <v>0</v>
      </c>
      <c r="L112" s="14">
        <f t="shared" si="7"/>
        <v>0</v>
      </c>
    </row>
    <row r="113" spans="2:12">
      <c r="B113" s="9"/>
      <c r="C113" s="9"/>
      <c r="D113" s="9" t="s">
        <v>9</v>
      </c>
      <c r="E113" s="20">
        <v>2035</v>
      </c>
      <c r="F113" s="9" t="s">
        <v>32</v>
      </c>
      <c r="G113" s="9" t="s">
        <v>41</v>
      </c>
      <c r="H113" s="26" t="s">
        <v>144</v>
      </c>
      <c r="I113" s="14">
        <f t="shared" si="4"/>
        <v>0</v>
      </c>
      <c r="J113" s="14">
        <f t="shared" si="5"/>
        <v>0</v>
      </c>
      <c r="K113" s="14">
        <f t="shared" si="6"/>
        <v>0</v>
      </c>
      <c r="L113" s="14">
        <f t="shared" si="7"/>
        <v>0</v>
      </c>
    </row>
    <row r="114" spans="2:12">
      <c r="B114" s="9"/>
      <c r="C114" s="9"/>
      <c r="D114" s="9" t="s">
        <v>9</v>
      </c>
      <c r="E114" s="20">
        <v>2036</v>
      </c>
      <c r="F114" s="9" t="s">
        <v>32</v>
      </c>
      <c r="G114" s="9" t="s">
        <v>41</v>
      </c>
      <c r="H114" s="26" t="s">
        <v>144</v>
      </c>
      <c r="I114" s="14">
        <f t="shared" si="4"/>
        <v>0</v>
      </c>
      <c r="J114" s="14">
        <f t="shared" si="5"/>
        <v>0</v>
      </c>
      <c r="K114" s="14">
        <f t="shared" si="6"/>
        <v>0</v>
      </c>
      <c r="L114" s="14">
        <f t="shared" si="7"/>
        <v>0</v>
      </c>
    </row>
    <row r="115" spans="2:12">
      <c r="B115" s="9"/>
      <c r="C115" s="9"/>
      <c r="D115" s="9" t="s">
        <v>9</v>
      </c>
      <c r="E115" s="20">
        <v>2037</v>
      </c>
      <c r="F115" s="9" t="s">
        <v>32</v>
      </c>
      <c r="G115" s="9" t="s">
        <v>41</v>
      </c>
      <c r="H115" s="26" t="s">
        <v>144</v>
      </c>
      <c r="I115" s="14">
        <f t="shared" si="4"/>
        <v>0</v>
      </c>
      <c r="J115" s="14">
        <f t="shared" si="5"/>
        <v>0</v>
      </c>
      <c r="K115" s="14">
        <f t="shared" si="6"/>
        <v>0</v>
      </c>
      <c r="L115" s="14">
        <f t="shared" si="7"/>
        <v>0</v>
      </c>
    </row>
    <row r="116" spans="2:12">
      <c r="B116" s="9"/>
      <c r="C116" s="9"/>
      <c r="D116" s="9" t="s">
        <v>9</v>
      </c>
      <c r="E116" s="20">
        <v>2038</v>
      </c>
      <c r="F116" s="9" t="s">
        <v>32</v>
      </c>
      <c r="G116" s="9" t="s">
        <v>41</v>
      </c>
      <c r="H116" s="26" t="s">
        <v>144</v>
      </c>
      <c r="I116" s="14">
        <f t="shared" si="4"/>
        <v>0</v>
      </c>
      <c r="J116" s="14">
        <f t="shared" si="5"/>
        <v>0</v>
      </c>
      <c r="K116" s="14">
        <f t="shared" si="6"/>
        <v>0</v>
      </c>
      <c r="L116" s="14">
        <f t="shared" si="7"/>
        <v>0</v>
      </c>
    </row>
    <row r="117" spans="2:12">
      <c r="B117" s="9"/>
      <c r="C117" s="9"/>
      <c r="D117" s="9" t="s">
        <v>9</v>
      </c>
      <c r="E117" s="20">
        <v>2039</v>
      </c>
      <c r="F117" s="9" t="s">
        <v>32</v>
      </c>
      <c r="G117" s="9" t="s">
        <v>41</v>
      </c>
      <c r="H117" s="26" t="s">
        <v>144</v>
      </c>
      <c r="I117" s="14">
        <f t="shared" si="4"/>
        <v>0</v>
      </c>
      <c r="J117" s="14">
        <f t="shared" si="5"/>
        <v>0</v>
      </c>
      <c r="K117" s="14">
        <f t="shared" si="6"/>
        <v>0</v>
      </c>
      <c r="L117" s="14">
        <f t="shared" si="7"/>
        <v>0</v>
      </c>
    </row>
    <row r="118" spans="2:12">
      <c r="B118" s="9"/>
      <c r="C118" s="9"/>
      <c r="D118" s="9" t="s">
        <v>9</v>
      </c>
      <c r="E118" s="20">
        <v>2040</v>
      </c>
      <c r="F118" s="9" t="s">
        <v>32</v>
      </c>
      <c r="G118" s="9" t="s">
        <v>41</v>
      </c>
      <c r="H118" s="26" t="s">
        <v>144</v>
      </c>
      <c r="I118" s="14">
        <f t="shared" si="4"/>
        <v>0</v>
      </c>
      <c r="J118" s="14">
        <f t="shared" si="5"/>
        <v>0</v>
      </c>
      <c r="K118" s="14">
        <f t="shared" si="6"/>
        <v>0</v>
      </c>
      <c r="L118" s="14">
        <f t="shared" si="7"/>
        <v>0</v>
      </c>
    </row>
    <row r="119" spans="2:12">
      <c r="B119" s="9"/>
      <c r="C119" s="9"/>
      <c r="D119" s="9" t="s">
        <v>9</v>
      </c>
      <c r="E119" s="20">
        <v>2041</v>
      </c>
      <c r="F119" s="9" t="s">
        <v>32</v>
      </c>
      <c r="G119" s="9" t="s">
        <v>41</v>
      </c>
      <c r="H119" s="26" t="s">
        <v>144</v>
      </c>
      <c r="I119" s="14">
        <f t="shared" si="4"/>
        <v>0</v>
      </c>
      <c r="J119" s="14">
        <f t="shared" si="5"/>
        <v>0</v>
      </c>
      <c r="K119" s="14">
        <f t="shared" si="6"/>
        <v>0</v>
      </c>
      <c r="L119" s="14">
        <f t="shared" si="7"/>
        <v>0</v>
      </c>
    </row>
    <row r="120" spans="2:12">
      <c r="B120" s="9"/>
      <c r="C120" s="9"/>
      <c r="D120" s="9" t="s">
        <v>9</v>
      </c>
      <c r="E120" s="20">
        <v>2042</v>
      </c>
      <c r="F120" s="9" t="s">
        <v>32</v>
      </c>
      <c r="G120" s="9" t="s">
        <v>41</v>
      </c>
      <c r="H120" s="26" t="s">
        <v>144</v>
      </c>
      <c r="I120" s="14">
        <f t="shared" si="4"/>
        <v>0</v>
      </c>
      <c r="J120" s="14">
        <f t="shared" si="5"/>
        <v>0</v>
      </c>
      <c r="K120" s="14">
        <f t="shared" si="6"/>
        <v>0</v>
      </c>
      <c r="L120" s="14">
        <f t="shared" si="7"/>
        <v>0</v>
      </c>
    </row>
    <row r="121" spans="2:12">
      <c r="B121" s="9"/>
      <c r="C121" s="9"/>
      <c r="D121" s="9" t="s">
        <v>9</v>
      </c>
      <c r="E121" s="20">
        <v>2043</v>
      </c>
      <c r="F121" s="9" t="s">
        <v>32</v>
      </c>
      <c r="G121" s="9" t="s">
        <v>41</v>
      </c>
      <c r="H121" s="26" t="s">
        <v>144</v>
      </c>
      <c r="I121" s="14">
        <f t="shared" si="4"/>
        <v>0</v>
      </c>
      <c r="J121" s="14">
        <f t="shared" si="5"/>
        <v>0</v>
      </c>
      <c r="K121" s="14">
        <f t="shared" si="6"/>
        <v>0</v>
      </c>
      <c r="L121" s="14">
        <f t="shared" si="7"/>
        <v>0</v>
      </c>
    </row>
    <row r="122" spans="2:12">
      <c r="B122" s="9"/>
      <c r="C122" s="9"/>
      <c r="D122" s="9" t="s">
        <v>9</v>
      </c>
      <c r="E122" s="20">
        <v>2044</v>
      </c>
      <c r="F122" s="9" t="s">
        <v>32</v>
      </c>
      <c r="G122" s="9" t="s">
        <v>41</v>
      </c>
      <c r="H122" s="26" t="s">
        <v>144</v>
      </c>
      <c r="I122" s="14">
        <f t="shared" si="4"/>
        <v>0</v>
      </c>
      <c r="J122" s="14">
        <f t="shared" si="5"/>
        <v>0</v>
      </c>
      <c r="K122" s="14">
        <f t="shared" si="6"/>
        <v>0</v>
      </c>
      <c r="L122" s="14">
        <f t="shared" si="7"/>
        <v>0</v>
      </c>
    </row>
    <row r="123" spans="2:12">
      <c r="B123" s="9"/>
      <c r="C123" s="9"/>
      <c r="D123" s="9" t="s">
        <v>9</v>
      </c>
      <c r="E123" s="20">
        <v>2045</v>
      </c>
      <c r="F123" s="9" t="s">
        <v>32</v>
      </c>
      <c r="G123" s="9" t="s">
        <v>41</v>
      </c>
      <c r="H123" s="26" t="s">
        <v>144</v>
      </c>
      <c r="I123" s="14">
        <f t="shared" si="4"/>
        <v>0</v>
      </c>
      <c r="J123" s="14">
        <f t="shared" si="5"/>
        <v>0</v>
      </c>
      <c r="K123" s="14">
        <f t="shared" si="6"/>
        <v>0</v>
      </c>
      <c r="L123" s="14">
        <f t="shared" si="7"/>
        <v>0</v>
      </c>
    </row>
    <row r="124" spans="2:12">
      <c r="B124" s="9"/>
      <c r="C124" s="9"/>
      <c r="D124" s="9" t="s">
        <v>9</v>
      </c>
      <c r="E124" s="20">
        <v>2046</v>
      </c>
      <c r="F124" s="9" t="s">
        <v>32</v>
      </c>
      <c r="G124" s="9" t="s">
        <v>41</v>
      </c>
      <c r="H124" s="26" t="s">
        <v>144</v>
      </c>
      <c r="I124" s="14">
        <f t="shared" si="4"/>
        <v>0</v>
      </c>
      <c r="J124" s="14">
        <f t="shared" si="5"/>
        <v>0</v>
      </c>
      <c r="K124" s="14">
        <f t="shared" si="6"/>
        <v>0</v>
      </c>
      <c r="L124" s="14">
        <f t="shared" si="7"/>
        <v>0</v>
      </c>
    </row>
    <row r="125" spans="2:12">
      <c r="B125" s="9"/>
      <c r="C125" s="9"/>
      <c r="D125" s="9" t="s">
        <v>9</v>
      </c>
      <c r="E125" s="20">
        <v>2047</v>
      </c>
      <c r="F125" s="9" t="s">
        <v>32</v>
      </c>
      <c r="G125" s="9" t="s">
        <v>41</v>
      </c>
      <c r="H125" s="26" t="s">
        <v>144</v>
      </c>
      <c r="I125" s="14">
        <f t="shared" si="4"/>
        <v>0</v>
      </c>
      <c r="J125" s="14">
        <f t="shared" si="5"/>
        <v>0</v>
      </c>
      <c r="K125" s="14">
        <f t="shared" si="6"/>
        <v>0</v>
      </c>
      <c r="L125" s="14">
        <f t="shared" si="7"/>
        <v>0</v>
      </c>
    </row>
    <row r="126" spans="2:12">
      <c r="B126" s="9"/>
      <c r="C126" s="9"/>
      <c r="D126" s="9" t="s">
        <v>9</v>
      </c>
      <c r="E126" s="20">
        <v>2048</v>
      </c>
      <c r="F126" s="9" t="s">
        <v>32</v>
      </c>
      <c r="G126" s="9" t="s">
        <v>41</v>
      </c>
      <c r="H126" s="26" t="s">
        <v>144</v>
      </c>
      <c r="I126" s="14">
        <f t="shared" si="4"/>
        <v>0</v>
      </c>
      <c r="J126" s="14">
        <f t="shared" si="5"/>
        <v>0</v>
      </c>
      <c r="K126" s="14">
        <f t="shared" si="6"/>
        <v>0</v>
      </c>
      <c r="L126" s="14">
        <f t="shared" si="7"/>
        <v>0</v>
      </c>
    </row>
    <row r="127" spans="2:12">
      <c r="B127" s="9"/>
      <c r="C127" s="9"/>
      <c r="D127" s="9" t="s">
        <v>9</v>
      </c>
      <c r="E127" s="20">
        <v>2049</v>
      </c>
      <c r="F127" s="9" t="s">
        <v>32</v>
      </c>
      <c r="G127" s="9" t="s">
        <v>41</v>
      </c>
      <c r="H127" s="26" t="s">
        <v>144</v>
      </c>
      <c r="I127" s="14">
        <f t="shared" si="4"/>
        <v>0</v>
      </c>
      <c r="J127" s="14">
        <f t="shared" si="5"/>
        <v>0</v>
      </c>
      <c r="K127" s="14">
        <f t="shared" si="6"/>
        <v>0</v>
      </c>
      <c r="L127" s="14">
        <f t="shared" si="7"/>
        <v>0</v>
      </c>
    </row>
    <row r="128" spans="2:12">
      <c r="B128" s="9"/>
      <c r="C128" s="9"/>
      <c r="D128" s="9" t="s">
        <v>9</v>
      </c>
      <c r="E128" s="20">
        <v>2050</v>
      </c>
      <c r="F128" s="9" t="s">
        <v>32</v>
      </c>
      <c r="G128" s="9" t="s">
        <v>41</v>
      </c>
      <c r="H128" s="26" t="s">
        <v>144</v>
      </c>
      <c r="I128" s="14">
        <f t="shared" si="4"/>
        <v>0</v>
      </c>
      <c r="J128" s="14">
        <f t="shared" si="5"/>
        <v>0</v>
      </c>
      <c r="K128" s="14">
        <f t="shared" si="6"/>
        <v>0</v>
      </c>
      <c r="L128" s="14">
        <f t="shared" si="7"/>
        <v>0</v>
      </c>
    </row>
    <row r="129" spans="2:12">
      <c r="B129" s="9"/>
      <c r="C129" s="9"/>
      <c r="D129" s="9" t="s">
        <v>9</v>
      </c>
      <c r="E129" s="20">
        <v>2010</v>
      </c>
      <c r="F129" s="9" t="s">
        <v>32</v>
      </c>
      <c r="G129" s="9" t="s">
        <v>10</v>
      </c>
      <c r="H129" s="26" t="s">
        <v>144</v>
      </c>
      <c r="I129" s="14">
        <f t="shared" si="4"/>
        <v>66.63616353691657</v>
      </c>
      <c r="J129" s="14">
        <f t="shared" si="5"/>
        <v>66.63616353691657</v>
      </c>
      <c r="K129" s="14">
        <f t="shared" si="6"/>
        <v>66.63616353691657</v>
      </c>
      <c r="L129" s="14">
        <f t="shared" si="7"/>
        <v>66.63616353691657</v>
      </c>
    </row>
    <row r="130" spans="2:12">
      <c r="B130" s="9"/>
      <c r="C130" s="9"/>
      <c r="D130" s="9" t="s">
        <v>9</v>
      </c>
      <c r="E130" s="20">
        <v>2011</v>
      </c>
      <c r="F130" s="9" t="s">
        <v>32</v>
      </c>
      <c r="G130" s="9" t="s">
        <v>10</v>
      </c>
      <c r="H130" s="26" t="s">
        <v>144</v>
      </c>
      <c r="I130" s="14">
        <f t="shared" si="4"/>
        <v>81.686572417546117</v>
      </c>
      <c r="J130" s="14">
        <f t="shared" si="5"/>
        <v>81.686572417546117</v>
      </c>
      <c r="K130" s="14">
        <f t="shared" si="6"/>
        <v>81.686572417546117</v>
      </c>
      <c r="L130" s="14">
        <f t="shared" si="7"/>
        <v>81.686572417546117</v>
      </c>
    </row>
    <row r="131" spans="2:12">
      <c r="B131" s="9"/>
      <c r="C131" s="9"/>
      <c r="D131" s="9" t="s">
        <v>9</v>
      </c>
      <c r="E131" s="20">
        <v>2012</v>
      </c>
      <c r="F131" s="9" t="s">
        <v>32</v>
      </c>
      <c r="G131" s="9" t="s">
        <v>10</v>
      </c>
      <c r="H131" s="26" t="s">
        <v>144</v>
      </c>
      <c r="I131" s="14">
        <f t="shared" si="4"/>
        <v>82.749616853116933</v>
      </c>
      <c r="J131" s="14">
        <f t="shared" si="5"/>
        <v>82.749616853116933</v>
      </c>
      <c r="K131" s="14">
        <f t="shared" si="6"/>
        <v>82.749616853116933</v>
      </c>
      <c r="L131" s="14">
        <f t="shared" si="7"/>
        <v>82.749616853116933</v>
      </c>
    </row>
    <row r="132" spans="2:12">
      <c r="B132" s="9"/>
      <c r="C132" s="9"/>
      <c r="D132" s="9" t="s">
        <v>9</v>
      </c>
      <c r="E132" s="20">
        <v>2013</v>
      </c>
      <c r="F132" s="9" t="s">
        <v>32</v>
      </c>
      <c r="G132" s="9" t="s">
        <v>10</v>
      </c>
      <c r="H132" s="26" t="s">
        <v>144</v>
      </c>
      <c r="I132" s="14">
        <f t="shared" si="4"/>
        <v>81.852303100878061</v>
      </c>
      <c r="J132" s="14">
        <f t="shared" si="5"/>
        <v>81.852303100878061</v>
      </c>
      <c r="K132" s="14">
        <f t="shared" si="6"/>
        <v>81.852303100878061</v>
      </c>
      <c r="L132" s="14">
        <f t="shared" si="7"/>
        <v>81.852303100878061</v>
      </c>
    </row>
    <row r="133" spans="2:12">
      <c r="B133" s="9"/>
      <c r="C133" s="9"/>
      <c r="D133" s="9" t="s">
        <v>9</v>
      </c>
      <c r="E133" s="20">
        <v>2014</v>
      </c>
      <c r="F133" s="9" t="s">
        <v>32</v>
      </c>
      <c r="G133" s="9" t="s">
        <v>10</v>
      </c>
      <c r="H133" s="26" t="s">
        <v>144</v>
      </c>
      <c r="I133" s="14">
        <f t="shared" si="4"/>
        <v>81.423589267302177</v>
      </c>
      <c r="J133" s="14">
        <f t="shared" si="5"/>
        <v>81.423589267302177</v>
      </c>
      <c r="K133" s="14">
        <f t="shared" si="6"/>
        <v>81.423589267302177</v>
      </c>
      <c r="L133" s="14">
        <f t="shared" si="7"/>
        <v>81.423589267302177</v>
      </c>
    </row>
    <row r="134" spans="2:12">
      <c r="B134" s="9"/>
      <c r="C134" s="9"/>
      <c r="D134" s="9" t="s">
        <v>9</v>
      </c>
      <c r="E134" s="20">
        <v>2015</v>
      </c>
      <c r="F134" s="9" t="s">
        <v>32</v>
      </c>
      <c r="G134" s="9" t="s">
        <v>10</v>
      </c>
      <c r="H134" s="26" t="s">
        <v>144</v>
      </c>
      <c r="I134" s="14">
        <f t="shared" ref="I134:I197" si="8">HLOOKUP(G134,FuelTax2,E134-2006,FALSE)</f>
        <v>84.622383985441303</v>
      </c>
      <c r="J134" s="14">
        <f t="shared" si="5"/>
        <v>84.622383985441303</v>
      </c>
      <c r="K134" s="14">
        <f t="shared" si="6"/>
        <v>84.622383985441303</v>
      </c>
      <c r="L134" s="14">
        <f t="shared" si="7"/>
        <v>84.622383985441303</v>
      </c>
    </row>
    <row r="135" spans="2:12">
      <c r="B135" s="9"/>
      <c r="C135" s="9"/>
      <c r="D135" s="9" t="s">
        <v>9</v>
      </c>
      <c r="E135" s="20">
        <v>2016</v>
      </c>
      <c r="F135" s="9" t="s">
        <v>32</v>
      </c>
      <c r="G135" s="9" t="s">
        <v>10</v>
      </c>
      <c r="H135" s="26" t="s">
        <v>144</v>
      </c>
      <c r="I135" s="14">
        <f t="shared" si="8"/>
        <v>83.351658698008094</v>
      </c>
      <c r="J135" s="14">
        <f t="shared" ref="J135:J198" si="9">I135</f>
        <v>83.351658698008094</v>
      </c>
      <c r="K135" s="14">
        <f t="shared" ref="K135:K198" si="10">I135</f>
        <v>83.351658698008094</v>
      </c>
      <c r="L135" s="14">
        <f t="shared" ref="L135:L198" si="11">J135</f>
        <v>83.351658698008094</v>
      </c>
    </row>
    <row r="136" spans="2:12">
      <c r="B136" s="9"/>
      <c r="C136" s="9"/>
      <c r="D136" s="9" t="s">
        <v>9</v>
      </c>
      <c r="E136" s="20">
        <v>2017</v>
      </c>
      <c r="F136" s="9" t="s">
        <v>32</v>
      </c>
      <c r="G136" s="9" t="s">
        <v>10</v>
      </c>
      <c r="H136" s="26" t="s">
        <v>144</v>
      </c>
      <c r="I136" s="14">
        <f t="shared" si="8"/>
        <v>82.656208155892671</v>
      </c>
      <c r="J136" s="14">
        <f t="shared" si="9"/>
        <v>82.656208155892671</v>
      </c>
      <c r="K136" s="14">
        <f t="shared" si="10"/>
        <v>82.656208155892671</v>
      </c>
      <c r="L136" s="14">
        <f t="shared" si="11"/>
        <v>82.656208155892671</v>
      </c>
    </row>
    <row r="137" spans="2:12">
      <c r="B137" s="9"/>
      <c r="C137" s="9"/>
      <c r="D137" s="9" t="s">
        <v>9</v>
      </c>
      <c r="E137" s="20">
        <v>2018</v>
      </c>
      <c r="F137" s="9" t="s">
        <v>32</v>
      </c>
      <c r="G137" s="9" t="s">
        <v>10</v>
      </c>
      <c r="H137" s="26" t="s">
        <v>144</v>
      </c>
      <c r="I137" s="14">
        <f t="shared" si="8"/>
        <v>82.406535116048929</v>
      </c>
      <c r="J137" s="14">
        <f t="shared" si="9"/>
        <v>82.406535116048929</v>
      </c>
      <c r="K137" s="14">
        <f t="shared" si="10"/>
        <v>82.406535116048929</v>
      </c>
      <c r="L137" s="14">
        <f t="shared" si="11"/>
        <v>82.406535116048929</v>
      </c>
    </row>
    <row r="138" spans="2:12">
      <c r="B138" s="9"/>
      <c r="C138" s="9"/>
      <c r="D138" s="9" t="s">
        <v>9</v>
      </c>
      <c r="E138" s="20">
        <v>2019</v>
      </c>
      <c r="F138" s="9" t="s">
        <v>32</v>
      </c>
      <c r="G138" s="9" t="s">
        <v>10</v>
      </c>
      <c r="H138" s="26" t="s">
        <v>144</v>
      </c>
      <c r="I138" s="14">
        <f t="shared" si="8"/>
        <v>84.114317951203475</v>
      </c>
      <c r="J138" s="14">
        <f t="shared" si="9"/>
        <v>84.114317951203475</v>
      </c>
      <c r="K138" s="14">
        <f t="shared" si="10"/>
        <v>84.114317951203475</v>
      </c>
      <c r="L138" s="14">
        <f t="shared" si="11"/>
        <v>84.114317951203475</v>
      </c>
    </row>
    <row r="139" spans="2:12">
      <c r="B139" s="9"/>
      <c r="C139" s="9"/>
      <c r="D139" s="9" t="s">
        <v>9</v>
      </c>
      <c r="E139" s="20">
        <v>2020</v>
      </c>
      <c r="F139" s="9" t="s">
        <v>32</v>
      </c>
      <c r="G139" s="9" t="s">
        <v>10</v>
      </c>
      <c r="H139" s="26" t="s">
        <v>144</v>
      </c>
      <c r="I139" s="14">
        <f t="shared" si="8"/>
        <v>83.95906496618943</v>
      </c>
      <c r="J139" s="14">
        <f t="shared" si="9"/>
        <v>83.95906496618943</v>
      </c>
      <c r="K139" s="14">
        <f t="shared" si="10"/>
        <v>83.95906496618943</v>
      </c>
      <c r="L139" s="14">
        <f t="shared" si="11"/>
        <v>83.95906496618943</v>
      </c>
    </row>
    <row r="140" spans="2:12">
      <c r="B140" s="9"/>
      <c r="C140" s="9"/>
      <c r="D140" s="9" t="s">
        <v>9</v>
      </c>
      <c r="E140" s="20">
        <v>2021</v>
      </c>
      <c r="F140" s="9" t="s">
        <v>32</v>
      </c>
      <c r="G140" s="9" t="s">
        <v>10</v>
      </c>
      <c r="H140" s="26" t="s">
        <v>144</v>
      </c>
      <c r="I140" s="14">
        <f t="shared" si="8"/>
        <v>83.803811981175386</v>
      </c>
      <c r="J140" s="14">
        <f t="shared" si="9"/>
        <v>83.803811981175386</v>
      </c>
      <c r="K140" s="14">
        <f t="shared" si="10"/>
        <v>83.803811981175386</v>
      </c>
      <c r="L140" s="14">
        <f t="shared" si="11"/>
        <v>83.803811981175386</v>
      </c>
    </row>
    <row r="141" spans="2:12">
      <c r="B141" s="9"/>
      <c r="C141" s="9"/>
      <c r="D141" s="9" t="s">
        <v>9</v>
      </c>
      <c r="E141" s="20">
        <v>2022</v>
      </c>
      <c r="F141" s="9" t="s">
        <v>32</v>
      </c>
      <c r="G141" s="9" t="s">
        <v>10</v>
      </c>
      <c r="H141" s="26" t="s">
        <v>144</v>
      </c>
      <c r="I141" s="14">
        <f t="shared" si="8"/>
        <v>83.648558996161327</v>
      </c>
      <c r="J141" s="14">
        <f t="shared" si="9"/>
        <v>83.648558996161327</v>
      </c>
      <c r="K141" s="14">
        <f t="shared" si="10"/>
        <v>83.648558996161327</v>
      </c>
      <c r="L141" s="14">
        <f t="shared" si="11"/>
        <v>83.648558996161327</v>
      </c>
    </row>
    <row r="142" spans="2:12">
      <c r="B142" s="9"/>
      <c r="C142" s="9"/>
      <c r="D142" s="9" t="s">
        <v>9</v>
      </c>
      <c r="E142" s="20">
        <v>2023</v>
      </c>
      <c r="F142" s="9" t="s">
        <v>32</v>
      </c>
      <c r="G142" s="9" t="s">
        <v>10</v>
      </c>
      <c r="H142" s="26" t="s">
        <v>144</v>
      </c>
      <c r="I142" s="14">
        <f t="shared" si="8"/>
        <v>83.493306011147283</v>
      </c>
      <c r="J142" s="14">
        <f t="shared" si="9"/>
        <v>83.493306011147283</v>
      </c>
      <c r="K142" s="14">
        <f t="shared" si="10"/>
        <v>83.493306011147283</v>
      </c>
      <c r="L142" s="14">
        <f t="shared" si="11"/>
        <v>83.493306011147283</v>
      </c>
    </row>
    <row r="143" spans="2:12">
      <c r="B143" s="9"/>
      <c r="C143" s="9"/>
      <c r="D143" s="9" t="s">
        <v>9</v>
      </c>
      <c r="E143" s="20">
        <v>2024</v>
      </c>
      <c r="F143" s="9" t="s">
        <v>32</v>
      </c>
      <c r="G143" s="9" t="s">
        <v>10</v>
      </c>
      <c r="H143" s="26" t="s">
        <v>144</v>
      </c>
      <c r="I143" s="14">
        <f t="shared" si="8"/>
        <v>83.338053026133238</v>
      </c>
      <c r="J143" s="14">
        <f t="shared" si="9"/>
        <v>83.338053026133238</v>
      </c>
      <c r="K143" s="14">
        <f t="shared" si="10"/>
        <v>83.338053026133238</v>
      </c>
      <c r="L143" s="14">
        <f t="shared" si="11"/>
        <v>83.338053026133238</v>
      </c>
    </row>
    <row r="144" spans="2:12">
      <c r="B144" s="9"/>
      <c r="C144" s="9"/>
      <c r="D144" s="9" t="s">
        <v>9</v>
      </c>
      <c r="E144" s="20">
        <v>2025</v>
      </c>
      <c r="F144" s="9" t="s">
        <v>32</v>
      </c>
      <c r="G144" s="9" t="s">
        <v>10</v>
      </c>
      <c r="H144" s="26" t="s">
        <v>144</v>
      </c>
      <c r="I144" s="14">
        <f t="shared" si="8"/>
        <v>83.182800041119179</v>
      </c>
      <c r="J144" s="14">
        <f t="shared" si="9"/>
        <v>83.182800041119179</v>
      </c>
      <c r="K144" s="14">
        <f t="shared" si="10"/>
        <v>83.182800041119179</v>
      </c>
      <c r="L144" s="14">
        <f t="shared" si="11"/>
        <v>83.182800041119179</v>
      </c>
    </row>
    <row r="145" spans="2:12">
      <c r="B145" s="9"/>
      <c r="C145" s="9"/>
      <c r="D145" s="9" t="s">
        <v>9</v>
      </c>
      <c r="E145" s="20">
        <v>2026</v>
      </c>
      <c r="F145" s="9" t="s">
        <v>32</v>
      </c>
      <c r="G145" s="9" t="s">
        <v>10</v>
      </c>
      <c r="H145" s="26" t="s">
        <v>144</v>
      </c>
      <c r="I145" s="14">
        <f t="shared" si="8"/>
        <v>83.027547056105135</v>
      </c>
      <c r="J145" s="14">
        <f t="shared" si="9"/>
        <v>83.027547056105135</v>
      </c>
      <c r="K145" s="14">
        <f t="shared" si="10"/>
        <v>83.027547056105135</v>
      </c>
      <c r="L145" s="14">
        <f t="shared" si="11"/>
        <v>83.027547056105135</v>
      </c>
    </row>
    <row r="146" spans="2:12">
      <c r="B146" s="9"/>
      <c r="C146" s="9"/>
      <c r="D146" s="9" t="s">
        <v>9</v>
      </c>
      <c r="E146" s="20">
        <v>2027</v>
      </c>
      <c r="F146" s="9" t="s">
        <v>32</v>
      </c>
      <c r="G146" s="9" t="s">
        <v>10</v>
      </c>
      <c r="H146" s="26" t="s">
        <v>144</v>
      </c>
      <c r="I146" s="14">
        <f t="shared" si="8"/>
        <v>82.87229407109109</v>
      </c>
      <c r="J146" s="14">
        <f t="shared" si="9"/>
        <v>82.87229407109109</v>
      </c>
      <c r="K146" s="14">
        <f t="shared" si="10"/>
        <v>82.87229407109109</v>
      </c>
      <c r="L146" s="14">
        <f t="shared" si="11"/>
        <v>82.87229407109109</v>
      </c>
    </row>
    <row r="147" spans="2:12">
      <c r="B147" s="9"/>
      <c r="C147" s="9"/>
      <c r="D147" s="9" t="s">
        <v>9</v>
      </c>
      <c r="E147" s="20">
        <v>2028</v>
      </c>
      <c r="F147" s="9" t="s">
        <v>32</v>
      </c>
      <c r="G147" s="9" t="s">
        <v>10</v>
      </c>
      <c r="H147" s="26" t="s">
        <v>144</v>
      </c>
      <c r="I147" s="14">
        <f t="shared" si="8"/>
        <v>82.717041086077032</v>
      </c>
      <c r="J147" s="14">
        <f t="shared" si="9"/>
        <v>82.717041086077032</v>
      </c>
      <c r="K147" s="14">
        <f t="shared" si="10"/>
        <v>82.717041086077032</v>
      </c>
      <c r="L147" s="14">
        <f t="shared" si="11"/>
        <v>82.717041086077032</v>
      </c>
    </row>
    <row r="148" spans="2:12">
      <c r="B148" s="9"/>
      <c r="C148" s="9"/>
      <c r="D148" s="9" t="s">
        <v>9</v>
      </c>
      <c r="E148" s="20">
        <v>2029</v>
      </c>
      <c r="F148" s="9" t="s">
        <v>32</v>
      </c>
      <c r="G148" s="9" t="s">
        <v>10</v>
      </c>
      <c r="H148" s="26" t="s">
        <v>144</v>
      </c>
      <c r="I148" s="14">
        <f t="shared" si="8"/>
        <v>82.561788101062987</v>
      </c>
      <c r="J148" s="14">
        <f t="shared" si="9"/>
        <v>82.561788101062987</v>
      </c>
      <c r="K148" s="14">
        <f t="shared" si="10"/>
        <v>82.561788101062987</v>
      </c>
      <c r="L148" s="14">
        <f t="shared" si="11"/>
        <v>82.561788101062987</v>
      </c>
    </row>
    <row r="149" spans="2:12">
      <c r="B149" s="9"/>
      <c r="C149" s="9"/>
      <c r="D149" s="9" t="s">
        <v>9</v>
      </c>
      <c r="E149" s="20">
        <v>2030</v>
      </c>
      <c r="F149" s="9" t="s">
        <v>32</v>
      </c>
      <c r="G149" s="9" t="s">
        <v>10</v>
      </c>
      <c r="H149" s="26" t="s">
        <v>144</v>
      </c>
      <c r="I149" s="14">
        <f t="shared" si="8"/>
        <v>82.406535116048929</v>
      </c>
      <c r="J149" s="14">
        <f t="shared" si="9"/>
        <v>82.406535116048929</v>
      </c>
      <c r="K149" s="14">
        <f t="shared" si="10"/>
        <v>82.406535116048929</v>
      </c>
      <c r="L149" s="14">
        <f t="shared" si="11"/>
        <v>82.406535116048929</v>
      </c>
    </row>
    <row r="150" spans="2:12">
      <c r="B150" s="9"/>
      <c r="C150" s="9"/>
      <c r="D150" s="9" t="s">
        <v>9</v>
      </c>
      <c r="E150" s="20">
        <v>2031</v>
      </c>
      <c r="F150" s="9" t="s">
        <v>32</v>
      </c>
      <c r="G150" s="9" t="s">
        <v>10</v>
      </c>
      <c r="H150" s="26" t="s">
        <v>144</v>
      </c>
      <c r="I150" s="14">
        <f t="shared" si="8"/>
        <v>82.406535116048929</v>
      </c>
      <c r="J150" s="14">
        <f t="shared" si="9"/>
        <v>82.406535116048929</v>
      </c>
      <c r="K150" s="14">
        <f t="shared" si="10"/>
        <v>82.406535116048929</v>
      </c>
      <c r="L150" s="14">
        <f t="shared" si="11"/>
        <v>82.406535116048929</v>
      </c>
    </row>
    <row r="151" spans="2:12">
      <c r="B151" s="9"/>
      <c r="C151" s="9"/>
      <c r="D151" s="9" t="s">
        <v>9</v>
      </c>
      <c r="E151" s="20">
        <v>2032</v>
      </c>
      <c r="F151" s="9" t="s">
        <v>32</v>
      </c>
      <c r="G151" s="9" t="s">
        <v>10</v>
      </c>
      <c r="H151" s="26" t="s">
        <v>144</v>
      </c>
      <c r="I151" s="14">
        <f t="shared" si="8"/>
        <v>82.406535116048929</v>
      </c>
      <c r="J151" s="14">
        <f t="shared" si="9"/>
        <v>82.406535116048929</v>
      </c>
      <c r="K151" s="14">
        <f t="shared" si="10"/>
        <v>82.406535116048929</v>
      </c>
      <c r="L151" s="14">
        <f t="shared" si="11"/>
        <v>82.406535116048929</v>
      </c>
    </row>
    <row r="152" spans="2:12">
      <c r="B152" s="9"/>
      <c r="C152" s="9"/>
      <c r="D152" s="9" t="s">
        <v>9</v>
      </c>
      <c r="E152" s="20">
        <v>2033</v>
      </c>
      <c r="F152" s="9" t="s">
        <v>32</v>
      </c>
      <c r="G152" s="9" t="s">
        <v>10</v>
      </c>
      <c r="H152" s="26" t="s">
        <v>144</v>
      </c>
      <c r="I152" s="14">
        <f t="shared" si="8"/>
        <v>82.406535116048929</v>
      </c>
      <c r="J152" s="14">
        <f t="shared" si="9"/>
        <v>82.406535116048929</v>
      </c>
      <c r="K152" s="14">
        <f t="shared" si="10"/>
        <v>82.406535116048929</v>
      </c>
      <c r="L152" s="14">
        <f t="shared" si="11"/>
        <v>82.406535116048929</v>
      </c>
    </row>
    <row r="153" spans="2:12">
      <c r="B153" s="9"/>
      <c r="C153" s="9"/>
      <c r="D153" s="9" t="s">
        <v>9</v>
      </c>
      <c r="E153" s="20">
        <v>2034</v>
      </c>
      <c r="F153" s="9" t="s">
        <v>32</v>
      </c>
      <c r="G153" s="9" t="s">
        <v>10</v>
      </c>
      <c r="H153" s="26" t="s">
        <v>144</v>
      </c>
      <c r="I153" s="14">
        <f t="shared" si="8"/>
        <v>82.406535116048929</v>
      </c>
      <c r="J153" s="14">
        <f t="shared" si="9"/>
        <v>82.406535116048929</v>
      </c>
      <c r="K153" s="14">
        <f t="shared" si="10"/>
        <v>82.406535116048929</v>
      </c>
      <c r="L153" s="14">
        <f t="shared" si="11"/>
        <v>82.406535116048929</v>
      </c>
    </row>
    <row r="154" spans="2:12">
      <c r="B154" s="9"/>
      <c r="C154" s="9"/>
      <c r="D154" s="9" t="s">
        <v>9</v>
      </c>
      <c r="E154" s="20">
        <v>2035</v>
      </c>
      <c r="F154" s="9" t="s">
        <v>32</v>
      </c>
      <c r="G154" s="9" t="s">
        <v>10</v>
      </c>
      <c r="H154" s="26" t="s">
        <v>144</v>
      </c>
      <c r="I154" s="14">
        <f t="shared" si="8"/>
        <v>82.406535116048929</v>
      </c>
      <c r="J154" s="14">
        <f t="shared" si="9"/>
        <v>82.406535116048929</v>
      </c>
      <c r="K154" s="14">
        <f t="shared" si="10"/>
        <v>82.406535116048929</v>
      </c>
      <c r="L154" s="14">
        <f t="shared" si="11"/>
        <v>82.406535116048929</v>
      </c>
    </row>
    <row r="155" spans="2:12">
      <c r="B155" s="9"/>
      <c r="C155" s="9"/>
      <c r="D155" s="9" t="s">
        <v>9</v>
      </c>
      <c r="E155" s="20">
        <v>2036</v>
      </c>
      <c r="F155" s="9" t="s">
        <v>32</v>
      </c>
      <c r="G155" s="9" t="s">
        <v>10</v>
      </c>
      <c r="H155" s="26" t="s">
        <v>144</v>
      </c>
      <c r="I155" s="14">
        <f t="shared" si="8"/>
        <v>82.406535116048929</v>
      </c>
      <c r="J155" s="14">
        <f t="shared" si="9"/>
        <v>82.406535116048929</v>
      </c>
      <c r="K155" s="14">
        <f t="shared" si="10"/>
        <v>82.406535116048929</v>
      </c>
      <c r="L155" s="14">
        <f t="shared" si="11"/>
        <v>82.406535116048929</v>
      </c>
    </row>
    <row r="156" spans="2:12">
      <c r="B156" s="9"/>
      <c r="C156" s="9"/>
      <c r="D156" s="9" t="s">
        <v>9</v>
      </c>
      <c r="E156" s="20">
        <v>2037</v>
      </c>
      <c r="F156" s="9" t="s">
        <v>32</v>
      </c>
      <c r="G156" s="9" t="s">
        <v>10</v>
      </c>
      <c r="H156" s="26" t="s">
        <v>144</v>
      </c>
      <c r="I156" s="14">
        <f t="shared" si="8"/>
        <v>82.406535116048929</v>
      </c>
      <c r="J156" s="14">
        <f t="shared" si="9"/>
        <v>82.406535116048929</v>
      </c>
      <c r="K156" s="14">
        <f t="shared" si="10"/>
        <v>82.406535116048929</v>
      </c>
      <c r="L156" s="14">
        <f t="shared" si="11"/>
        <v>82.406535116048929</v>
      </c>
    </row>
    <row r="157" spans="2:12">
      <c r="B157" s="9"/>
      <c r="C157" s="9"/>
      <c r="D157" s="9" t="s">
        <v>9</v>
      </c>
      <c r="E157" s="20">
        <v>2038</v>
      </c>
      <c r="F157" s="9" t="s">
        <v>32</v>
      </c>
      <c r="G157" s="9" t="s">
        <v>10</v>
      </c>
      <c r="H157" s="26" t="s">
        <v>144</v>
      </c>
      <c r="I157" s="14">
        <f t="shared" si="8"/>
        <v>82.406535116048929</v>
      </c>
      <c r="J157" s="14">
        <f t="shared" si="9"/>
        <v>82.406535116048929</v>
      </c>
      <c r="K157" s="14">
        <f t="shared" si="10"/>
        <v>82.406535116048929</v>
      </c>
      <c r="L157" s="14">
        <f t="shared" si="11"/>
        <v>82.406535116048929</v>
      </c>
    </row>
    <row r="158" spans="2:12">
      <c r="B158" s="9"/>
      <c r="C158" s="9"/>
      <c r="D158" s="9" t="s">
        <v>9</v>
      </c>
      <c r="E158" s="20">
        <v>2039</v>
      </c>
      <c r="F158" s="9" t="s">
        <v>32</v>
      </c>
      <c r="G158" s="9" t="s">
        <v>10</v>
      </c>
      <c r="H158" s="26" t="s">
        <v>144</v>
      </c>
      <c r="I158" s="14">
        <f t="shared" si="8"/>
        <v>82.406535116048929</v>
      </c>
      <c r="J158" s="14">
        <f t="shared" si="9"/>
        <v>82.406535116048929</v>
      </c>
      <c r="K158" s="14">
        <f t="shared" si="10"/>
        <v>82.406535116048929</v>
      </c>
      <c r="L158" s="14">
        <f t="shared" si="11"/>
        <v>82.406535116048929</v>
      </c>
    </row>
    <row r="159" spans="2:12">
      <c r="B159" s="9"/>
      <c r="C159" s="9"/>
      <c r="D159" s="9" t="s">
        <v>9</v>
      </c>
      <c r="E159" s="20">
        <v>2040</v>
      </c>
      <c r="F159" s="9" t="s">
        <v>32</v>
      </c>
      <c r="G159" s="9" t="s">
        <v>10</v>
      </c>
      <c r="H159" s="26" t="s">
        <v>144</v>
      </c>
      <c r="I159" s="14">
        <f t="shared" si="8"/>
        <v>82.406535116048929</v>
      </c>
      <c r="J159" s="14">
        <f t="shared" si="9"/>
        <v>82.406535116048929</v>
      </c>
      <c r="K159" s="14">
        <f t="shared" si="10"/>
        <v>82.406535116048929</v>
      </c>
      <c r="L159" s="14">
        <f t="shared" si="11"/>
        <v>82.406535116048929</v>
      </c>
    </row>
    <row r="160" spans="2:12">
      <c r="B160" s="9"/>
      <c r="C160" s="9"/>
      <c r="D160" s="9" t="s">
        <v>9</v>
      </c>
      <c r="E160" s="20">
        <v>2041</v>
      </c>
      <c r="F160" s="9" t="s">
        <v>32</v>
      </c>
      <c r="G160" s="9" t="s">
        <v>10</v>
      </c>
      <c r="H160" s="26" t="s">
        <v>144</v>
      </c>
      <c r="I160" s="14">
        <f t="shared" si="8"/>
        <v>82.406535116048929</v>
      </c>
      <c r="J160" s="14">
        <f t="shared" si="9"/>
        <v>82.406535116048929</v>
      </c>
      <c r="K160" s="14">
        <f t="shared" si="10"/>
        <v>82.406535116048929</v>
      </c>
      <c r="L160" s="14">
        <f t="shared" si="11"/>
        <v>82.406535116048929</v>
      </c>
    </row>
    <row r="161" spans="2:12">
      <c r="B161" s="9"/>
      <c r="C161" s="9"/>
      <c r="D161" s="9" t="s">
        <v>9</v>
      </c>
      <c r="E161" s="20">
        <v>2042</v>
      </c>
      <c r="F161" s="9" t="s">
        <v>32</v>
      </c>
      <c r="G161" s="9" t="s">
        <v>10</v>
      </c>
      <c r="H161" s="26" t="s">
        <v>144</v>
      </c>
      <c r="I161" s="14">
        <f t="shared" si="8"/>
        <v>82.406535116048929</v>
      </c>
      <c r="J161" s="14">
        <f t="shared" si="9"/>
        <v>82.406535116048929</v>
      </c>
      <c r="K161" s="14">
        <f t="shared" si="10"/>
        <v>82.406535116048929</v>
      </c>
      <c r="L161" s="14">
        <f t="shared" si="11"/>
        <v>82.406535116048929</v>
      </c>
    </row>
    <row r="162" spans="2:12">
      <c r="B162" s="9"/>
      <c r="C162" s="9"/>
      <c r="D162" s="9" t="s">
        <v>9</v>
      </c>
      <c r="E162" s="20">
        <v>2043</v>
      </c>
      <c r="F162" s="9" t="s">
        <v>32</v>
      </c>
      <c r="G162" s="9" t="s">
        <v>10</v>
      </c>
      <c r="H162" s="26" t="s">
        <v>144</v>
      </c>
      <c r="I162" s="14">
        <f t="shared" si="8"/>
        <v>82.406535116048929</v>
      </c>
      <c r="J162" s="14">
        <f t="shared" si="9"/>
        <v>82.406535116048929</v>
      </c>
      <c r="K162" s="14">
        <f t="shared" si="10"/>
        <v>82.406535116048929</v>
      </c>
      <c r="L162" s="14">
        <f t="shared" si="11"/>
        <v>82.406535116048929</v>
      </c>
    </row>
    <row r="163" spans="2:12">
      <c r="B163" s="9"/>
      <c r="C163" s="9"/>
      <c r="D163" s="9" t="s">
        <v>9</v>
      </c>
      <c r="E163" s="20">
        <v>2044</v>
      </c>
      <c r="F163" s="9" t="s">
        <v>32</v>
      </c>
      <c r="G163" s="9" t="s">
        <v>10</v>
      </c>
      <c r="H163" s="26" t="s">
        <v>144</v>
      </c>
      <c r="I163" s="14">
        <f t="shared" si="8"/>
        <v>82.406535116048929</v>
      </c>
      <c r="J163" s="14">
        <f t="shared" si="9"/>
        <v>82.406535116048929</v>
      </c>
      <c r="K163" s="14">
        <f t="shared" si="10"/>
        <v>82.406535116048929</v>
      </c>
      <c r="L163" s="14">
        <f t="shared" si="11"/>
        <v>82.406535116048929</v>
      </c>
    </row>
    <row r="164" spans="2:12">
      <c r="B164" s="9"/>
      <c r="C164" s="9"/>
      <c r="D164" s="9" t="s">
        <v>9</v>
      </c>
      <c r="E164" s="20">
        <v>2045</v>
      </c>
      <c r="F164" s="9" t="s">
        <v>32</v>
      </c>
      <c r="G164" s="9" t="s">
        <v>10</v>
      </c>
      <c r="H164" s="26" t="s">
        <v>144</v>
      </c>
      <c r="I164" s="14">
        <f t="shared" si="8"/>
        <v>82.406535116048929</v>
      </c>
      <c r="J164" s="14">
        <f t="shared" si="9"/>
        <v>82.406535116048929</v>
      </c>
      <c r="K164" s="14">
        <f t="shared" si="10"/>
        <v>82.406535116048929</v>
      </c>
      <c r="L164" s="14">
        <f t="shared" si="11"/>
        <v>82.406535116048929</v>
      </c>
    </row>
    <row r="165" spans="2:12">
      <c r="B165" s="9"/>
      <c r="C165" s="9"/>
      <c r="D165" s="9" t="s">
        <v>9</v>
      </c>
      <c r="E165" s="20">
        <v>2046</v>
      </c>
      <c r="F165" s="9" t="s">
        <v>32</v>
      </c>
      <c r="G165" s="9" t="s">
        <v>10</v>
      </c>
      <c r="H165" s="26" t="s">
        <v>144</v>
      </c>
      <c r="I165" s="14">
        <f t="shared" si="8"/>
        <v>82.406535116048929</v>
      </c>
      <c r="J165" s="14">
        <f t="shared" si="9"/>
        <v>82.406535116048929</v>
      </c>
      <c r="K165" s="14">
        <f t="shared" si="10"/>
        <v>82.406535116048929</v>
      </c>
      <c r="L165" s="14">
        <f t="shared" si="11"/>
        <v>82.406535116048929</v>
      </c>
    </row>
    <row r="166" spans="2:12">
      <c r="B166" s="9"/>
      <c r="C166" s="9"/>
      <c r="D166" s="9" t="s">
        <v>9</v>
      </c>
      <c r="E166" s="20">
        <v>2047</v>
      </c>
      <c r="F166" s="9" t="s">
        <v>32</v>
      </c>
      <c r="G166" s="9" t="s">
        <v>10</v>
      </c>
      <c r="H166" s="26" t="s">
        <v>144</v>
      </c>
      <c r="I166" s="14">
        <f t="shared" si="8"/>
        <v>82.406535116048929</v>
      </c>
      <c r="J166" s="14">
        <f t="shared" si="9"/>
        <v>82.406535116048929</v>
      </c>
      <c r="K166" s="14">
        <f t="shared" si="10"/>
        <v>82.406535116048929</v>
      </c>
      <c r="L166" s="14">
        <f t="shared" si="11"/>
        <v>82.406535116048929</v>
      </c>
    </row>
    <row r="167" spans="2:12">
      <c r="B167" s="9"/>
      <c r="C167" s="9"/>
      <c r="D167" s="9" t="s">
        <v>9</v>
      </c>
      <c r="E167" s="20">
        <v>2048</v>
      </c>
      <c r="F167" s="9" t="s">
        <v>32</v>
      </c>
      <c r="G167" s="9" t="s">
        <v>10</v>
      </c>
      <c r="H167" s="26" t="s">
        <v>144</v>
      </c>
      <c r="I167" s="14">
        <f t="shared" si="8"/>
        <v>82.406535116048929</v>
      </c>
      <c r="J167" s="14">
        <f t="shared" si="9"/>
        <v>82.406535116048929</v>
      </c>
      <c r="K167" s="14">
        <f t="shared" si="10"/>
        <v>82.406535116048929</v>
      </c>
      <c r="L167" s="14">
        <f t="shared" si="11"/>
        <v>82.406535116048929</v>
      </c>
    </row>
    <row r="168" spans="2:12">
      <c r="B168" s="9"/>
      <c r="C168" s="9"/>
      <c r="D168" s="9" t="s">
        <v>9</v>
      </c>
      <c r="E168" s="20">
        <v>2049</v>
      </c>
      <c r="F168" s="9" t="s">
        <v>32</v>
      </c>
      <c r="G168" s="9" t="s">
        <v>10</v>
      </c>
      <c r="H168" s="26" t="s">
        <v>144</v>
      </c>
      <c r="I168" s="14">
        <f t="shared" si="8"/>
        <v>82.406535116048929</v>
      </c>
      <c r="J168" s="14">
        <f t="shared" si="9"/>
        <v>82.406535116048929</v>
      </c>
      <c r="K168" s="14">
        <f t="shared" si="10"/>
        <v>82.406535116048929</v>
      </c>
      <c r="L168" s="14">
        <f t="shared" si="11"/>
        <v>82.406535116048929</v>
      </c>
    </row>
    <row r="169" spans="2:12">
      <c r="B169" s="9"/>
      <c r="C169" s="9"/>
      <c r="D169" s="9" t="s">
        <v>9</v>
      </c>
      <c r="E169" s="20">
        <v>2050</v>
      </c>
      <c r="F169" s="9" t="s">
        <v>32</v>
      </c>
      <c r="G169" s="9" t="s">
        <v>10</v>
      </c>
      <c r="H169" s="26" t="s">
        <v>144</v>
      </c>
      <c r="I169" s="14">
        <f t="shared" si="8"/>
        <v>82.406535116048929</v>
      </c>
      <c r="J169" s="14">
        <f t="shared" si="9"/>
        <v>82.406535116048929</v>
      </c>
      <c r="K169" s="14">
        <f t="shared" si="10"/>
        <v>82.406535116048929</v>
      </c>
      <c r="L169" s="14">
        <f t="shared" si="11"/>
        <v>82.406535116048929</v>
      </c>
    </row>
    <row r="170" spans="2:12">
      <c r="B170" s="9"/>
      <c r="C170" s="9"/>
      <c r="D170" s="9" t="s">
        <v>9</v>
      </c>
      <c r="E170" s="20">
        <v>2010</v>
      </c>
      <c r="F170" s="9" t="s">
        <v>32</v>
      </c>
      <c r="G170" s="9" t="s">
        <v>33</v>
      </c>
      <c r="H170" s="26" t="s">
        <v>144</v>
      </c>
      <c r="I170" s="14">
        <f t="shared" si="8"/>
        <v>0</v>
      </c>
      <c r="J170" s="14">
        <f t="shared" si="9"/>
        <v>0</v>
      </c>
      <c r="K170" s="14">
        <f t="shared" si="10"/>
        <v>0</v>
      </c>
      <c r="L170" s="14">
        <f t="shared" si="11"/>
        <v>0</v>
      </c>
    </row>
    <row r="171" spans="2:12">
      <c r="B171" s="9"/>
      <c r="C171" s="9"/>
      <c r="D171" s="9" t="s">
        <v>9</v>
      </c>
      <c r="E171" s="20">
        <v>2011</v>
      </c>
      <c r="F171" s="9" t="s">
        <v>32</v>
      </c>
      <c r="G171" s="9" t="s">
        <v>33</v>
      </c>
      <c r="H171" s="26" t="s">
        <v>144</v>
      </c>
      <c r="I171" s="14">
        <f t="shared" si="8"/>
        <v>0</v>
      </c>
      <c r="J171" s="14">
        <f t="shared" si="9"/>
        <v>0</v>
      </c>
      <c r="K171" s="14">
        <f t="shared" si="10"/>
        <v>0</v>
      </c>
      <c r="L171" s="14">
        <f t="shared" si="11"/>
        <v>0</v>
      </c>
    </row>
    <row r="172" spans="2:12">
      <c r="B172" s="9"/>
      <c r="C172" s="9"/>
      <c r="D172" s="9" t="s">
        <v>9</v>
      </c>
      <c r="E172" s="20">
        <v>2012</v>
      </c>
      <c r="F172" s="9" t="s">
        <v>32</v>
      </c>
      <c r="G172" s="9" t="s">
        <v>33</v>
      </c>
      <c r="H172" s="26" t="s">
        <v>144</v>
      </c>
      <c r="I172" s="14">
        <f t="shared" si="8"/>
        <v>0</v>
      </c>
      <c r="J172" s="14">
        <f t="shared" si="9"/>
        <v>0</v>
      </c>
      <c r="K172" s="14">
        <f t="shared" si="10"/>
        <v>0</v>
      </c>
      <c r="L172" s="14">
        <f t="shared" si="11"/>
        <v>0</v>
      </c>
    </row>
    <row r="173" spans="2:12">
      <c r="B173" s="9"/>
      <c r="C173" s="9"/>
      <c r="D173" s="9" t="s">
        <v>9</v>
      </c>
      <c r="E173" s="20">
        <v>2013</v>
      </c>
      <c r="F173" s="9" t="s">
        <v>32</v>
      </c>
      <c r="G173" s="9" t="s">
        <v>33</v>
      </c>
      <c r="H173" s="26" t="s">
        <v>144</v>
      </c>
      <c r="I173" s="14">
        <f t="shared" si="8"/>
        <v>0</v>
      </c>
      <c r="J173" s="14">
        <f t="shared" si="9"/>
        <v>0</v>
      </c>
      <c r="K173" s="14">
        <f t="shared" si="10"/>
        <v>0</v>
      </c>
      <c r="L173" s="14">
        <f t="shared" si="11"/>
        <v>0</v>
      </c>
    </row>
    <row r="174" spans="2:12">
      <c r="B174" s="9"/>
      <c r="C174" s="9"/>
      <c r="D174" s="9" t="s">
        <v>9</v>
      </c>
      <c r="E174" s="20">
        <v>2014</v>
      </c>
      <c r="F174" s="9" t="s">
        <v>32</v>
      </c>
      <c r="G174" s="9" t="s">
        <v>33</v>
      </c>
      <c r="H174" s="26" t="s">
        <v>144</v>
      </c>
      <c r="I174" s="14">
        <f t="shared" si="8"/>
        <v>0</v>
      </c>
      <c r="J174" s="14">
        <f t="shared" si="9"/>
        <v>0</v>
      </c>
      <c r="K174" s="14">
        <f t="shared" si="10"/>
        <v>0</v>
      </c>
      <c r="L174" s="14">
        <f t="shared" si="11"/>
        <v>0</v>
      </c>
    </row>
    <row r="175" spans="2:12">
      <c r="B175" s="9"/>
      <c r="C175" s="9"/>
      <c r="D175" s="9" t="s">
        <v>9</v>
      </c>
      <c r="E175" s="20">
        <v>2015</v>
      </c>
      <c r="F175" s="9" t="s">
        <v>32</v>
      </c>
      <c r="G175" s="9" t="s">
        <v>33</v>
      </c>
      <c r="H175" s="26" t="s">
        <v>144</v>
      </c>
      <c r="I175" s="14">
        <f t="shared" si="8"/>
        <v>0</v>
      </c>
      <c r="J175" s="14">
        <f t="shared" si="9"/>
        <v>0</v>
      </c>
      <c r="K175" s="14">
        <f t="shared" si="10"/>
        <v>0</v>
      </c>
      <c r="L175" s="14">
        <f t="shared" si="11"/>
        <v>0</v>
      </c>
    </row>
    <row r="176" spans="2:12">
      <c r="B176" s="9"/>
      <c r="C176" s="9"/>
      <c r="D176" s="9" t="s">
        <v>9</v>
      </c>
      <c r="E176" s="20">
        <v>2016</v>
      </c>
      <c r="F176" s="9" t="s">
        <v>32</v>
      </c>
      <c r="G176" s="9" t="s">
        <v>33</v>
      </c>
      <c r="H176" s="26" t="s">
        <v>144</v>
      </c>
      <c r="I176" s="14">
        <f t="shared" si="8"/>
        <v>0</v>
      </c>
      <c r="J176" s="14">
        <f t="shared" si="9"/>
        <v>0</v>
      </c>
      <c r="K176" s="14">
        <f t="shared" si="10"/>
        <v>0</v>
      </c>
      <c r="L176" s="14">
        <f t="shared" si="11"/>
        <v>0</v>
      </c>
    </row>
    <row r="177" spans="2:12">
      <c r="B177" s="9"/>
      <c r="C177" s="9"/>
      <c r="D177" s="9" t="s">
        <v>9</v>
      </c>
      <c r="E177" s="20">
        <v>2017</v>
      </c>
      <c r="F177" s="9" t="s">
        <v>32</v>
      </c>
      <c r="G177" s="9" t="s">
        <v>33</v>
      </c>
      <c r="H177" s="26" t="s">
        <v>144</v>
      </c>
      <c r="I177" s="14">
        <f t="shared" si="8"/>
        <v>0</v>
      </c>
      <c r="J177" s="14">
        <f t="shared" si="9"/>
        <v>0</v>
      </c>
      <c r="K177" s="14">
        <f t="shared" si="10"/>
        <v>0</v>
      </c>
      <c r="L177" s="14">
        <f t="shared" si="11"/>
        <v>0</v>
      </c>
    </row>
    <row r="178" spans="2:12">
      <c r="B178" s="9"/>
      <c r="C178" s="9"/>
      <c r="D178" s="9" t="s">
        <v>9</v>
      </c>
      <c r="E178" s="20">
        <v>2018</v>
      </c>
      <c r="F178" s="9" t="s">
        <v>32</v>
      </c>
      <c r="G178" s="9" t="s">
        <v>33</v>
      </c>
      <c r="H178" s="26" t="s">
        <v>144</v>
      </c>
      <c r="I178" s="14">
        <f t="shared" si="8"/>
        <v>0</v>
      </c>
      <c r="J178" s="14">
        <f t="shared" si="9"/>
        <v>0</v>
      </c>
      <c r="K178" s="14">
        <f t="shared" si="10"/>
        <v>0</v>
      </c>
      <c r="L178" s="14">
        <f t="shared" si="11"/>
        <v>0</v>
      </c>
    </row>
    <row r="179" spans="2:12">
      <c r="B179" s="9"/>
      <c r="C179" s="9"/>
      <c r="D179" s="9" t="s">
        <v>9</v>
      </c>
      <c r="E179" s="20">
        <v>2019</v>
      </c>
      <c r="F179" s="9" t="s">
        <v>32</v>
      </c>
      <c r="G179" s="9" t="s">
        <v>33</v>
      </c>
      <c r="H179" s="26" t="s">
        <v>144</v>
      </c>
      <c r="I179" s="14">
        <f t="shared" si="8"/>
        <v>0</v>
      </c>
      <c r="J179" s="14">
        <f t="shared" si="9"/>
        <v>0</v>
      </c>
      <c r="K179" s="14">
        <f t="shared" si="10"/>
        <v>0</v>
      </c>
      <c r="L179" s="14">
        <f t="shared" si="11"/>
        <v>0</v>
      </c>
    </row>
    <row r="180" spans="2:12">
      <c r="B180" s="9"/>
      <c r="C180" s="9"/>
      <c r="D180" s="9" t="s">
        <v>9</v>
      </c>
      <c r="E180" s="20">
        <v>2020</v>
      </c>
      <c r="F180" s="9" t="s">
        <v>32</v>
      </c>
      <c r="G180" s="9" t="s">
        <v>33</v>
      </c>
      <c r="H180" s="26" t="s">
        <v>144</v>
      </c>
      <c r="I180" s="14">
        <f t="shared" si="8"/>
        <v>0</v>
      </c>
      <c r="J180" s="14">
        <f t="shared" si="9"/>
        <v>0</v>
      </c>
      <c r="K180" s="14">
        <f t="shared" si="10"/>
        <v>0</v>
      </c>
      <c r="L180" s="14">
        <f t="shared" si="11"/>
        <v>0</v>
      </c>
    </row>
    <row r="181" spans="2:12">
      <c r="B181" s="9"/>
      <c r="C181" s="9"/>
      <c r="D181" s="9" t="s">
        <v>9</v>
      </c>
      <c r="E181" s="20">
        <v>2021</v>
      </c>
      <c r="F181" s="9" t="s">
        <v>32</v>
      </c>
      <c r="G181" s="9" t="s">
        <v>33</v>
      </c>
      <c r="H181" s="26" t="s">
        <v>144</v>
      </c>
      <c r="I181" s="14">
        <f t="shared" si="8"/>
        <v>0</v>
      </c>
      <c r="J181" s="14">
        <f t="shared" si="9"/>
        <v>0</v>
      </c>
      <c r="K181" s="14">
        <f t="shared" si="10"/>
        <v>0</v>
      </c>
      <c r="L181" s="14">
        <f t="shared" si="11"/>
        <v>0</v>
      </c>
    </row>
    <row r="182" spans="2:12">
      <c r="B182" s="9"/>
      <c r="C182" s="9"/>
      <c r="D182" s="9" t="s">
        <v>9</v>
      </c>
      <c r="E182" s="20">
        <v>2022</v>
      </c>
      <c r="F182" s="9" t="s">
        <v>32</v>
      </c>
      <c r="G182" s="9" t="s">
        <v>33</v>
      </c>
      <c r="H182" s="26" t="s">
        <v>144</v>
      </c>
      <c r="I182" s="14">
        <f t="shared" si="8"/>
        <v>0</v>
      </c>
      <c r="J182" s="14">
        <f t="shared" si="9"/>
        <v>0</v>
      </c>
      <c r="K182" s="14">
        <f t="shared" si="10"/>
        <v>0</v>
      </c>
      <c r="L182" s="14">
        <f t="shared" si="11"/>
        <v>0</v>
      </c>
    </row>
    <row r="183" spans="2:12">
      <c r="B183" s="9"/>
      <c r="C183" s="9"/>
      <c r="D183" s="9" t="s">
        <v>9</v>
      </c>
      <c r="E183" s="20">
        <v>2023</v>
      </c>
      <c r="F183" s="9" t="s">
        <v>32</v>
      </c>
      <c r="G183" s="9" t="s">
        <v>33</v>
      </c>
      <c r="H183" s="26" t="s">
        <v>144</v>
      </c>
      <c r="I183" s="14">
        <f t="shared" si="8"/>
        <v>0</v>
      </c>
      <c r="J183" s="14">
        <f t="shared" si="9"/>
        <v>0</v>
      </c>
      <c r="K183" s="14">
        <f t="shared" si="10"/>
        <v>0</v>
      </c>
      <c r="L183" s="14">
        <f t="shared" si="11"/>
        <v>0</v>
      </c>
    </row>
    <row r="184" spans="2:12">
      <c r="B184" s="9"/>
      <c r="C184" s="9"/>
      <c r="D184" s="9" t="s">
        <v>9</v>
      </c>
      <c r="E184" s="20">
        <v>2024</v>
      </c>
      <c r="F184" s="9" t="s">
        <v>32</v>
      </c>
      <c r="G184" s="9" t="s">
        <v>33</v>
      </c>
      <c r="H184" s="26" t="s">
        <v>144</v>
      </c>
      <c r="I184" s="14">
        <f t="shared" si="8"/>
        <v>0</v>
      </c>
      <c r="J184" s="14">
        <f t="shared" si="9"/>
        <v>0</v>
      </c>
      <c r="K184" s="14">
        <f t="shared" si="10"/>
        <v>0</v>
      </c>
      <c r="L184" s="14">
        <f t="shared" si="11"/>
        <v>0</v>
      </c>
    </row>
    <row r="185" spans="2:12">
      <c r="B185" s="9"/>
      <c r="C185" s="9"/>
      <c r="D185" s="9" t="s">
        <v>9</v>
      </c>
      <c r="E185" s="20">
        <v>2025</v>
      </c>
      <c r="F185" s="9" t="s">
        <v>32</v>
      </c>
      <c r="G185" s="9" t="s">
        <v>33</v>
      </c>
      <c r="H185" s="26" t="s">
        <v>144</v>
      </c>
      <c r="I185" s="14">
        <f t="shared" si="8"/>
        <v>0</v>
      </c>
      <c r="J185" s="14">
        <f t="shared" si="9"/>
        <v>0</v>
      </c>
      <c r="K185" s="14">
        <f t="shared" si="10"/>
        <v>0</v>
      </c>
      <c r="L185" s="14">
        <f t="shared" si="11"/>
        <v>0</v>
      </c>
    </row>
    <row r="186" spans="2:12">
      <c r="B186" s="9"/>
      <c r="C186" s="9"/>
      <c r="D186" s="9" t="s">
        <v>9</v>
      </c>
      <c r="E186" s="20">
        <v>2026</v>
      </c>
      <c r="F186" s="9" t="s">
        <v>32</v>
      </c>
      <c r="G186" s="9" t="s">
        <v>33</v>
      </c>
      <c r="H186" s="26" t="s">
        <v>144</v>
      </c>
      <c r="I186" s="14">
        <f t="shared" si="8"/>
        <v>0</v>
      </c>
      <c r="J186" s="14">
        <f t="shared" si="9"/>
        <v>0</v>
      </c>
      <c r="K186" s="14">
        <f t="shared" si="10"/>
        <v>0</v>
      </c>
      <c r="L186" s="14">
        <f t="shared" si="11"/>
        <v>0</v>
      </c>
    </row>
    <row r="187" spans="2:12">
      <c r="B187" s="9"/>
      <c r="C187" s="9"/>
      <c r="D187" s="9" t="s">
        <v>9</v>
      </c>
      <c r="E187" s="20">
        <v>2027</v>
      </c>
      <c r="F187" s="9" t="s">
        <v>32</v>
      </c>
      <c r="G187" s="9" t="s">
        <v>33</v>
      </c>
      <c r="H187" s="26" t="s">
        <v>144</v>
      </c>
      <c r="I187" s="14">
        <f t="shared" si="8"/>
        <v>0</v>
      </c>
      <c r="J187" s="14">
        <f t="shared" si="9"/>
        <v>0</v>
      </c>
      <c r="K187" s="14">
        <f t="shared" si="10"/>
        <v>0</v>
      </c>
      <c r="L187" s="14">
        <f t="shared" si="11"/>
        <v>0</v>
      </c>
    </row>
    <row r="188" spans="2:12">
      <c r="B188" s="9"/>
      <c r="C188" s="9"/>
      <c r="D188" s="9" t="s">
        <v>9</v>
      </c>
      <c r="E188" s="20">
        <v>2028</v>
      </c>
      <c r="F188" s="9" t="s">
        <v>32</v>
      </c>
      <c r="G188" s="9" t="s">
        <v>33</v>
      </c>
      <c r="H188" s="26" t="s">
        <v>144</v>
      </c>
      <c r="I188" s="14">
        <f t="shared" si="8"/>
        <v>0</v>
      </c>
      <c r="J188" s="14">
        <f t="shared" si="9"/>
        <v>0</v>
      </c>
      <c r="K188" s="14">
        <f t="shared" si="10"/>
        <v>0</v>
      </c>
      <c r="L188" s="14">
        <f t="shared" si="11"/>
        <v>0</v>
      </c>
    </row>
    <row r="189" spans="2:12">
      <c r="B189" s="9"/>
      <c r="C189" s="9"/>
      <c r="D189" s="9" t="s">
        <v>9</v>
      </c>
      <c r="E189" s="20">
        <v>2029</v>
      </c>
      <c r="F189" s="9" t="s">
        <v>32</v>
      </c>
      <c r="G189" s="9" t="s">
        <v>33</v>
      </c>
      <c r="H189" s="26" t="s">
        <v>144</v>
      </c>
      <c r="I189" s="14">
        <f t="shared" si="8"/>
        <v>0</v>
      </c>
      <c r="J189" s="14">
        <f t="shared" si="9"/>
        <v>0</v>
      </c>
      <c r="K189" s="14">
        <f t="shared" si="10"/>
        <v>0</v>
      </c>
      <c r="L189" s="14">
        <f t="shared" si="11"/>
        <v>0</v>
      </c>
    </row>
    <row r="190" spans="2:12">
      <c r="B190" s="9"/>
      <c r="C190" s="9"/>
      <c r="D190" s="9" t="s">
        <v>9</v>
      </c>
      <c r="E190" s="20">
        <v>2030</v>
      </c>
      <c r="F190" s="9" t="s">
        <v>32</v>
      </c>
      <c r="G190" s="9" t="s">
        <v>33</v>
      </c>
      <c r="H190" s="26" t="s">
        <v>144</v>
      </c>
      <c r="I190" s="14">
        <f t="shared" si="8"/>
        <v>0</v>
      </c>
      <c r="J190" s="14">
        <f t="shared" si="9"/>
        <v>0</v>
      </c>
      <c r="K190" s="14">
        <f t="shared" si="10"/>
        <v>0</v>
      </c>
      <c r="L190" s="14">
        <f t="shared" si="11"/>
        <v>0</v>
      </c>
    </row>
    <row r="191" spans="2:12">
      <c r="B191" s="9"/>
      <c r="C191" s="9"/>
      <c r="D191" s="9" t="s">
        <v>9</v>
      </c>
      <c r="E191" s="20">
        <v>2031</v>
      </c>
      <c r="F191" s="9" t="s">
        <v>32</v>
      </c>
      <c r="G191" s="9" t="s">
        <v>33</v>
      </c>
      <c r="H191" s="26" t="s">
        <v>144</v>
      </c>
      <c r="I191" s="14">
        <f t="shared" si="8"/>
        <v>0</v>
      </c>
      <c r="J191" s="14">
        <f t="shared" si="9"/>
        <v>0</v>
      </c>
      <c r="K191" s="14">
        <f t="shared" si="10"/>
        <v>0</v>
      </c>
      <c r="L191" s="14">
        <f t="shared" si="11"/>
        <v>0</v>
      </c>
    </row>
    <row r="192" spans="2:12">
      <c r="B192" s="9"/>
      <c r="C192" s="9"/>
      <c r="D192" s="9" t="s">
        <v>9</v>
      </c>
      <c r="E192" s="20">
        <v>2032</v>
      </c>
      <c r="F192" s="9" t="s">
        <v>32</v>
      </c>
      <c r="G192" s="9" t="s">
        <v>33</v>
      </c>
      <c r="H192" s="26" t="s">
        <v>144</v>
      </c>
      <c r="I192" s="14">
        <f t="shared" si="8"/>
        <v>0</v>
      </c>
      <c r="J192" s="14">
        <f t="shared" si="9"/>
        <v>0</v>
      </c>
      <c r="K192" s="14">
        <f t="shared" si="10"/>
        <v>0</v>
      </c>
      <c r="L192" s="14">
        <f t="shared" si="11"/>
        <v>0</v>
      </c>
    </row>
    <row r="193" spans="2:12">
      <c r="B193" s="9"/>
      <c r="C193" s="9"/>
      <c r="D193" s="9" t="s">
        <v>9</v>
      </c>
      <c r="E193" s="20">
        <v>2033</v>
      </c>
      <c r="F193" s="9" t="s">
        <v>32</v>
      </c>
      <c r="G193" s="9" t="s">
        <v>33</v>
      </c>
      <c r="H193" s="26" t="s">
        <v>144</v>
      </c>
      <c r="I193" s="14">
        <f t="shared" si="8"/>
        <v>0</v>
      </c>
      <c r="J193" s="14">
        <f t="shared" si="9"/>
        <v>0</v>
      </c>
      <c r="K193" s="14">
        <f t="shared" si="10"/>
        <v>0</v>
      </c>
      <c r="L193" s="14">
        <f t="shared" si="11"/>
        <v>0</v>
      </c>
    </row>
    <row r="194" spans="2:12">
      <c r="B194" s="9"/>
      <c r="C194" s="9"/>
      <c r="D194" s="9" t="s">
        <v>9</v>
      </c>
      <c r="E194" s="20">
        <v>2034</v>
      </c>
      <c r="F194" s="9" t="s">
        <v>32</v>
      </c>
      <c r="G194" s="9" t="s">
        <v>33</v>
      </c>
      <c r="H194" s="26" t="s">
        <v>144</v>
      </c>
      <c r="I194" s="14">
        <f t="shared" si="8"/>
        <v>0</v>
      </c>
      <c r="J194" s="14">
        <f t="shared" si="9"/>
        <v>0</v>
      </c>
      <c r="K194" s="14">
        <f t="shared" si="10"/>
        <v>0</v>
      </c>
      <c r="L194" s="14">
        <f t="shared" si="11"/>
        <v>0</v>
      </c>
    </row>
    <row r="195" spans="2:12">
      <c r="B195" s="9"/>
      <c r="C195" s="9"/>
      <c r="D195" s="9" t="s">
        <v>9</v>
      </c>
      <c r="E195" s="20">
        <v>2035</v>
      </c>
      <c r="F195" s="9" t="s">
        <v>32</v>
      </c>
      <c r="G195" s="9" t="s">
        <v>33</v>
      </c>
      <c r="H195" s="26" t="s">
        <v>144</v>
      </c>
      <c r="I195" s="14">
        <f t="shared" si="8"/>
        <v>0</v>
      </c>
      <c r="J195" s="14">
        <f t="shared" si="9"/>
        <v>0</v>
      </c>
      <c r="K195" s="14">
        <f t="shared" si="10"/>
        <v>0</v>
      </c>
      <c r="L195" s="14">
        <f t="shared" si="11"/>
        <v>0</v>
      </c>
    </row>
    <row r="196" spans="2:12">
      <c r="B196" s="9"/>
      <c r="C196" s="9"/>
      <c r="D196" s="9" t="s">
        <v>9</v>
      </c>
      <c r="E196" s="20">
        <v>2036</v>
      </c>
      <c r="F196" s="9" t="s">
        <v>32</v>
      </c>
      <c r="G196" s="9" t="s">
        <v>33</v>
      </c>
      <c r="H196" s="26" t="s">
        <v>144</v>
      </c>
      <c r="I196" s="14">
        <f t="shared" si="8"/>
        <v>0</v>
      </c>
      <c r="J196" s="14">
        <f t="shared" si="9"/>
        <v>0</v>
      </c>
      <c r="K196" s="14">
        <f t="shared" si="10"/>
        <v>0</v>
      </c>
      <c r="L196" s="14">
        <f t="shared" si="11"/>
        <v>0</v>
      </c>
    </row>
    <row r="197" spans="2:12">
      <c r="B197" s="9"/>
      <c r="C197" s="9"/>
      <c r="D197" s="9" t="s">
        <v>9</v>
      </c>
      <c r="E197" s="20">
        <v>2037</v>
      </c>
      <c r="F197" s="9" t="s">
        <v>32</v>
      </c>
      <c r="G197" s="9" t="s">
        <v>33</v>
      </c>
      <c r="H197" s="26" t="s">
        <v>144</v>
      </c>
      <c r="I197" s="14">
        <f t="shared" si="8"/>
        <v>0</v>
      </c>
      <c r="J197" s="14">
        <f t="shared" si="9"/>
        <v>0</v>
      </c>
      <c r="K197" s="14">
        <f t="shared" si="10"/>
        <v>0</v>
      </c>
      <c r="L197" s="14">
        <f t="shared" si="11"/>
        <v>0</v>
      </c>
    </row>
    <row r="198" spans="2:12">
      <c r="B198" s="9"/>
      <c r="C198" s="9"/>
      <c r="D198" s="9" t="s">
        <v>9</v>
      </c>
      <c r="E198" s="20">
        <v>2038</v>
      </c>
      <c r="F198" s="9" t="s">
        <v>32</v>
      </c>
      <c r="G198" s="9" t="s">
        <v>33</v>
      </c>
      <c r="H198" s="26" t="s">
        <v>144</v>
      </c>
      <c r="I198" s="14">
        <f t="shared" ref="I198:I261" si="12">HLOOKUP(G198,FuelTax2,E198-2006,FALSE)</f>
        <v>0</v>
      </c>
      <c r="J198" s="14">
        <f t="shared" si="9"/>
        <v>0</v>
      </c>
      <c r="K198" s="14">
        <f t="shared" si="10"/>
        <v>0</v>
      </c>
      <c r="L198" s="14">
        <f t="shared" si="11"/>
        <v>0</v>
      </c>
    </row>
    <row r="199" spans="2:12">
      <c r="B199" s="9"/>
      <c r="C199" s="9"/>
      <c r="D199" s="9" t="s">
        <v>9</v>
      </c>
      <c r="E199" s="20">
        <v>2039</v>
      </c>
      <c r="F199" s="9" t="s">
        <v>32</v>
      </c>
      <c r="G199" s="9" t="s">
        <v>33</v>
      </c>
      <c r="H199" s="26" t="s">
        <v>144</v>
      </c>
      <c r="I199" s="14">
        <f t="shared" si="12"/>
        <v>0</v>
      </c>
      <c r="J199" s="14">
        <f t="shared" ref="J199:J262" si="13">I199</f>
        <v>0</v>
      </c>
      <c r="K199" s="14">
        <f t="shared" ref="K199:K262" si="14">I199</f>
        <v>0</v>
      </c>
      <c r="L199" s="14">
        <f t="shared" ref="L199:L262" si="15">J199</f>
        <v>0</v>
      </c>
    </row>
    <row r="200" spans="2:12">
      <c r="B200" s="9"/>
      <c r="C200" s="9"/>
      <c r="D200" s="9" t="s">
        <v>9</v>
      </c>
      <c r="E200" s="20">
        <v>2040</v>
      </c>
      <c r="F200" s="9" t="s">
        <v>32</v>
      </c>
      <c r="G200" s="9" t="s">
        <v>33</v>
      </c>
      <c r="H200" s="26" t="s">
        <v>144</v>
      </c>
      <c r="I200" s="14">
        <f t="shared" si="12"/>
        <v>0</v>
      </c>
      <c r="J200" s="14">
        <f t="shared" si="13"/>
        <v>0</v>
      </c>
      <c r="K200" s="14">
        <f t="shared" si="14"/>
        <v>0</v>
      </c>
      <c r="L200" s="14">
        <f t="shared" si="15"/>
        <v>0</v>
      </c>
    </row>
    <row r="201" spans="2:12">
      <c r="B201" s="9"/>
      <c r="C201" s="9"/>
      <c r="D201" s="9" t="s">
        <v>9</v>
      </c>
      <c r="E201" s="20">
        <v>2041</v>
      </c>
      <c r="F201" s="9" t="s">
        <v>32</v>
      </c>
      <c r="G201" s="9" t="s">
        <v>33</v>
      </c>
      <c r="H201" s="26" t="s">
        <v>144</v>
      </c>
      <c r="I201" s="14">
        <f t="shared" si="12"/>
        <v>0</v>
      </c>
      <c r="J201" s="14">
        <f t="shared" si="13"/>
        <v>0</v>
      </c>
      <c r="K201" s="14">
        <f t="shared" si="14"/>
        <v>0</v>
      </c>
      <c r="L201" s="14">
        <f t="shared" si="15"/>
        <v>0</v>
      </c>
    </row>
    <row r="202" spans="2:12">
      <c r="B202" s="9"/>
      <c r="C202" s="9"/>
      <c r="D202" s="9" t="s">
        <v>9</v>
      </c>
      <c r="E202" s="20">
        <v>2042</v>
      </c>
      <c r="F202" s="9" t="s">
        <v>32</v>
      </c>
      <c r="G202" s="9" t="s">
        <v>33</v>
      </c>
      <c r="H202" s="26" t="s">
        <v>144</v>
      </c>
      <c r="I202" s="14">
        <f t="shared" si="12"/>
        <v>0</v>
      </c>
      <c r="J202" s="14">
        <f t="shared" si="13"/>
        <v>0</v>
      </c>
      <c r="K202" s="14">
        <f t="shared" si="14"/>
        <v>0</v>
      </c>
      <c r="L202" s="14">
        <f t="shared" si="15"/>
        <v>0</v>
      </c>
    </row>
    <row r="203" spans="2:12">
      <c r="B203" s="9"/>
      <c r="C203" s="9"/>
      <c r="D203" s="9" t="s">
        <v>9</v>
      </c>
      <c r="E203" s="20">
        <v>2043</v>
      </c>
      <c r="F203" s="9" t="s">
        <v>32</v>
      </c>
      <c r="G203" s="9" t="s">
        <v>33</v>
      </c>
      <c r="H203" s="26" t="s">
        <v>144</v>
      </c>
      <c r="I203" s="14">
        <f t="shared" si="12"/>
        <v>0</v>
      </c>
      <c r="J203" s="14">
        <f t="shared" si="13"/>
        <v>0</v>
      </c>
      <c r="K203" s="14">
        <f t="shared" si="14"/>
        <v>0</v>
      </c>
      <c r="L203" s="14">
        <f t="shared" si="15"/>
        <v>0</v>
      </c>
    </row>
    <row r="204" spans="2:12">
      <c r="B204" s="9"/>
      <c r="C204" s="9"/>
      <c r="D204" s="9" t="s">
        <v>9</v>
      </c>
      <c r="E204" s="20">
        <v>2044</v>
      </c>
      <c r="F204" s="9" t="s">
        <v>32</v>
      </c>
      <c r="G204" s="9" t="s">
        <v>33</v>
      </c>
      <c r="H204" s="26" t="s">
        <v>144</v>
      </c>
      <c r="I204" s="14">
        <f t="shared" si="12"/>
        <v>0</v>
      </c>
      <c r="J204" s="14">
        <f t="shared" si="13"/>
        <v>0</v>
      </c>
      <c r="K204" s="14">
        <f t="shared" si="14"/>
        <v>0</v>
      </c>
      <c r="L204" s="14">
        <f t="shared" si="15"/>
        <v>0</v>
      </c>
    </row>
    <row r="205" spans="2:12">
      <c r="B205" s="9"/>
      <c r="C205" s="9"/>
      <c r="D205" s="9" t="s">
        <v>9</v>
      </c>
      <c r="E205" s="20">
        <v>2045</v>
      </c>
      <c r="F205" s="9" t="s">
        <v>32</v>
      </c>
      <c r="G205" s="9" t="s">
        <v>33</v>
      </c>
      <c r="H205" s="26" t="s">
        <v>144</v>
      </c>
      <c r="I205" s="14">
        <f t="shared" si="12"/>
        <v>0</v>
      </c>
      <c r="J205" s="14">
        <f t="shared" si="13"/>
        <v>0</v>
      </c>
      <c r="K205" s="14">
        <f t="shared" si="14"/>
        <v>0</v>
      </c>
      <c r="L205" s="14">
        <f t="shared" si="15"/>
        <v>0</v>
      </c>
    </row>
    <row r="206" spans="2:12">
      <c r="B206" s="9"/>
      <c r="C206" s="9"/>
      <c r="D206" s="9" t="s">
        <v>9</v>
      </c>
      <c r="E206" s="20">
        <v>2046</v>
      </c>
      <c r="F206" s="9" t="s">
        <v>32</v>
      </c>
      <c r="G206" s="9" t="s">
        <v>33</v>
      </c>
      <c r="H206" s="26" t="s">
        <v>144</v>
      </c>
      <c r="I206" s="14">
        <f t="shared" si="12"/>
        <v>0</v>
      </c>
      <c r="J206" s="14">
        <f t="shared" si="13"/>
        <v>0</v>
      </c>
      <c r="K206" s="14">
        <f t="shared" si="14"/>
        <v>0</v>
      </c>
      <c r="L206" s="14">
        <f t="shared" si="15"/>
        <v>0</v>
      </c>
    </row>
    <row r="207" spans="2:12">
      <c r="B207" s="9"/>
      <c r="C207" s="9"/>
      <c r="D207" s="9" t="s">
        <v>9</v>
      </c>
      <c r="E207" s="20">
        <v>2047</v>
      </c>
      <c r="F207" s="9" t="s">
        <v>32</v>
      </c>
      <c r="G207" s="9" t="s">
        <v>33</v>
      </c>
      <c r="H207" s="26" t="s">
        <v>144</v>
      </c>
      <c r="I207" s="14">
        <f t="shared" si="12"/>
        <v>0</v>
      </c>
      <c r="J207" s="14">
        <f t="shared" si="13"/>
        <v>0</v>
      </c>
      <c r="K207" s="14">
        <f t="shared" si="14"/>
        <v>0</v>
      </c>
      <c r="L207" s="14">
        <f t="shared" si="15"/>
        <v>0</v>
      </c>
    </row>
    <row r="208" spans="2:12">
      <c r="B208" s="9"/>
      <c r="C208" s="9"/>
      <c r="D208" s="9" t="s">
        <v>9</v>
      </c>
      <c r="E208" s="20">
        <v>2048</v>
      </c>
      <c r="F208" s="9" t="s">
        <v>32</v>
      </c>
      <c r="G208" s="9" t="s">
        <v>33</v>
      </c>
      <c r="H208" s="26" t="s">
        <v>144</v>
      </c>
      <c r="I208" s="14">
        <f t="shared" si="12"/>
        <v>0</v>
      </c>
      <c r="J208" s="14">
        <f t="shared" si="13"/>
        <v>0</v>
      </c>
      <c r="K208" s="14">
        <f t="shared" si="14"/>
        <v>0</v>
      </c>
      <c r="L208" s="14">
        <f t="shared" si="15"/>
        <v>0</v>
      </c>
    </row>
    <row r="209" spans="2:12">
      <c r="B209" s="9"/>
      <c r="C209" s="9"/>
      <c r="D209" s="9" t="s">
        <v>9</v>
      </c>
      <c r="E209" s="20">
        <v>2049</v>
      </c>
      <c r="F209" s="9" t="s">
        <v>32</v>
      </c>
      <c r="G209" s="9" t="s">
        <v>33</v>
      </c>
      <c r="H209" s="26" t="s">
        <v>144</v>
      </c>
      <c r="I209" s="14">
        <f t="shared" si="12"/>
        <v>0</v>
      </c>
      <c r="J209" s="14">
        <f t="shared" si="13"/>
        <v>0</v>
      </c>
      <c r="K209" s="14">
        <f t="shared" si="14"/>
        <v>0</v>
      </c>
      <c r="L209" s="14">
        <f t="shared" si="15"/>
        <v>0</v>
      </c>
    </row>
    <row r="210" spans="2:12">
      <c r="B210" s="9"/>
      <c r="C210" s="9"/>
      <c r="D210" s="9" t="s">
        <v>9</v>
      </c>
      <c r="E210" s="20">
        <v>2050</v>
      </c>
      <c r="F210" s="9" t="s">
        <v>32</v>
      </c>
      <c r="G210" s="9" t="s">
        <v>33</v>
      </c>
      <c r="H210" s="26" t="s">
        <v>144</v>
      </c>
      <c r="I210" s="14">
        <f t="shared" si="12"/>
        <v>0</v>
      </c>
      <c r="J210" s="14">
        <f t="shared" si="13"/>
        <v>0</v>
      </c>
      <c r="K210" s="14">
        <f t="shared" si="14"/>
        <v>0</v>
      </c>
      <c r="L210" s="14">
        <f t="shared" si="15"/>
        <v>0</v>
      </c>
    </row>
    <row r="211" spans="2:12">
      <c r="B211" s="9"/>
      <c r="C211" s="9"/>
      <c r="D211" s="9" t="s">
        <v>9</v>
      </c>
      <c r="E211" s="20">
        <v>2010</v>
      </c>
      <c r="F211" s="9" t="s">
        <v>32</v>
      </c>
      <c r="G211" s="9" t="s">
        <v>12</v>
      </c>
      <c r="H211" s="26" t="s">
        <v>144</v>
      </c>
      <c r="I211" s="14">
        <f t="shared" si="12"/>
        <v>48.568193131095711</v>
      </c>
      <c r="J211" s="14">
        <f t="shared" si="13"/>
        <v>48.568193131095711</v>
      </c>
      <c r="K211" s="14">
        <f t="shared" si="14"/>
        <v>48.568193131095711</v>
      </c>
      <c r="L211" s="14">
        <f t="shared" si="15"/>
        <v>48.568193131095711</v>
      </c>
    </row>
    <row r="212" spans="2:12">
      <c r="B212" s="9"/>
      <c r="C212" s="9"/>
      <c r="D212" s="9" t="s">
        <v>9</v>
      </c>
      <c r="E212" s="20">
        <v>2011</v>
      </c>
      <c r="F212" s="9" t="s">
        <v>32</v>
      </c>
      <c r="G212" s="9" t="s">
        <v>12</v>
      </c>
      <c r="H212" s="26" t="s">
        <v>144</v>
      </c>
      <c r="I212" s="14">
        <f t="shared" si="12"/>
        <v>47.645397461604887</v>
      </c>
      <c r="J212" s="14">
        <f t="shared" si="13"/>
        <v>47.645397461604887</v>
      </c>
      <c r="K212" s="14">
        <f t="shared" si="14"/>
        <v>47.645397461604887</v>
      </c>
      <c r="L212" s="14">
        <f t="shared" si="15"/>
        <v>47.645397461604887</v>
      </c>
    </row>
    <row r="213" spans="2:12">
      <c r="B213" s="9"/>
      <c r="C213" s="9"/>
      <c r="D213" s="9" t="s">
        <v>9</v>
      </c>
      <c r="E213" s="20">
        <v>2012</v>
      </c>
      <c r="F213" s="9" t="s">
        <v>32</v>
      </c>
      <c r="G213" s="9" t="s">
        <v>12</v>
      </c>
      <c r="H213" s="26" t="s">
        <v>144</v>
      </c>
      <c r="I213" s="14">
        <f t="shared" si="12"/>
        <v>46.978361897142413</v>
      </c>
      <c r="J213" s="14">
        <f t="shared" si="13"/>
        <v>46.978361897142413</v>
      </c>
      <c r="K213" s="14">
        <f t="shared" si="14"/>
        <v>46.978361897142413</v>
      </c>
      <c r="L213" s="14">
        <f t="shared" si="15"/>
        <v>46.978361897142413</v>
      </c>
    </row>
    <row r="214" spans="2:12">
      <c r="B214" s="9"/>
      <c r="C214" s="9"/>
      <c r="D214" s="9" t="s">
        <v>9</v>
      </c>
      <c r="E214" s="20">
        <v>2013</v>
      </c>
      <c r="F214" s="9" t="s">
        <v>32</v>
      </c>
      <c r="G214" s="9" t="s">
        <v>12</v>
      </c>
      <c r="H214" s="26" t="s">
        <v>144</v>
      </c>
      <c r="I214" s="14">
        <f t="shared" si="12"/>
        <v>46.555556640068133</v>
      </c>
      <c r="J214" s="14">
        <f t="shared" si="13"/>
        <v>46.555556640068133</v>
      </c>
      <c r="K214" s="14">
        <f t="shared" si="14"/>
        <v>46.555556640068133</v>
      </c>
      <c r="L214" s="14">
        <f t="shared" si="15"/>
        <v>46.555556640068133</v>
      </c>
    </row>
    <row r="215" spans="2:12">
      <c r="B215" s="9"/>
      <c r="C215" s="9"/>
      <c r="D215" s="9" t="s">
        <v>9</v>
      </c>
      <c r="E215" s="20">
        <v>2014</v>
      </c>
      <c r="F215" s="9" t="s">
        <v>32</v>
      </c>
      <c r="G215" s="9" t="s">
        <v>12</v>
      </c>
      <c r="H215" s="26" t="s">
        <v>144</v>
      </c>
      <c r="I215" s="14">
        <f t="shared" si="12"/>
        <v>46.369334413507865</v>
      </c>
      <c r="J215" s="14">
        <f t="shared" si="13"/>
        <v>46.369334413507865</v>
      </c>
      <c r="K215" s="14">
        <f t="shared" si="14"/>
        <v>46.369334413507865</v>
      </c>
      <c r="L215" s="14">
        <f t="shared" si="15"/>
        <v>46.369334413507865</v>
      </c>
    </row>
    <row r="216" spans="2:12">
      <c r="B216" s="9"/>
      <c r="C216" s="9"/>
      <c r="D216" s="9" t="s">
        <v>9</v>
      </c>
      <c r="E216" s="20">
        <v>2015</v>
      </c>
      <c r="F216" s="9" t="s">
        <v>32</v>
      </c>
      <c r="G216" s="9" t="s">
        <v>12</v>
      </c>
      <c r="H216" s="26" t="s">
        <v>144</v>
      </c>
      <c r="I216" s="14">
        <f t="shared" si="12"/>
        <v>53.191489361702125</v>
      </c>
      <c r="J216" s="14">
        <f t="shared" si="13"/>
        <v>53.191489361702125</v>
      </c>
      <c r="K216" s="14">
        <f t="shared" si="14"/>
        <v>53.191489361702125</v>
      </c>
      <c r="L216" s="14">
        <f t="shared" si="15"/>
        <v>53.191489361702125</v>
      </c>
    </row>
    <row r="217" spans="2:12">
      <c r="B217" s="9"/>
      <c r="C217" s="9"/>
      <c r="D217" s="9" t="s">
        <v>9</v>
      </c>
      <c r="E217" s="20">
        <v>2016</v>
      </c>
      <c r="F217" s="9" t="s">
        <v>32</v>
      </c>
      <c r="G217" s="9" t="s">
        <v>12</v>
      </c>
      <c r="H217" s="26" t="s">
        <v>144</v>
      </c>
      <c r="I217" s="14">
        <f t="shared" si="12"/>
        <v>52.612749121367095</v>
      </c>
      <c r="J217" s="14">
        <f t="shared" si="13"/>
        <v>52.612749121367095</v>
      </c>
      <c r="K217" s="14">
        <f t="shared" si="14"/>
        <v>52.612749121367095</v>
      </c>
      <c r="L217" s="14">
        <f t="shared" si="15"/>
        <v>52.612749121367095</v>
      </c>
    </row>
    <row r="218" spans="2:12">
      <c r="B218" s="9"/>
      <c r="C218" s="9"/>
      <c r="D218" s="9" t="s">
        <v>9</v>
      </c>
      <c r="E218" s="20">
        <v>2017</v>
      </c>
      <c r="F218" s="9" t="s">
        <v>32</v>
      </c>
      <c r="G218" s="9" t="s">
        <v>12</v>
      </c>
      <c r="H218" s="26" t="s">
        <v>144</v>
      </c>
      <c r="I218" s="14">
        <f t="shared" si="12"/>
        <v>51.631745948348481</v>
      </c>
      <c r="J218" s="14">
        <f t="shared" si="13"/>
        <v>51.631745948348481</v>
      </c>
      <c r="K218" s="14">
        <f t="shared" si="14"/>
        <v>51.631745948348481</v>
      </c>
      <c r="L218" s="14">
        <f t="shared" si="15"/>
        <v>51.631745948348481</v>
      </c>
    </row>
    <row r="219" spans="2:12">
      <c r="B219" s="9"/>
      <c r="C219" s="9"/>
      <c r="D219" s="9" t="s">
        <v>9</v>
      </c>
      <c r="E219" s="20">
        <v>2018</v>
      </c>
      <c r="F219" s="9" t="s">
        <v>32</v>
      </c>
      <c r="G219" s="9" t="s">
        <v>12</v>
      </c>
      <c r="H219" s="26" t="s">
        <v>144</v>
      </c>
      <c r="I219" s="14">
        <f t="shared" si="12"/>
        <v>50.619358772890664</v>
      </c>
      <c r="J219" s="14">
        <f t="shared" si="13"/>
        <v>50.619358772890664</v>
      </c>
      <c r="K219" s="14">
        <f t="shared" si="14"/>
        <v>50.619358772890664</v>
      </c>
      <c r="L219" s="14">
        <f t="shared" si="15"/>
        <v>50.619358772890664</v>
      </c>
    </row>
    <row r="220" spans="2:12">
      <c r="B220" s="9"/>
      <c r="C220" s="9"/>
      <c r="D220" s="9" t="s">
        <v>9</v>
      </c>
      <c r="E220" s="20">
        <v>2019</v>
      </c>
      <c r="F220" s="9" t="s">
        <v>32</v>
      </c>
      <c r="G220" s="9" t="s">
        <v>12</v>
      </c>
      <c r="H220" s="26" t="s">
        <v>144</v>
      </c>
      <c r="I220" s="14">
        <f t="shared" si="12"/>
        <v>52.644133123806292</v>
      </c>
      <c r="J220" s="14">
        <f t="shared" si="13"/>
        <v>52.644133123806292</v>
      </c>
      <c r="K220" s="14">
        <f t="shared" si="14"/>
        <v>52.644133123806292</v>
      </c>
      <c r="L220" s="14">
        <f t="shared" si="15"/>
        <v>52.644133123806292</v>
      </c>
    </row>
    <row r="221" spans="2:12">
      <c r="B221" s="9"/>
      <c r="C221" s="9"/>
      <c r="D221" s="9" t="s">
        <v>9</v>
      </c>
      <c r="E221" s="20">
        <v>2020</v>
      </c>
      <c r="F221" s="9" t="s">
        <v>32</v>
      </c>
      <c r="G221" s="9" t="s">
        <v>12</v>
      </c>
      <c r="H221" s="26" t="s">
        <v>144</v>
      </c>
      <c r="I221" s="14">
        <f t="shared" si="12"/>
        <v>52.644133123806292</v>
      </c>
      <c r="J221" s="14">
        <f t="shared" si="13"/>
        <v>52.644133123806292</v>
      </c>
      <c r="K221" s="14">
        <f t="shared" si="14"/>
        <v>52.644133123806292</v>
      </c>
      <c r="L221" s="14">
        <f t="shared" si="15"/>
        <v>52.644133123806292</v>
      </c>
    </row>
    <row r="222" spans="2:12">
      <c r="B222" s="9"/>
      <c r="C222" s="9"/>
      <c r="D222" s="9" t="s">
        <v>9</v>
      </c>
      <c r="E222" s="20">
        <v>2021</v>
      </c>
      <c r="F222" s="9" t="s">
        <v>32</v>
      </c>
      <c r="G222" s="9" t="s">
        <v>12</v>
      </c>
      <c r="H222" s="26" t="s">
        <v>144</v>
      </c>
      <c r="I222" s="14">
        <f t="shared" si="12"/>
        <v>52.644133123806292</v>
      </c>
      <c r="J222" s="14">
        <f t="shared" si="13"/>
        <v>52.644133123806292</v>
      </c>
      <c r="K222" s="14">
        <f t="shared" si="14"/>
        <v>52.644133123806292</v>
      </c>
      <c r="L222" s="14">
        <f t="shared" si="15"/>
        <v>52.644133123806292</v>
      </c>
    </row>
    <row r="223" spans="2:12">
      <c r="B223" s="9"/>
      <c r="C223" s="9"/>
      <c r="D223" s="9" t="s">
        <v>9</v>
      </c>
      <c r="E223" s="20">
        <v>2022</v>
      </c>
      <c r="F223" s="9" t="s">
        <v>32</v>
      </c>
      <c r="G223" s="9" t="s">
        <v>12</v>
      </c>
      <c r="H223" s="26" t="s">
        <v>144</v>
      </c>
      <c r="I223" s="14">
        <f t="shared" si="12"/>
        <v>52.644133123806292</v>
      </c>
      <c r="J223" s="14">
        <f t="shared" si="13"/>
        <v>52.644133123806292</v>
      </c>
      <c r="K223" s="14">
        <f t="shared" si="14"/>
        <v>52.644133123806292</v>
      </c>
      <c r="L223" s="14">
        <f t="shared" si="15"/>
        <v>52.644133123806292</v>
      </c>
    </row>
    <row r="224" spans="2:12">
      <c r="B224" s="9"/>
      <c r="C224" s="9"/>
      <c r="D224" s="9" t="s">
        <v>9</v>
      </c>
      <c r="E224" s="20">
        <v>2023</v>
      </c>
      <c r="F224" s="9" t="s">
        <v>32</v>
      </c>
      <c r="G224" s="9" t="s">
        <v>12</v>
      </c>
      <c r="H224" s="26" t="s">
        <v>144</v>
      </c>
      <c r="I224" s="14">
        <f t="shared" si="12"/>
        <v>52.644133123806292</v>
      </c>
      <c r="J224" s="14">
        <f t="shared" si="13"/>
        <v>52.644133123806292</v>
      </c>
      <c r="K224" s="14">
        <f t="shared" si="14"/>
        <v>52.644133123806292</v>
      </c>
      <c r="L224" s="14">
        <f t="shared" si="15"/>
        <v>52.644133123806292</v>
      </c>
    </row>
    <row r="225" spans="2:12">
      <c r="B225" s="9"/>
      <c r="C225" s="9"/>
      <c r="D225" s="9" t="s">
        <v>9</v>
      </c>
      <c r="E225" s="20">
        <v>2024</v>
      </c>
      <c r="F225" s="9" t="s">
        <v>32</v>
      </c>
      <c r="G225" s="9" t="s">
        <v>12</v>
      </c>
      <c r="H225" s="26" t="s">
        <v>144</v>
      </c>
      <c r="I225" s="14">
        <f t="shared" si="12"/>
        <v>52.644133123806292</v>
      </c>
      <c r="J225" s="14">
        <f t="shared" si="13"/>
        <v>52.644133123806292</v>
      </c>
      <c r="K225" s="14">
        <f t="shared" si="14"/>
        <v>52.644133123806292</v>
      </c>
      <c r="L225" s="14">
        <f t="shared" si="15"/>
        <v>52.644133123806292</v>
      </c>
    </row>
    <row r="226" spans="2:12">
      <c r="B226" s="9"/>
      <c r="C226" s="9"/>
      <c r="D226" s="9" t="s">
        <v>9</v>
      </c>
      <c r="E226" s="20">
        <v>2025</v>
      </c>
      <c r="F226" s="9" t="s">
        <v>32</v>
      </c>
      <c r="G226" s="9" t="s">
        <v>12</v>
      </c>
      <c r="H226" s="26" t="s">
        <v>144</v>
      </c>
      <c r="I226" s="14">
        <f t="shared" si="12"/>
        <v>52.644133123806292</v>
      </c>
      <c r="J226" s="14">
        <f t="shared" si="13"/>
        <v>52.644133123806292</v>
      </c>
      <c r="K226" s="14">
        <f t="shared" si="14"/>
        <v>52.644133123806292</v>
      </c>
      <c r="L226" s="14">
        <f t="shared" si="15"/>
        <v>52.644133123806292</v>
      </c>
    </row>
    <row r="227" spans="2:12">
      <c r="B227" s="9"/>
      <c r="C227" s="9"/>
      <c r="D227" s="9" t="s">
        <v>9</v>
      </c>
      <c r="E227" s="20">
        <v>2026</v>
      </c>
      <c r="F227" s="9" t="s">
        <v>32</v>
      </c>
      <c r="G227" s="9" t="s">
        <v>12</v>
      </c>
      <c r="H227" s="26" t="s">
        <v>144</v>
      </c>
      <c r="I227" s="14">
        <f t="shared" si="12"/>
        <v>52.644133123806292</v>
      </c>
      <c r="J227" s="14">
        <f t="shared" si="13"/>
        <v>52.644133123806292</v>
      </c>
      <c r="K227" s="14">
        <f t="shared" si="14"/>
        <v>52.644133123806292</v>
      </c>
      <c r="L227" s="14">
        <f t="shared" si="15"/>
        <v>52.644133123806292</v>
      </c>
    </row>
    <row r="228" spans="2:12">
      <c r="B228" s="9"/>
      <c r="C228" s="9"/>
      <c r="D228" s="9" t="s">
        <v>9</v>
      </c>
      <c r="E228" s="20">
        <v>2027</v>
      </c>
      <c r="F228" s="9" t="s">
        <v>32</v>
      </c>
      <c r="G228" s="9" t="s">
        <v>12</v>
      </c>
      <c r="H228" s="26" t="s">
        <v>144</v>
      </c>
      <c r="I228" s="14">
        <f t="shared" si="12"/>
        <v>52.644133123806292</v>
      </c>
      <c r="J228" s="14">
        <f t="shared" si="13"/>
        <v>52.644133123806292</v>
      </c>
      <c r="K228" s="14">
        <f t="shared" si="14"/>
        <v>52.644133123806292</v>
      </c>
      <c r="L228" s="14">
        <f t="shared" si="15"/>
        <v>52.644133123806292</v>
      </c>
    </row>
    <row r="229" spans="2:12">
      <c r="B229" s="9"/>
      <c r="C229" s="9"/>
      <c r="D229" s="9" t="s">
        <v>9</v>
      </c>
      <c r="E229" s="20">
        <v>2028</v>
      </c>
      <c r="F229" s="9" t="s">
        <v>32</v>
      </c>
      <c r="G229" s="9" t="s">
        <v>12</v>
      </c>
      <c r="H229" s="26" t="s">
        <v>144</v>
      </c>
      <c r="I229" s="14">
        <f t="shared" si="12"/>
        <v>52.644133123806292</v>
      </c>
      <c r="J229" s="14">
        <f t="shared" si="13"/>
        <v>52.644133123806292</v>
      </c>
      <c r="K229" s="14">
        <f t="shared" si="14"/>
        <v>52.644133123806292</v>
      </c>
      <c r="L229" s="14">
        <f t="shared" si="15"/>
        <v>52.644133123806292</v>
      </c>
    </row>
    <row r="230" spans="2:12">
      <c r="B230" s="9"/>
      <c r="C230" s="9"/>
      <c r="D230" s="9" t="s">
        <v>9</v>
      </c>
      <c r="E230" s="20">
        <v>2029</v>
      </c>
      <c r="F230" s="9" t="s">
        <v>32</v>
      </c>
      <c r="G230" s="9" t="s">
        <v>12</v>
      </c>
      <c r="H230" s="26" t="s">
        <v>144</v>
      </c>
      <c r="I230" s="14">
        <f t="shared" si="12"/>
        <v>52.644133123806292</v>
      </c>
      <c r="J230" s="14">
        <f t="shared" si="13"/>
        <v>52.644133123806292</v>
      </c>
      <c r="K230" s="14">
        <f t="shared" si="14"/>
        <v>52.644133123806292</v>
      </c>
      <c r="L230" s="14">
        <f t="shared" si="15"/>
        <v>52.644133123806292</v>
      </c>
    </row>
    <row r="231" spans="2:12">
      <c r="B231" s="9"/>
      <c r="C231" s="9"/>
      <c r="D231" s="9" t="s">
        <v>9</v>
      </c>
      <c r="E231" s="20">
        <v>2030</v>
      </c>
      <c r="F231" s="9" t="s">
        <v>32</v>
      </c>
      <c r="G231" s="9" t="s">
        <v>12</v>
      </c>
      <c r="H231" s="26" t="s">
        <v>144</v>
      </c>
      <c r="I231" s="14">
        <f t="shared" si="12"/>
        <v>52.644133123806292</v>
      </c>
      <c r="J231" s="14">
        <f t="shared" si="13"/>
        <v>52.644133123806292</v>
      </c>
      <c r="K231" s="14">
        <f t="shared" si="14"/>
        <v>52.644133123806292</v>
      </c>
      <c r="L231" s="14">
        <f t="shared" si="15"/>
        <v>52.644133123806292</v>
      </c>
    </row>
    <row r="232" spans="2:12">
      <c r="B232" s="9"/>
      <c r="C232" s="9"/>
      <c r="D232" s="9" t="s">
        <v>9</v>
      </c>
      <c r="E232" s="20">
        <v>2031</v>
      </c>
      <c r="F232" s="9" t="s">
        <v>32</v>
      </c>
      <c r="G232" s="9" t="s">
        <v>12</v>
      </c>
      <c r="H232" s="26" t="s">
        <v>144</v>
      </c>
      <c r="I232" s="14">
        <f t="shared" si="12"/>
        <v>52.644133123806292</v>
      </c>
      <c r="J232" s="14">
        <f t="shared" si="13"/>
        <v>52.644133123806292</v>
      </c>
      <c r="K232" s="14">
        <f t="shared" si="14"/>
        <v>52.644133123806292</v>
      </c>
      <c r="L232" s="14">
        <f t="shared" si="15"/>
        <v>52.644133123806292</v>
      </c>
    </row>
    <row r="233" spans="2:12">
      <c r="B233" s="9"/>
      <c r="C233" s="9"/>
      <c r="D233" s="9" t="s">
        <v>9</v>
      </c>
      <c r="E233" s="20">
        <v>2032</v>
      </c>
      <c r="F233" s="9" t="s">
        <v>32</v>
      </c>
      <c r="G233" s="9" t="s">
        <v>12</v>
      </c>
      <c r="H233" s="26" t="s">
        <v>144</v>
      </c>
      <c r="I233" s="14">
        <f t="shared" si="12"/>
        <v>52.644133123806292</v>
      </c>
      <c r="J233" s="14">
        <f t="shared" si="13"/>
        <v>52.644133123806292</v>
      </c>
      <c r="K233" s="14">
        <f t="shared" si="14"/>
        <v>52.644133123806292</v>
      </c>
      <c r="L233" s="14">
        <f t="shared" si="15"/>
        <v>52.644133123806292</v>
      </c>
    </row>
    <row r="234" spans="2:12">
      <c r="B234" s="9"/>
      <c r="C234" s="9"/>
      <c r="D234" s="9" t="s">
        <v>9</v>
      </c>
      <c r="E234" s="20">
        <v>2033</v>
      </c>
      <c r="F234" s="9" t="s">
        <v>32</v>
      </c>
      <c r="G234" s="9" t="s">
        <v>12</v>
      </c>
      <c r="H234" s="26" t="s">
        <v>144</v>
      </c>
      <c r="I234" s="14">
        <f t="shared" si="12"/>
        <v>52.644133123806292</v>
      </c>
      <c r="J234" s="14">
        <f t="shared" si="13"/>
        <v>52.644133123806292</v>
      </c>
      <c r="K234" s="14">
        <f t="shared" si="14"/>
        <v>52.644133123806292</v>
      </c>
      <c r="L234" s="14">
        <f t="shared" si="15"/>
        <v>52.644133123806292</v>
      </c>
    </row>
    <row r="235" spans="2:12">
      <c r="B235" s="9"/>
      <c r="C235" s="9"/>
      <c r="D235" s="9" t="s">
        <v>9</v>
      </c>
      <c r="E235" s="20">
        <v>2034</v>
      </c>
      <c r="F235" s="9" t="s">
        <v>32</v>
      </c>
      <c r="G235" s="9" t="s">
        <v>12</v>
      </c>
      <c r="H235" s="26" t="s">
        <v>144</v>
      </c>
      <c r="I235" s="14">
        <f t="shared" si="12"/>
        <v>52.644133123806292</v>
      </c>
      <c r="J235" s="14">
        <f t="shared" si="13"/>
        <v>52.644133123806292</v>
      </c>
      <c r="K235" s="14">
        <f t="shared" si="14"/>
        <v>52.644133123806292</v>
      </c>
      <c r="L235" s="14">
        <f t="shared" si="15"/>
        <v>52.644133123806292</v>
      </c>
    </row>
    <row r="236" spans="2:12">
      <c r="B236" s="9"/>
      <c r="C236" s="9"/>
      <c r="D236" s="9" t="s">
        <v>9</v>
      </c>
      <c r="E236" s="20">
        <v>2035</v>
      </c>
      <c r="F236" s="9" t="s">
        <v>32</v>
      </c>
      <c r="G236" s="9" t="s">
        <v>12</v>
      </c>
      <c r="H236" s="26" t="s">
        <v>144</v>
      </c>
      <c r="I236" s="14">
        <f t="shared" si="12"/>
        <v>52.644133123806292</v>
      </c>
      <c r="J236" s="14">
        <f t="shared" si="13"/>
        <v>52.644133123806292</v>
      </c>
      <c r="K236" s="14">
        <f t="shared" si="14"/>
        <v>52.644133123806292</v>
      </c>
      <c r="L236" s="14">
        <f t="shared" si="15"/>
        <v>52.644133123806292</v>
      </c>
    </row>
    <row r="237" spans="2:12">
      <c r="B237" s="9"/>
      <c r="C237" s="9"/>
      <c r="D237" s="9" t="s">
        <v>9</v>
      </c>
      <c r="E237" s="20">
        <v>2036</v>
      </c>
      <c r="F237" s="9" t="s">
        <v>32</v>
      </c>
      <c r="G237" s="9" t="s">
        <v>12</v>
      </c>
      <c r="H237" s="26" t="s">
        <v>144</v>
      </c>
      <c r="I237" s="14">
        <f t="shared" si="12"/>
        <v>52.644133123806292</v>
      </c>
      <c r="J237" s="14">
        <f t="shared" si="13"/>
        <v>52.644133123806292</v>
      </c>
      <c r="K237" s="14">
        <f t="shared" si="14"/>
        <v>52.644133123806292</v>
      </c>
      <c r="L237" s="14">
        <f t="shared" si="15"/>
        <v>52.644133123806292</v>
      </c>
    </row>
    <row r="238" spans="2:12">
      <c r="B238" s="9"/>
      <c r="C238" s="9"/>
      <c r="D238" s="9" t="s">
        <v>9</v>
      </c>
      <c r="E238" s="20">
        <v>2037</v>
      </c>
      <c r="F238" s="9" t="s">
        <v>32</v>
      </c>
      <c r="G238" s="9" t="s">
        <v>12</v>
      </c>
      <c r="H238" s="26" t="s">
        <v>144</v>
      </c>
      <c r="I238" s="14">
        <f t="shared" si="12"/>
        <v>52.644133123806292</v>
      </c>
      <c r="J238" s="14">
        <f t="shared" si="13"/>
        <v>52.644133123806292</v>
      </c>
      <c r="K238" s="14">
        <f t="shared" si="14"/>
        <v>52.644133123806292</v>
      </c>
      <c r="L238" s="14">
        <f t="shared" si="15"/>
        <v>52.644133123806292</v>
      </c>
    </row>
    <row r="239" spans="2:12">
      <c r="B239" s="9"/>
      <c r="C239" s="9"/>
      <c r="D239" s="9" t="s">
        <v>9</v>
      </c>
      <c r="E239" s="20">
        <v>2038</v>
      </c>
      <c r="F239" s="9" t="s">
        <v>32</v>
      </c>
      <c r="G239" s="9" t="s">
        <v>12</v>
      </c>
      <c r="H239" s="26" t="s">
        <v>144</v>
      </c>
      <c r="I239" s="14">
        <f t="shared" si="12"/>
        <v>52.644133123806292</v>
      </c>
      <c r="J239" s="14">
        <f t="shared" si="13"/>
        <v>52.644133123806292</v>
      </c>
      <c r="K239" s="14">
        <f t="shared" si="14"/>
        <v>52.644133123806292</v>
      </c>
      <c r="L239" s="14">
        <f t="shared" si="15"/>
        <v>52.644133123806292</v>
      </c>
    </row>
    <row r="240" spans="2:12">
      <c r="B240" s="9"/>
      <c r="C240" s="9"/>
      <c r="D240" s="9" t="s">
        <v>9</v>
      </c>
      <c r="E240" s="20">
        <v>2039</v>
      </c>
      <c r="F240" s="9" t="s">
        <v>32</v>
      </c>
      <c r="G240" s="9" t="s">
        <v>12</v>
      </c>
      <c r="H240" s="26" t="s">
        <v>144</v>
      </c>
      <c r="I240" s="14">
        <f t="shared" si="12"/>
        <v>52.644133123806292</v>
      </c>
      <c r="J240" s="14">
        <f t="shared" si="13"/>
        <v>52.644133123806292</v>
      </c>
      <c r="K240" s="14">
        <f t="shared" si="14"/>
        <v>52.644133123806292</v>
      </c>
      <c r="L240" s="14">
        <f t="shared" si="15"/>
        <v>52.644133123806292</v>
      </c>
    </row>
    <row r="241" spans="2:12">
      <c r="B241" s="9"/>
      <c r="C241" s="9"/>
      <c r="D241" s="9" t="s">
        <v>9</v>
      </c>
      <c r="E241" s="20">
        <v>2040</v>
      </c>
      <c r="F241" s="9" t="s">
        <v>32</v>
      </c>
      <c r="G241" s="9" t="s">
        <v>12</v>
      </c>
      <c r="H241" s="26" t="s">
        <v>144</v>
      </c>
      <c r="I241" s="14">
        <f t="shared" si="12"/>
        <v>52.644133123806292</v>
      </c>
      <c r="J241" s="14">
        <f t="shared" si="13"/>
        <v>52.644133123806292</v>
      </c>
      <c r="K241" s="14">
        <f t="shared" si="14"/>
        <v>52.644133123806292</v>
      </c>
      <c r="L241" s="14">
        <f t="shared" si="15"/>
        <v>52.644133123806292</v>
      </c>
    </row>
    <row r="242" spans="2:12">
      <c r="B242" s="9"/>
      <c r="C242" s="9"/>
      <c r="D242" s="9" t="s">
        <v>9</v>
      </c>
      <c r="E242" s="20">
        <v>2041</v>
      </c>
      <c r="F242" s="9" t="s">
        <v>32</v>
      </c>
      <c r="G242" s="9" t="s">
        <v>12</v>
      </c>
      <c r="H242" s="26" t="s">
        <v>144</v>
      </c>
      <c r="I242" s="14">
        <f t="shared" si="12"/>
        <v>52.644133123806292</v>
      </c>
      <c r="J242" s="14">
        <f t="shared" si="13"/>
        <v>52.644133123806292</v>
      </c>
      <c r="K242" s="14">
        <f t="shared" si="14"/>
        <v>52.644133123806292</v>
      </c>
      <c r="L242" s="14">
        <f t="shared" si="15"/>
        <v>52.644133123806292</v>
      </c>
    </row>
    <row r="243" spans="2:12">
      <c r="B243" s="9"/>
      <c r="C243" s="9"/>
      <c r="D243" s="9" t="s">
        <v>9</v>
      </c>
      <c r="E243" s="20">
        <v>2042</v>
      </c>
      <c r="F243" s="9" t="s">
        <v>32</v>
      </c>
      <c r="G243" s="9" t="s">
        <v>12</v>
      </c>
      <c r="H243" s="26" t="s">
        <v>144</v>
      </c>
      <c r="I243" s="14">
        <f t="shared" si="12"/>
        <v>52.644133123806292</v>
      </c>
      <c r="J243" s="14">
        <f t="shared" si="13"/>
        <v>52.644133123806292</v>
      </c>
      <c r="K243" s="14">
        <f t="shared" si="14"/>
        <v>52.644133123806292</v>
      </c>
      <c r="L243" s="14">
        <f t="shared" si="15"/>
        <v>52.644133123806292</v>
      </c>
    </row>
    <row r="244" spans="2:12">
      <c r="B244" s="9"/>
      <c r="C244" s="9"/>
      <c r="D244" s="9" t="s">
        <v>9</v>
      </c>
      <c r="E244" s="20">
        <v>2043</v>
      </c>
      <c r="F244" s="9" t="s">
        <v>32</v>
      </c>
      <c r="G244" s="9" t="s">
        <v>12</v>
      </c>
      <c r="H244" s="26" t="s">
        <v>144</v>
      </c>
      <c r="I244" s="14">
        <f t="shared" si="12"/>
        <v>52.644133123806292</v>
      </c>
      <c r="J244" s="14">
        <f t="shared" si="13"/>
        <v>52.644133123806292</v>
      </c>
      <c r="K244" s="14">
        <f t="shared" si="14"/>
        <v>52.644133123806292</v>
      </c>
      <c r="L244" s="14">
        <f t="shared" si="15"/>
        <v>52.644133123806292</v>
      </c>
    </row>
    <row r="245" spans="2:12">
      <c r="B245" s="9"/>
      <c r="C245" s="9"/>
      <c r="D245" s="9" t="s">
        <v>9</v>
      </c>
      <c r="E245" s="20">
        <v>2044</v>
      </c>
      <c r="F245" s="9" t="s">
        <v>32</v>
      </c>
      <c r="G245" s="9" t="s">
        <v>12</v>
      </c>
      <c r="H245" s="26" t="s">
        <v>144</v>
      </c>
      <c r="I245" s="14">
        <f t="shared" si="12"/>
        <v>52.644133123806292</v>
      </c>
      <c r="J245" s="14">
        <f t="shared" si="13"/>
        <v>52.644133123806292</v>
      </c>
      <c r="K245" s="14">
        <f t="shared" si="14"/>
        <v>52.644133123806292</v>
      </c>
      <c r="L245" s="14">
        <f t="shared" si="15"/>
        <v>52.644133123806292</v>
      </c>
    </row>
    <row r="246" spans="2:12">
      <c r="B246" s="9"/>
      <c r="C246" s="9"/>
      <c r="D246" s="9" t="s">
        <v>9</v>
      </c>
      <c r="E246" s="20">
        <v>2045</v>
      </c>
      <c r="F246" s="9" t="s">
        <v>32</v>
      </c>
      <c r="G246" s="9" t="s">
        <v>12</v>
      </c>
      <c r="H246" s="26" t="s">
        <v>144</v>
      </c>
      <c r="I246" s="14">
        <f t="shared" si="12"/>
        <v>52.644133123806292</v>
      </c>
      <c r="J246" s="14">
        <f t="shared" si="13"/>
        <v>52.644133123806292</v>
      </c>
      <c r="K246" s="14">
        <f t="shared" si="14"/>
        <v>52.644133123806292</v>
      </c>
      <c r="L246" s="14">
        <f t="shared" si="15"/>
        <v>52.644133123806292</v>
      </c>
    </row>
    <row r="247" spans="2:12">
      <c r="B247" s="9"/>
      <c r="C247" s="9"/>
      <c r="D247" s="9" t="s">
        <v>9</v>
      </c>
      <c r="E247" s="20">
        <v>2046</v>
      </c>
      <c r="F247" s="9" t="s">
        <v>32</v>
      </c>
      <c r="G247" s="9" t="s">
        <v>12</v>
      </c>
      <c r="H247" s="26" t="s">
        <v>144</v>
      </c>
      <c r="I247" s="14">
        <f t="shared" si="12"/>
        <v>52.644133123806292</v>
      </c>
      <c r="J247" s="14">
        <f t="shared" si="13"/>
        <v>52.644133123806292</v>
      </c>
      <c r="K247" s="14">
        <f t="shared" si="14"/>
        <v>52.644133123806292</v>
      </c>
      <c r="L247" s="14">
        <f t="shared" si="15"/>
        <v>52.644133123806292</v>
      </c>
    </row>
    <row r="248" spans="2:12">
      <c r="B248" s="9"/>
      <c r="C248" s="9"/>
      <c r="D248" s="9" t="s">
        <v>9</v>
      </c>
      <c r="E248" s="20">
        <v>2047</v>
      </c>
      <c r="F248" s="9" t="s">
        <v>32</v>
      </c>
      <c r="G248" s="9" t="s">
        <v>12</v>
      </c>
      <c r="H248" s="26" t="s">
        <v>144</v>
      </c>
      <c r="I248" s="14">
        <f t="shared" si="12"/>
        <v>52.644133123806292</v>
      </c>
      <c r="J248" s="14">
        <f t="shared" si="13"/>
        <v>52.644133123806292</v>
      </c>
      <c r="K248" s="14">
        <f t="shared" si="14"/>
        <v>52.644133123806292</v>
      </c>
      <c r="L248" s="14">
        <f t="shared" si="15"/>
        <v>52.644133123806292</v>
      </c>
    </row>
    <row r="249" spans="2:12">
      <c r="B249" s="9"/>
      <c r="C249" s="9"/>
      <c r="D249" s="9" t="s">
        <v>9</v>
      </c>
      <c r="E249" s="20">
        <v>2048</v>
      </c>
      <c r="F249" s="9" t="s">
        <v>32</v>
      </c>
      <c r="G249" s="9" t="s">
        <v>12</v>
      </c>
      <c r="H249" s="26" t="s">
        <v>144</v>
      </c>
      <c r="I249" s="14">
        <f t="shared" si="12"/>
        <v>52.644133123806292</v>
      </c>
      <c r="J249" s="14">
        <f t="shared" si="13"/>
        <v>52.644133123806292</v>
      </c>
      <c r="K249" s="14">
        <f t="shared" si="14"/>
        <v>52.644133123806292</v>
      </c>
      <c r="L249" s="14">
        <f t="shared" si="15"/>
        <v>52.644133123806292</v>
      </c>
    </row>
    <row r="250" spans="2:12">
      <c r="B250" s="9"/>
      <c r="C250" s="9"/>
      <c r="D250" s="9" t="s">
        <v>9</v>
      </c>
      <c r="E250" s="20">
        <v>2049</v>
      </c>
      <c r="F250" s="9" t="s">
        <v>32</v>
      </c>
      <c r="G250" s="9" t="s">
        <v>12</v>
      </c>
      <c r="H250" s="26" t="s">
        <v>144</v>
      </c>
      <c r="I250" s="14">
        <f t="shared" si="12"/>
        <v>52.644133123806292</v>
      </c>
      <c r="J250" s="14">
        <f t="shared" si="13"/>
        <v>52.644133123806292</v>
      </c>
      <c r="K250" s="14">
        <f t="shared" si="14"/>
        <v>52.644133123806292</v>
      </c>
      <c r="L250" s="14">
        <f t="shared" si="15"/>
        <v>52.644133123806292</v>
      </c>
    </row>
    <row r="251" spans="2:12">
      <c r="B251" s="9"/>
      <c r="C251" s="9"/>
      <c r="D251" s="9" t="s">
        <v>9</v>
      </c>
      <c r="E251" s="20">
        <v>2050</v>
      </c>
      <c r="F251" s="9" t="s">
        <v>32</v>
      </c>
      <c r="G251" s="9" t="s">
        <v>12</v>
      </c>
      <c r="H251" s="26" t="s">
        <v>144</v>
      </c>
      <c r="I251" s="14">
        <f t="shared" si="12"/>
        <v>52.644133123806292</v>
      </c>
      <c r="J251" s="14">
        <f t="shared" si="13"/>
        <v>52.644133123806292</v>
      </c>
      <c r="K251" s="14">
        <f t="shared" si="14"/>
        <v>52.644133123806292</v>
      </c>
      <c r="L251" s="14">
        <f t="shared" si="15"/>
        <v>52.644133123806292</v>
      </c>
    </row>
    <row r="252" spans="2:12">
      <c r="B252" s="9"/>
      <c r="C252" s="9"/>
      <c r="D252" s="9" t="s">
        <v>9</v>
      </c>
      <c r="E252" s="20">
        <v>2010</v>
      </c>
      <c r="F252" s="9" t="s">
        <v>32</v>
      </c>
      <c r="G252" s="9" t="s">
        <v>42</v>
      </c>
      <c r="H252" s="26" t="s">
        <v>144</v>
      </c>
      <c r="I252" s="14">
        <f t="shared" si="12"/>
        <v>0</v>
      </c>
      <c r="J252" s="14">
        <f t="shared" si="13"/>
        <v>0</v>
      </c>
      <c r="K252" s="14">
        <f t="shared" si="14"/>
        <v>0</v>
      </c>
      <c r="L252" s="14">
        <f t="shared" si="15"/>
        <v>0</v>
      </c>
    </row>
    <row r="253" spans="2:12">
      <c r="B253" s="9"/>
      <c r="C253" s="9"/>
      <c r="D253" s="9" t="s">
        <v>9</v>
      </c>
      <c r="E253" s="20">
        <v>2011</v>
      </c>
      <c r="F253" s="9" t="s">
        <v>32</v>
      </c>
      <c r="G253" s="9" t="s">
        <v>42</v>
      </c>
      <c r="H253" s="26" t="s">
        <v>144</v>
      </c>
      <c r="I253" s="14">
        <f t="shared" si="12"/>
        <v>0</v>
      </c>
      <c r="J253" s="14">
        <f t="shared" si="13"/>
        <v>0</v>
      </c>
      <c r="K253" s="14">
        <f t="shared" si="14"/>
        <v>0</v>
      </c>
      <c r="L253" s="14">
        <f t="shared" si="15"/>
        <v>0</v>
      </c>
    </row>
    <row r="254" spans="2:12">
      <c r="B254" s="9"/>
      <c r="C254" s="9"/>
      <c r="D254" s="9" t="s">
        <v>9</v>
      </c>
      <c r="E254" s="20">
        <v>2012</v>
      </c>
      <c r="F254" s="9" t="s">
        <v>32</v>
      </c>
      <c r="G254" s="9" t="s">
        <v>42</v>
      </c>
      <c r="H254" s="26" t="s">
        <v>144</v>
      </c>
      <c r="I254" s="14">
        <f t="shared" si="12"/>
        <v>0</v>
      </c>
      <c r="J254" s="14">
        <f t="shared" si="13"/>
        <v>0</v>
      </c>
      <c r="K254" s="14">
        <f t="shared" si="14"/>
        <v>0</v>
      </c>
      <c r="L254" s="14">
        <f t="shared" si="15"/>
        <v>0</v>
      </c>
    </row>
    <row r="255" spans="2:12">
      <c r="B255" s="9"/>
      <c r="C255" s="9"/>
      <c r="D255" s="9" t="s">
        <v>9</v>
      </c>
      <c r="E255" s="20">
        <v>2013</v>
      </c>
      <c r="F255" s="9" t="s">
        <v>32</v>
      </c>
      <c r="G255" s="9" t="s">
        <v>42</v>
      </c>
      <c r="H255" s="26" t="s">
        <v>144</v>
      </c>
      <c r="I255" s="14">
        <f t="shared" si="12"/>
        <v>0</v>
      </c>
      <c r="J255" s="14">
        <f t="shared" si="13"/>
        <v>0</v>
      </c>
      <c r="K255" s="14">
        <f t="shared" si="14"/>
        <v>0</v>
      </c>
      <c r="L255" s="14">
        <f t="shared" si="15"/>
        <v>0</v>
      </c>
    </row>
    <row r="256" spans="2:12">
      <c r="B256" s="9"/>
      <c r="C256" s="9"/>
      <c r="D256" s="9" t="s">
        <v>9</v>
      </c>
      <c r="E256" s="20">
        <v>2014</v>
      </c>
      <c r="F256" s="9" t="s">
        <v>32</v>
      </c>
      <c r="G256" s="9" t="s">
        <v>42</v>
      </c>
      <c r="H256" s="26" t="s">
        <v>144</v>
      </c>
      <c r="I256" s="14">
        <f t="shared" si="12"/>
        <v>0</v>
      </c>
      <c r="J256" s="14">
        <f t="shared" si="13"/>
        <v>0</v>
      </c>
      <c r="K256" s="14">
        <f t="shared" si="14"/>
        <v>0</v>
      </c>
      <c r="L256" s="14">
        <f t="shared" si="15"/>
        <v>0</v>
      </c>
    </row>
    <row r="257" spans="2:12">
      <c r="B257" s="9"/>
      <c r="C257" s="9"/>
      <c r="D257" s="9" t="s">
        <v>9</v>
      </c>
      <c r="E257" s="20">
        <v>2015</v>
      </c>
      <c r="F257" s="9" t="s">
        <v>32</v>
      </c>
      <c r="G257" s="9" t="s">
        <v>42</v>
      </c>
      <c r="H257" s="26" t="s">
        <v>144</v>
      </c>
      <c r="I257" s="14">
        <f t="shared" si="12"/>
        <v>0</v>
      </c>
      <c r="J257" s="14">
        <f t="shared" si="13"/>
        <v>0</v>
      </c>
      <c r="K257" s="14">
        <f t="shared" si="14"/>
        <v>0</v>
      </c>
      <c r="L257" s="14">
        <f t="shared" si="15"/>
        <v>0</v>
      </c>
    </row>
    <row r="258" spans="2:12">
      <c r="B258" s="9"/>
      <c r="C258" s="9"/>
      <c r="D258" s="9" t="s">
        <v>9</v>
      </c>
      <c r="E258" s="20">
        <v>2016</v>
      </c>
      <c r="F258" s="9" t="s">
        <v>32</v>
      </c>
      <c r="G258" s="9" t="s">
        <v>42</v>
      </c>
      <c r="H258" s="26" t="s">
        <v>144</v>
      </c>
      <c r="I258" s="14">
        <f t="shared" si="12"/>
        <v>0</v>
      </c>
      <c r="J258" s="14">
        <f t="shared" si="13"/>
        <v>0</v>
      </c>
      <c r="K258" s="14">
        <f t="shared" si="14"/>
        <v>0</v>
      </c>
      <c r="L258" s="14">
        <f t="shared" si="15"/>
        <v>0</v>
      </c>
    </row>
    <row r="259" spans="2:12">
      <c r="B259" s="9"/>
      <c r="C259" s="9"/>
      <c r="D259" s="9" t="s">
        <v>9</v>
      </c>
      <c r="E259" s="20">
        <v>2017</v>
      </c>
      <c r="F259" s="9" t="s">
        <v>32</v>
      </c>
      <c r="G259" s="9" t="s">
        <v>42</v>
      </c>
      <c r="H259" s="26" t="s">
        <v>144</v>
      </c>
      <c r="I259" s="14">
        <f t="shared" si="12"/>
        <v>0</v>
      </c>
      <c r="J259" s="14">
        <f t="shared" si="13"/>
        <v>0</v>
      </c>
      <c r="K259" s="14">
        <f t="shared" si="14"/>
        <v>0</v>
      </c>
      <c r="L259" s="14">
        <f t="shared" si="15"/>
        <v>0</v>
      </c>
    </row>
    <row r="260" spans="2:12">
      <c r="B260" s="9"/>
      <c r="C260" s="9"/>
      <c r="D260" s="9" t="s">
        <v>9</v>
      </c>
      <c r="E260" s="20">
        <v>2018</v>
      </c>
      <c r="F260" s="9" t="s">
        <v>32</v>
      </c>
      <c r="G260" s="9" t="s">
        <v>42</v>
      </c>
      <c r="H260" s="26" t="s">
        <v>144</v>
      </c>
      <c r="I260" s="14">
        <f t="shared" si="12"/>
        <v>0</v>
      </c>
      <c r="J260" s="14">
        <f t="shared" si="13"/>
        <v>0</v>
      </c>
      <c r="K260" s="14">
        <f t="shared" si="14"/>
        <v>0</v>
      </c>
      <c r="L260" s="14">
        <f t="shared" si="15"/>
        <v>0</v>
      </c>
    </row>
    <row r="261" spans="2:12">
      <c r="B261" s="9"/>
      <c r="C261" s="9"/>
      <c r="D261" s="9" t="s">
        <v>9</v>
      </c>
      <c r="E261" s="20">
        <v>2019</v>
      </c>
      <c r="F261" s="9" t="s">
        <v>32</v>
      </c>
      <c r="G261" s="9" t="s">
        <v>42</v>
      </c>
      <c r="H261" s="26" t="s">
        <v>144</v>
      </c>
      <c r="I261" s="14">
        <f t="shared" si="12"/>
        <v>0</v>
      </c>
      <c r="J261" s="14">
        <f t="shared" si="13"/>
        <v>0</v>
      </c>
      <c r="K261" s="14">
        <f t="shared" si="14"/>
        <v>0</v>
      </c>
      <c r="L261" s="14">
        <f t="shared" si="15"/>
        <v>0</v>
      </c>
    </row>
    <row r="262" spans="2:12">
      <c r="B262" s="9"/>
      <c r="C262" s="9"/>
      <c r="D262" s="9" t="s">
        <v>9</v>
      </c>
      <c r="E262" s="20">
        <v>2020</v>
      </c>
      <c r="F262" s="9" t="s">
        <v>32</v>
      </c>
      <c r="G262" s="9" t="s">
        <v>42</v>
      </c>
      <c r="H262" s="26" t="s">
        <v>144</v>
      </c>
      <c r="I262" s="14">
        <f t="shared" ref="I262:I325" si="16">HLOOKUP(G262,FuelTax2,E262-2006,FALSE)</f>
        <v>0</v>
      </c>
      <c r="J262" s="14">
        <f t="shared" si="13"/>
        <v>0</v>
      </c>
      <c r="K262" s="14">
        <f t="shared" si="14"/>
        <v>0</v>
      </c>
      <c r="L262" s="14">
        <f t="shared" si="15"/>
        <v>0</v>
      </c>
    </row>
    <row r="263" spans="2:12">
      <c r="B263" s="9"/>
      <c r="C263" s="9"/>
      <c r="D263" s="9" t="s">
        <v>9</v>
      </c>
      <c r="E263" s="20">
        <v>2021</v>
      </c>
      <c r="F263" s="9" t="s">
        <v>32</v>
      </c>
      <c r="G263" s="9" t="s">
        <v>42</v>
      </c>
      <c r="H263" s="26" t="s">
        <v>144</v>
      </c>
      <c r="I263" s="14">
        <f t="shared" si="16"/>
        <v>0</v>
      </c>
      <c r="J263" s="14">
        <f t="shared" ref="J263:J326" si="17">I263</f>
        <v>0</v>
      </c>
      <c r="K263" s="14">
        <f t="shared" ref="K263:K326" si="18">I263</f>
        <v>0</v>
      </c>
      <c r="L263" s="14">
        <f t="shared" ref="L263:L326" si="19">J263</f>
        <v>0</v>
      </c>
    </row>
    <row r="264" spans="2:12">
      <c r="B264" s="9"/>
      <c r="C264" s="9"/>
      <c r="D264" s="9" t="s">
        <v>9</v>
      </c>
      <c r="E264" s="20">
        <v>2022</v>
      </c>
      <c r="F264" s="9" t="s">
        <v>32</v>
      </c>
      <c r="G264" s="9" t="s">
        <v>42</v>
      </c>
      <c r="H264" s="26" t="s">
        <v>144</v>
      </c>
      <c r="I264" s="14">
        <f t="shared" si="16"/>
        <v>0</v>
      </c>
      <c r="J264" s="14">
        <f t="shared" si="17"/>
        <v>0</v>
      </c>
      <c r="K264" s="14">
        <f t="shared" si="18"/>
        <v>0</v>
      </c>
      <c r="L264" s="14">
        <f t="shared" si="19"/>
        <v>0</v>
      </c>
    </row>
    <row r="265" spans="2:12">
      <c r="B265" s="9"/>
      <c r="C265" s="9"/>
      <c r="D265" s="9" t="s">
        <v>9</v>
      </c>
      <c r="E265" s="20">
        <v>2023</v>
      </c>
      <c r="F265" s="9" t="s">
        <v>32</v>
      </c>
      <c r="G265" s="9" t="s">
        <v>42</v>
      </c>
      <c r="H265" s="26" t="s">
        <v>144</v>
      </c>
      <c r="I265" s="14">
        <f t="shared" si="16"/>
        <v>0</v>
      </c>
      <c r="J265" s="14">
        <f t="shared" si="17"/>
        <v>0</v>
      </c>
      <c r="K265" s="14">
        <f t="shared" si="18"/>
        <v>0</v>
      </c>
      <c r="L265" s="14">
        <f t="shared" si="19"/>
        <v>0</v>
      </c>
    </row>
    <row r="266" spans="2:12">
      <c r="B266" s="9"/>
      <c r="C266" s="9"/>
      <c r="D266" s="9" t="s">
        <v>9</v>
      </c>
      <c r="E266" s="20">
        <v>2024</v>
      </c>
      <c r="F266" s="9" t="s">
        <v>32</v>
      </c>
      <c r="G266" s="9" t="s">
        <v>42</v>
      </c>
      <c r="H266" s="26" t="s">
        <v>144</v>
      </c>
      <c r="I266" s="14">
        <f t="shared" si="16"/>
        <v>0</v>
      </c>
      <c r="J266" s="14">
        <f t="shared" si="17"/>
        <v>0</v>
      </c>
      <c r="K266" s="14">
        <f t="shared" si="18"/>
        <v>0</v>
      </c>
      <c r="L266" s="14">
        <f t="shared" si="19"/>
        <v>0</v>
      </c>
    </row>
    <row r="267" spans="2:12">
      <c r="B267" s="9"/>
      <c r="C267" s="9"/>
      <c r="D267" s="9" t="s">
        <v>9</v>
      </c>
      <c r="E267" s="20">
        <v>2025</v>
      </c>
      <c r="F267" s="9" t="s">
        <v>32</v>
      </c>
      <c r="G267" s="9" t="s">
        <v>42</v>
      </c>
      <c r="H267" s="26" t="s">
        <v>144</v>
      </c>
      <c r="I267" s="14">
        <f t="shared" si="16"/>
        <v>0</v>
      </c>
      <c r="J267" s="14">
        <f t="shared" si="17"/>
        <v>0</v>
      </c>
      <c r="K267" s="14">
        <f t="shared" si="18"/>
        <v>0</v>
      </c>
      <c r="L267" s="14">
        <f t="shared" si="19"/>
        <v>0</v>
      </c>
    </row>
    <row r="268" spans="2:12">
      <c r="B268" s="9"/>
      <c r="C268" s="9"/>
      <c r="D268" s="9" t="s">
        <v>9</v>
      </c>
      <c r="E268" s="20">
        <v>2026</v>
      </c>
      <c r="F268" s="9" t="s">
        <v>32</v>
      </c>
      <c r="G268" s="9" t="s">
        <v>42</v>
      </c>
      <c r="H268" s="26" t="s">
        <v>144</v>
      </c>
      <c r="I268" s="14">
        <f t="shared" si="16"/>
        <v>0</v>
      </c>
      <c r="J268" s="14">
        <f t="shared" si="17"/>
        <v>0</v>
      </c>
      <c r="K268" s="14">
        <f t="shared" si="18"/>
        <v>0</v>
      </c>
      <c r="L268" s="14">
        <f t="shared" si="19"/>
        <v>0</v>
      </c>
    </row>
    <row r="269" spans="2:12">
      <c r="B269" s="9"/>
      <c r="C269" s="9"/>
      <c r="D269" s="9" t="s">
        <v>9</v>
      </c>
      <c r="E269" s="20">
        <v>2027</v>
      </c>
      <c r="F269" s="9" t="s">
        <v>32</v>
      </c>
      <c r="G269" s="9" t="s">
        <v>42</v>
      </c>
      <c r="H269" s="26" t="s">
        <v>144</v>
      </c>
      <c r="I269" s="14">
        <f t="shared" si="16"/>
        <v>0</v>
      </c>
      <c r="J269" s="14">
        <f t="shared" si="17"/>
        <v>0</v>
      </c>
      <c r="K269" s="14">
        <f t="shared" si="18"/>
        <v>0</v>
      </c>
      <c r="L269" s="14">
        <f t="shared" si="19"/>
        <v>0</v>
      </c>
    </row>
    <row r="270" spans="2:12">
      <c r="B270" s="9"/>
      <c r="C270" s="9"/>
      <c r="D270" s="9" t="s">
        <v>9</v>
      </c>
      <c r="E270" s="20">
        <v>2028</v>
      </c>
      <c r="F270" s="9" t="s">
        <v>32</v>
      </c>
      <c r="G270" s="9" t="s">
        <v>42</v>
      </c>
      <c r="H270" s="26" t="s">
        <v>144</v>
      </c>
      <c r="I270" s="14">
        <f t="shared" si="16"/>
        <v>0</v>
      </c>
      <c r="J270" s="14">
        <f t="shared" si="17"/>
        <v>0</v>
      </c>
      <c r="K270" s="14">
        <f t="shared" si="18"/>
        <v>0</v>
      </c>
      <c r="L270" s="14">
        <f t="shared" si="19"/>
        <v>0</v>
      </c>
    </row>
    <row r="271" spans="2:12">
      <c r="B271" s="9"/>
      <c r="C271" s="9"/>
      <c r="D271" s="9" t="s">
        <v>9</v>
      </c>
      <c r="E271" s="20">
        <v>2029</v>
      </c>
      <c r="F271" s="9" t="s">
        <v>32</v>
      </c>
      <c r="G271" s="9" t="s">
        <v>42</v>
      </c>
      <c r="H271" s="26" t="s">
        <v>144</v>
      </c>
      <c r="I271" s="14">
        <f t="shared" si="16"/>
        <v>0</v>
      </c>
      <c r="J271" s="14">
        <f t="shared" si="17"/>
        <v>0</v>
      </c>
      <c r="K271" s="14">
        <f t="shared" si="18"/>
        <v>0</v>
      </c>
      <c r="L271" s="14">
        <f t="shared" si="19"/>
        <v>0</v>
      </c>
    </row>
    <row r="272" spans="2:12">
      <c r="B272" s="9"/>
      <c r="C272" s="9"/>
      <c r="D272" s="9" t="s">
        <v>9</v>
      </c>
      <c r="E272" s="20">
        <v>2030</v>
      </c>
      <c r="F272" s="9" t="s">
        <v>32</v>
      </c>
      <c r="G272" s="9" t="s">
        <v>42</v>
      </c>
      <c r="H272" s="26" t="s">
        <v>144</v>
      </c>
      <c r="I272" s="14">
        <f t="shared" si="16"/>
        <v>0</v>
      </c>
      <c r="J272" s="14">
        <f t="shared" si="17"/>
        <v>0</v>
      </c>
      <c r="K272" s="14">
        <f t="shared" si="18"/>
        <v>0</v>
      </c>
      <c r="L272" s="14">
        <f t="shared" si="19"/>
        <v>0</v>
      </c>
    </row>
    <row r="273" spans="2:12">
      <c r="B273" s="9"/>
      <c r="C273" s="9"/>
      <c r="D273" s="9" t="s">
        <v>9</v>
      </c>
      <c r="E273" s="20">
        <v>2031</v>
      </c>
      <c r="F273" s="9" t="s">
        <v>32</v>
      </c>
      <c r="G273" s="9" t="s">
        <v>42</v>
      </c>
      <c r="H273" s="26" t="s">
        <v>144</v>
      </c>
      <c r="I273" s="14">
        <f t="shared" si="16"/>
        <v>0</v>
      </c>
      <c r="J273" s="14">
        <f t="shared" si="17"/>
        <v>0</v>
      </c>
      <c r="K273" s="14">
        <f t="shared" si="18"/>
        <v>0</v>
      </c>
      <c r="L273" s="14">
        <f t="shared" si="19"/>
        <v>0</v>
      </c>
    </row>
    <row r="274" spans="2:12">
      <c r="B274" s="9"/>
      <c r="C274" s="9"/>
      <c r="D274" s="9" t="s">
        <v>9</v>
      </c>
      <c r="E274" s="20">
        <v>2032</v>
      </c>
      <c r="F274" s="9" t="s">
        <v>32</v>
      </c>
      <c r="G274" s="9" t="s">
        <v>42</v>
      </c>
      <c r="H274" s="26" t="s">
        <v>144</v>
      </c>
      <c r="I274" s="14">
        <f t="shared" si="16"/>
        <v>0</v>
      </c>
      <c r="J274" s="14">
        <f t="shared" si="17"/>
        <v>0</v>
      </c>
      <c r="K274" s="14">
        <f t="shared" si="18"/>
        <v>0</v>
      </c>
      <c r="L274" s="14">
        <f t="shared" si="19"/>
        <v>0</v>
      </c>
    </row>
    <row r="275" spans="2:12">
      <c r="B275" s="9"/>
      <c r="C275" s="9"/>
      <c r="D275" s="9" t="s">
        <v>9</v>
      </c>
      <c r="E275" s="20">
        <v>2033</v>
      </c>
      <c r="F275" s="9" t="s">
        <v>32</v>
      </c>
      <c r="G275" s="9" t="s">
        <v>42</v>
      </c>
      <c r="H275" s="26" t="s">
        <v>144</v>
      </c>
      <c r="I275" s="14">
        <f t="shared" si="16"/>
        <v>0</v>
      </c>
      <c r="J275" s="14">
        <f t="shared" si="17"/>
        <v>0</v>
      </c>
      <c r="K275" s="14">
        <f t="shared" si="18"/>
        <v>0</v>
      </c>
      <c r="L275" s="14">
        <f t="shared" si="19"/>
        <v>0</v>
      </c>
    </row>
    <row r="276" spans="2:12">
      <c r="B276" s="9"/>
      <c r="C276" s="9"/>
      <c r="D276" s="9" t="s">
        <v>9</v>
      </c>
      <c r="E276" s="20">
        <v>2034</v>
      </c>
      <c r="F276" s="9" t="s">
        <v>32</v>
      </c>
      <c r="G276" s="9" t="s">
        <v>42</v>
      </c>
      <c r="H276" s="26" t="s">
        <v>144</v>
      </c>
      <c r="I276" s="14">
        <f t="shared" si="16"/>
        <v>0</v>
      </c>
      <c r="J276" s="14">
        <f t="shared" si="17"/>
        <v>0</v>
      </c>
      <c r="K276" s="14">
        <f t="shared" si="18"/>
        <v>0</v>
      </c>
      <c r="L276" s="14">
        <f t="shared" si="19"/>
        <v>0</v>
      </c>
    </row>
    <row r="277" spans="2:12">
      <c r="B277" s="9"/>
      <c r="C277" s="9"/>
      <c r="D277" s="9" t="s">
        <v>9</v>
      </c>
      <c r="E277" s="20">
        <v>2035</v>
      </c>
      <c r="F277" s="9" t="s">
        <v>32</v>
      </c>
      <c r="G277" s="9" t="s">
        <v>42</v>
      </c>
      <c r="H277" s="26" t="s">
        <v>144</v>
      </c>
      <c r="I277" s="14">
        <f t="shared" si="16"/>
        <v>0</v>
      </c>
      <c r="J277" s="14">
        <f t="shared" si="17"/>
        <v>0</v>
      </c>
      <c r="K277" s="14">
        <f t="shared" si="18"/>
        <v>0</v>
      </c>
      <c r="L277" s="14">
        <f t="shared" si="19"/>
        <v>0</v>
      </c>
    </row>
    <row r="278" spans="2:12">
      <c r="B278" s="9"/>
      <c r="C278" s="9"/>
      <c r="D278" s="9" t="s">
        <v>9</v>
      </c>
      <c r="E278" s="20">
        <v>2036</v>
      </c>
      <c r="F278" s="9" t="s">
        <v>32</v>
      </c>
      <c r="G278" s="9" t="s">
        <v>42</v>
      </c>
      <c r="H278" s="26" t="s">
        <v>144</v>
      </c>
      <c r="I278" s="14">
        <f t="shared" si="16"/>
        <v>0</v>
      </c>
      <c r="J278" s="14">
        <f t="shared" si="17"/>
        <v>0</v>
      </c>
      <c r="K278" s="14">
        <f t="shared" si="18"/>
        <v>0</v>
      </c>
      <c r="L278" s="14">
        <f t="shared" si="19"/>
        <v>0</v>
      </c>
    </row>
    <row r="279" spans="2:12">
      <c r="B279" s="9"/>
      <c r="C279" s="9"/>
      <c r="D279" s="9" t="s">
        <v>9</v>
      </c>
      <c r="E279" s="20">
        <v>2037</v>
      </c>
      <c r="F279" s="9" t="s">
        <v>32</v>
      </c>
      <c r="G279" s="9" t="s">
        <v>42</v>
      </c>
      <c r="H279" s="26" t="s">
        <v>144</v>
      </c>
      <c r="I279" s="14">
        <f t="shared" si="16"/>
        <v>0</v>
      </c>
      <c r="J279" s="14">
        <f t="shared" si="17"/>
        <v>0</v>
      </c>
      <c r="K279" s="14">
        <f t="shared" si="18"/>
        <v>0</v>
      </c>
      <c r="L279" s="14">
        <f t="shared" si="19"/>
        <v>0</v>
      </c>
    </row>
    <row r="280" spans="2:12">
      <c r="B280" s="9"/>
      <c r="C280" s="9"/>
      <c r="D280" s="9" t="s">
        <v>9</v>
      </c>
      <c r="E280" s="20">
        <v>2038</v>
      </c>
      <c r="F280" s="9" t="s">
        <v>32</v>
      </c>
      <c r="G280" s="9" t="s">
        <v>42</v>
      </c>
      <c r="H280" s="26" t="s">
        <v>144</v>
      </c>
      <c r="I280" s="14">
        <f t="shared" si="16"/>
        <v>0</v>
      </c>
      <c r="J280" s="14">
        <f t="shared" si="17"/>
        <v>0</v>
      </c>
      <c r="K280" s="14">
        <f t="shared" si="18"/>
        <v>0</v>
      </c>
      <c r="L280" s="14">
        <f t="shared" si="19"/>
        <v>0</v>
      </c>
    </row>
    <row r="281" spans="2:12">
      <c r="B281" s="9"/>
      <c r="C281" s="9"/>
      <c r="D281" s="9" t="s">
        <v>9</v>
      </c>
      <c r="E281" s="20">
        <v>2039</v>
      </c>
      <c r="F281" s="9" t="s">
        <v>32</v>
      </c>
      <c r="G281" s="9" t="s">
        <v>42</v>
      </c>
      <c r="H281" s="26" t="s">
        <v>144</v>
      </c>
      <c r="I281" s="14">
        <f t="shared" si="16"/>
        <v>0</v>
      </c>
      <c r="J281" s="14">
        <f t="shared" si="17"/>
        <v>0</v>
      </c>
      <c r="K281" s="14">
        <f t="shared" si="18"/>
        <v>0</v>
      </c>
      <c r="L281" s="14">
        <f t="shared" si="19"/>
        <v>0</v>
      </c>
    </row>
    <row r="282" spans="2:12">
      <c r="B282" s="9"/>
      <c r="C282" s="9"/>
      <c r="D282" s="9" t="s">
        <v>9</v>
      </c>
      <c r="E282" s="20">
        <v>2040</v>
      </c>
      <c r="F282" s="9" t="s">
        <v>32</v>
      </c>
      <c r="G282" s="9" t="s">
        <v>42</v>
      </c>
      <c r="H282" s="26" t="s">
        <v>144</v>
      </c>
      <c r="I282" s="14">
        <f t="shared" si="16"/>
        <v>0</v>
      </c>
      <c r="J282" s="14">
        <f t="shared" si="17"/>
        <v>0</v>
      </c>
      <c r="K282" s="14">
        <f t="shared" si="18"/>
        <v>0</v>
      </c>
      <c r="L282" s="14">
        <f t="shared" si="19"/>
        <v>0</v>
      </c>
    </row>
    <row r="283" spans="2:12">
      <c r="B283" s="9"/>
      <c r="C283" s="9"/>
      <c r="D283" s="9" t="s">
        <v>9</v>
      </c>
      <c r="E283" s="20">
        <v>2041</v>
      </c>
      <c r="F283" s="9" t="s">
        <v>32</v>
      </c>
      <c r="G283" s="9" t="s">
        <v>42</v>
      </c>
      <c r="H283" s="26" t="s">
        <v>144</v>
      </c>
      <c r="I283" s="14">
        <f t="shared" si="16"/>
        <v>0</v>
      </c>
      <c r="J283" s="14">
        <f t="shared" si="17"/>
        <v>0</v>
      </c>
      <c r="K283" s="14">
        <f t="shared" si="18"/>
        <v>0</v>
      </c>
      <c r="L283" s="14">
        <f t="shared" si="19"/>
        <v>0</v>
      </c>
    </row>
    <row r="284" spans="2:12">
      <c r="B284" s="9"/>
      <c r="C284" s="9"/>
      <c r="D284" s="9" t="s">
        <v>9</v>
      </c>
      <c r="E284" s="20">
        <v>2042</v>
      </c>
      <c r="F284" s="9" t="s">
        <v>32</v>
      </c>
      <c r="G284" s="9" t="s">
        <v>42</v>
      </c>
      <c r="H284" s="26" t="s">
        <v>144</v>
      </c>
      <c r="I284" s="14">
        <f t="shared" si="16"/>
        <v>0</v>
      </c>
      <c r="J284" s="14">
        <f t="shared" si="17"/>
        <v>0</v>
      </c>
      <c r="K284" s="14">
        <f t="shared" si="18"/>
        <v>0</v>
      </c>
      <c r="L284" s="14">
        <f t="shared" si="19"/>
        <v>0</v>
      </c>
    </row>
    <row r="285" spans="2:12">
      <c r="B285" s="9"/>
      <c r="C285" s="9"/>
      <c r="D285" s="9" t="s">
        <v>9</v>
      </c>
      <c r="E285" s="20">
        <v>2043</v>
      </c>
      <c r="F285" s="9" t="s">
        <v>32</v>
      </c>
      <c r="G285" s="9" t="s">
        <v>42</v>
      </c>
      <c r="H285" s="26" t="s">
        <v>144</v>
      </c>
      <c r="I285" s="14">
        <f t="shared" si="16"/>
        <v>0</v>
      </c>
      <c r="J285" s="14">
        <f t="shared" si="17"/>
        <v>0</v>
      </c>
      <c r="K285" s="14">
        <f t="shared" si="18"/>
        <v>0</v>
      </c>
      <c r="L285" s="14">
        <f t="shared" si="19"/>
        <v>0</v>
      </c>
    </row>
    <row r="286" spans="2:12">
      <c r="B286" s="9"/>
      <c r="C286" s="9"/>
      <c r="D286" s="9" t="s">
        <v>9</v>
      </c>
      <c r="E286" s="20">
        <v>2044</v>
      </c>
      <c r="F286" s="9" t="s">
        <v>32</v>
      </c>
      <c r="G286" s="9" t="s">
        <v>42</v>
      </c>
      <c r="H286" s="26" t="s">
        <v>144</v>
      </c>
      <c r="I286" s="14">
        <f t="shared" si="16"/>
        <v>0</v>
      </c>
      <c r="J286" s="14">
        <f t="shared" si="17"/>
        <v>0</v>
      </c>
      <c r="K286" s="14">
        <f t="shared" si="18"/>
        <v>0</v>
      </c>
      <c r="L286" s="14">
        <f t="shared" si="19"/>
        <v>0</v>
      </c>
    </row>
    <row r="287" spans="2:12">
      <c r="B287" s="9"/>
      <c r="C287" s="9"/>
      <c r="D287" s="9" t="s">
        <v>9</v>
      </c>
      <c r="E287" s="20">
        <v>2045</v>
      </c>
      <c r="F287" s="9" t="s">
        <v>32</v>
      </c>
      <c r="G287" s="9" t="s">
        <v>42</v>
      </c>
      <c r="H287" s="26" t="s">
        <v>144</v>
      </c>
      <c r="I287" s="14">
        <f t="shared" si="16"/>
        <v>0</v>
      </c>
      <c r="J287" s="14">
        <f t="shared" si="17"/>
        <v>0</v>
      </c>
      <c r="K287" s="14">
        <f t="shared" si="18"/>
        <v>0</v>
      </c>
      <c r="L287" s="14">
        <f t="shared" si="19"/>
        <v>0</v>
      </c>
    </row>
    <row r="288" spans="2:12">
      <c r="B288" s="9"/>
      <c r="C288" s="9"/>
      <c r="D288" s="9" t="s">
        <v>9</v>
      </c>
      <c r="E288" s="20">
        <v>2046</v>
      </c>
      <c r="F288" s="9" t="s">
        <v>32</v>
      </c>
      <c r="G288" s="9" t="s">
        <v>42</v>
      </c>
      <c r="H288" s="26" t="s">
        <v>144</v>
      </c>
      <c r="I288" s="14">
        <f t="shared" si="16"/>
        <v>0</v>
      </c>
      <c r="J288" s="14">
        <f t="shared" si="17"/>
        <v>0</v>
      </c>
      <c r="K288" s="14">
        <f t="shared" si="18"/>
        <v>0</v>
      </c>
      <c r="L288" s="14">
        <f t="shared" si="19"/>
        <v>0</v>
      </c>
    </row>
    <row r="289" spans="2:12">
      <c r="B289" s="9"/>
      <c r="C289" s="9"/>
      <c r="D289" s="9" t="s">
        <v>9</v>
      </c>
      <c r="E289" s="20">
        <v>2047</v>
      </c>
      <c r="F289" s="9" t="s">
        <v>32</v>
      </c>
      <c r="G289" s="9" t="s">
        <v>42</v>
      </c>
      <c r="H289" s="26" t="s">
        <v>144</v>
      </c>
      <c r="I289" s="14">
        <f t="shared" si="16"/>
        <v>0</v>
      </c>
      <c r="J289" s="14">
        <f t="shared" si="17"/>
        <v>0</v>
      </c>
      <c r="K289" s="14">
        <f t="shared" si="18"/>
        <v>0</v>
      </c>
      <c r="L289" s="14">
        <f t="shared" si="19"/>
        <v>0</v>
      </c>
    </row>
    <row r="290" spans="2:12">
      <c r="B290" s="9"/>
      <c r="C290" s="9"/>
      <c r="D290" s="9" t="s">
        <v>9</v>
      </c>
      <c r="E290" s="20">
        <v>2048</v>
      </c>
      <c r="F290" s="9" t="s">
        <v>32</v>
      </c>
      <c r="G290" s="9" t="s">
        <v>42</v>
      </c>
      <c r="H290" s="26" t="s">
        <v>144</v>
      </c>
      <c r="I290" s="14">
        <f t="shared" si="16"/>
        <v>0</v>
      </c>
      <c r="J290" s="14">
        <f t="shared" si="17"/>
        <v>0</v>
      </c>
      <c r="K290" s="14">
        <f t="shared" si="18"/>
        <v>0</v>
      </c>
      <c r="L290" s="14">
        <f t="shared" si="19"/>
        <v>0</v>
      </c>
    </row>
    <row r="291" spans="2:12">
      <c r="B291" s="9"/>
      <c r="C291" s="9"/>
      <c r="D291" s="9" t="s">
        <v>9</v>
      </c>
      <c r="E291" s="20">
        <v>2049</v>
      </c>
      <c r="F291" s="9" t="s">
        <v>32</v>
      </c>
      <c r="G291" s="9" t="s">
        <v>42</v>
      </c>
      <c r="H291" s="26" t="s">
        <v>144</v>
      </c>
      <c r="I291" s="14">
        <f t="shared" si="16"/>
        <v>0</v>
      </c>
      <c r="J291" s="14">
        <f t="shared" si="17"/>
        <v>0</v>
      </c>
      <c r="K291" s="14">
        <f t="shared" si="18"/>
        <v>0</v>
      </c>
      <c r="L291" s="14">
        <f t="shared" si="19"/>
        <v>0</v>
      </c>
    </row>
    <row r="292" spans="2:12">
      <c r="B292" s="9"/>
      <c r="C292" s="9"/>
      <c r="D292" s="9" t="s">
        <v>9</v>
      </c>
      <c r="E292" s="20">
        <v>2050</v>
      </c>
      <c r="F292" s="9" t="s">
        <v>32</v>
      </c>
      <c r="G292" s="9" t="s">
        <v>42</v>
      </c>
      <c r="H292" s="26" t="s">
        <v>144</v>
      </c>
      <c r="I292" s="14">
        <f t="shared" si="16"/>
        <v>0</v>
      </c>
      <c r="J292" s="14">
        <f t="shared" si="17"/>
        <v>0</v>
      </c>
      <c r="K292" s="14">
        <f t="shared" si="18"/>
        <v>0</v>
      </c>
      <c r="L292" s="14">
        <f t="shared" si="19"/>
        <v>0</v>
      </c>
    </row>
    <row r="293" spans="2:12">
      <c r="B293" s="9"/>
      <c r="C293" s="9"/>
      <c r="D293" s="9" t="s">
        <v>9</v>
      </c>
      <c r="E293" s="20">
        <v>2010</v>
      </c>
      <c r="F293" s="9" t="s">
        <v>32</v>
      </c>
      <c r="G293" s="9" t="s">
        <v>34</v>
      </c>
      <c r="H293" s="26" t="s">
        <v>144</v>
      </c>
      <c r="I293" s="14">
        <f t="shared" si="16"/>
        <v>0</v>
      </c>
      <c r="J293" s="14">
        <f t="shared" si="17"/>
        <v>0</v>
      </c>
      <c r="K293" s="14">
        <f t="shared" si="18"/>
        <v>0</v>
      </c>
      <c r="L293" s="14">
        <f t="shared" si="19"/>
        <v>0</v>
      </c>
    </row>
    <row r="294" spans="2:12">
      <c r="B294" s="9"/>
      <c r="C294" s="9"/>
      <c r="D294" s="9" t="s">
        <v>9</v>
      </c>
      <c r="E294" s="20">
        <v>2011</v>
      </c>
      <c r="F294" s="9" t="s">
        <v>32</v>
      </c>
      <c r="G294" s="9" t="s">
        <v>34</v>
      </c>
      <c r="H294" s="26" t="s">
        <v>144</v>
      </c>
      <c r="I294" s="14">
        <f t="shared" si="16"/>
        <v>0</v>
      </c>
      <c r="J294" s="14">
        <f t="shared" si="17"/>
        <v>0</v>
      </c>
      <c r="K294" s="14">
        <f t="shared" si="18"/>
        <v>0</v>
      </c>
      <c r="L294" s="14">
        <f t="shared" si="19"/>
        <v>0</v>
      </c>
    </row>
    <row r="295" spans="2:12">
      <c r="B295" s="9"/>
      <c r="C295" s="9"/>
      <c r="D295" s="9" t="s">
        <v>9</v>
      </c>
      <c r="E295" s="20">
        <v>2012</v>
      </c>
      <c r="F295" s="9" t="s">
        <v>32</v>
      </c>
      <c r="G295" s="9" t="s">
        <v>34</v>
      </c>
      <c r="H295" s="26" t="s">
        <v>144</v>
      </c>
      <c r="I295" s="14">
        <f t="shared" si="16"/>
        <v>0</v>
      </c>
      <c r="J295" s="14">
        <f t="shared" si="17"/>
        <v>0</v>
      </c>
      <c r="K295" s="14">
        <f t="shared" si="18"/>
        <v>0</v>
      </c>
      <c r="L295" s="14">
        <f t="shared" si="19"/>
        <v>0</v>
      </c>
    </row>
    <row r="296" spans="2:12">
      <c r="B296" s="9"/>
      <c r="C296" s="9"/>
      <c r="D296" s="9" t="s">
        <v>9</v>
      </c>
      <c r="E296" s="20">
        <v>2013</v>
      </c>
      <c r="F296" s="9" t="s">
        <v>32</v>
      </c>
      <c r="G296" s="9" t="s">
        <v>34</v>
      </c>
      <c r="H296" s="26" t="s">
        <v>144</v>
      </c>
      <c r="I296" s="14">
        <f t="shared" si="16"/>
        <v>0</v>
      </c>
      <c r="J296" s="14">
        <f t="shared" si="17"/>
        <v>0</v>
      </c>
      <c r="K296" s="14">
        <f t="shared" si="18"/>
        <v>0</v>
      </c>
      <c r="L296" s="14">
        <f t="shared" si="19"/>
        <v>0</v>
      </c>
    </row>
    <row r="297" spans="2:12">
      <c r="B297" s="9"/>
      <c r="C297" s="9"/>
      <c r="D297" s="9" t="s">
        <v>9</v>
      </c>
      <c r="E297" s="20">
        <v>2014</v>
      </c>
      <c r="F297" s="9" t="s">
        <v>32</v>
      </c>
      <c r="G297" s="9" t="s">
        <v>34</v>
      </c>
      <c r="H297" s="26" t="s">
        <v>144</v>
      </c>
      <c r="I297" s="14">
        <f t="shared" si="16"/>
        <v>0</v>
      </c>
      <c r="J297" s="14">
        <f t="shared" si="17"/>
        <v>0</v>
      </c>
      <c r="K297" s="14">
        <f t="shared" si="18"/>
        <v>0</v>
      </c>
      <c r="L297" s="14">
        <f t="shared" si="19"/>
        <v>0</v>
      </c>
    </row>
    <row r="298" spans="2:12">
      <c r="B298" s="9"/>
      <c r="C298" s="9"/>
      <c r="D298" s="9" t="s">
        <v>9</v>
      </c>
      <c r="E298" s="20">
        <v>2015</v>
      </c>
      <c r="F298" s="9" t="s">
        <v>32</v>
      </c>
      <c r="G298" s="9" t="s">
        <v>34</v>
      </c>
      <c r="H298" s="26" t="s">
        <v>144</v>
      </c>
      <c r="I298" s="14">
        <f t="shared" si="16"/>
        <v>0</v>
      </c>
      <c r="J298" s="14">
        <f t="shared" si="17"/>
        <v>0</v>
      </c>
      <c r="K298" s="14">
        <f t="shared" si="18"/>
        <v>0</v>
      </c>
      <c r="L298" s="14">
        <f t="shared" si="19"/>
        <v>0</v>
      </c>
    </row>
    <row r="299" spans="2:12">
      <c r="B299" s="9"/>
      <c r="C299" s="9"/>
      <c r="D299" s="9" t="s">
        <v>9</v>
      </c>
      <c r="E299" s="20">
        <v>2016</v>
      </c>
      <c r="F299" s="9" t="s">
        <v>32</v>
      </c>
      <c r="G299" s="9" t="s">
        <v>34</v>
      </c>
      <c r="H299" s="26" t="s">
        <v>144</v>
      </c>
      <c r="I299" s="14">
        <f t="shared" si="16"/>
        <v>0</v>
      </c>
      <c r="J299" s="14">
        <f t="shared" si="17"/>
        <v>0</v>
      </c>
      <c r="K299" s="14">
        <f t="shared" si="18"/>
        <v>0</v>
      </c>
      <c r="L299" s="14">
        <f t="shared" si="19"/>
        <v>0</v>
      </c>
    </row>
    <row r="300" spans="2:12">
      <c r="B300" s="9"/>
      <c r="C300" s="9"/>
      <c r="D300" s="9" t="s">
        <v>9</v>
      </c>
      <c r="E300" s="20">
        <v>2017</v>
      </c>
      <c r="F300" s="9" t="s">
        <v>32</v>
      </c>
      <c r="G300" s="9" t="s">
        <v>34</v>
      </c>
      <c r="H300" s="26" t="s">
        <v>144</v>
      </c>
      <c r="I300" s="14">
        <f t="shared" si="16"/>
        <v>0</v>
      </c>
      <c r="J300" s="14">
        <f t="shared" si="17"/>
        <v>0</v>
      </c>
      <c r="K300" s="14">
        <f t="shared" si="18"/>
        <v>0</v>
      </c>
      <c r="L300" s="14">
        <f t="shared" si="19"/>
        <v>0</v>
      </c>
    </row>
    <row r="301" spans="2:12">
      <c r="B301" s="9"/>
      <c r="C301" s="9"/>
      <c r="D301" s="9" t="s">
        <v>9</v>
      </c>
      <c r="E301" s="20">
        <v>2018</v>
      </c>
      <c r="F301" s="9" t="s">
        <v>32</v>
      </c>
      <c r="G301" s="9" t="s">
        <v>34</v>
      </c>
      <c r="H301" s="26" t="s">
        <v>144</v>
      </c>
      <c r="I301" s="14">
        <f t="shared" si="16"/>
        <v>0</v>
      </c>
      <c r="J301" s="14">
        <f t="shared" si="17"/>
        <v>0</v>
      </c>
      <c r="K301" s="14">
        <f t="shared" si="18"/>
        <v>0</v>
      </c>
      <c r="L301" s="14">
        <f t="shared" si="19"/>
        <v>0</v>
      </c>
    </row>
    <row r="302" spans="2:12">
      <c r="B302" s="9"/>
      <c r="C302" s="9"/>
      <c r="D302" s="9" t="s">
        <v>9</v>
      </c>
      <c r="E302" s="20">
        <v>2019</v>
      </c>
      <c r="F302" s="9" t="s">
        <v>32</v>
      </c>
      <c r="G302" s="9" t="s">
        <v>34</v>
      </c>
      <c r="H302" s="26" t="s">
        <v>144</v>
      </c>
      <c r="I302" s="14">
        <f t="shared" si="16"/>
        <v>0</v>
      </c>
      <c r="J302" s="14">
        <f t="shared" si="17"/>
        <v>0</v>
      </c>
      <c r="K302" s="14">
        <f t="shared" si="18"/>
        <v>0</v>
      </c>
      <c r="L302" s="14">
        <f t="shared" si="19"/>
        <v>0</v>
      </c>
    </row>
    <row r="303" spans="2:12">
      <c r="B303" s="9"/>
      <c r="C303" s="9"/>
      <c r="D303" s="9" t="s">
        <v>9</v>
      </c>
      <c r="E303" s="20">
        <v>2020</v>
      </c>
      <c r="F303" s="9" t="s">
        <v>32</v>
      </c>
      <c r="G303" s="9" t="s">
        <v>34</v>
      </c>
      <c r="H303" s="26" t="s">
        <v>144</v>
      </c>
      <c r="I303" s="14">
        <f t="shared" si="16"/>
        <v>0</v>
      </c>
      <c r="J303" s="14">
        <f t="shared" si="17"/>
        <v>0</v>
      </c>
      <c r="K303" s="14">
        <f t="shared" si="18"/>
        <v>0</v>
      </c>
      <c r="L303" s="14">
        <f t="shared" si="19"/>
        <v>0</v>
      </c>
    </row>
    <row r="304" spans="2:12">
      <c r="B304" s="9"/>
      <c r="C304" s="9"/>
      <c r="D304" s="9" t="s">
        <v>9</v>
      </c>
      <c r="E304" s="20">
        <v>2021</v>
      </c>
      <c r="F304" s="9" t="s">
        <v>32</v>
      </c>
      <c r="G304" s="9" t="s">
        <v>34</v>
      </c>
      <c r="H304" s="26" t="s">
        <v>144</v>
      </c>
      <c r="I304" s="14">
        <f t="shared" si="16"/>
        <v>0</v>
      </c>
      <c r="J304" s="14">
        <f t="shared" si="17"/>
        <v>0</v>
      </c>
      <c r="K304" s="14">
        <f t="shared" si="18"/>
        <v>0</v>
      </c>
      <c r="L304" s="14">
        <f t="shared" si="19"/>
        <v>0</v>
      </c>
    </row>
    <row r="305" spans="2:12">
      <c r="B305" s="9"/>
      <c r="C305" s="9"/>
      <c r="D305" s="9" t="s">
        <v>9</v>
      </c>
      <c r="E305" s="20">
        <v>2022</v>
      </c>
      <c r="F305" s="9" t="s">
        <v>32</v>
      </c>
      <c r="G305" s="9" t="s">
        <v>34</v>
      </c>
      <c r="H305" s="26" t="s">
        <v>144</v>
      </c>
      <c r="I305" s="14">
        <f t="shared" si="16"/>
        <v>0</v>
      </c>
      <c r="J305" s="14">
        <f t="shared" si="17"/>
        <v>0</v>
      </c>
      <c r="K305" s="14">
        <f t="shared" si="18"/>
        <v>0</v>
      </c>
      <c r="L305" s="14">
        <f t="shared" si="19"/>
        <v>0</v>
      </c>
    </row>
    <row r="306" spans="2:12">
      <c r="B306" s="9"/>
      <c r="C306" s="9"/>
      <c r="D306" s="9" t="s">
        <v>9</v>
      </c>
      <c r="E306" s="20">
        <v>2023</v>
      </c>
      <c r="F306" s="9" t="s">
        <v>32</v>
      </c>
      <c r="G306" s="9" t="s">
        <v>34</v>
      </c>
      <c r="H306" s="26" t="s">
        <v>144</v>
      </c>
      <c r="I306" s="14">
        <f t="shared" si="16"/>
        <v>0</v>
      </c>
      <c r="J306" s="14">
        <f t="shared" si="17"/>
        <v>0</v>
      </c>
      <c r="K306" s="14">
        <f t="shared" si="18"/>
        <v>0</v>
      </c>
      <c r="L306" s="14">
        <f t="shared" si="19"/>
        <v>0</v>
      </c>
    </row>
    <row r="307" spans="2:12">
      <c r="B307" s="9"/>
      <c r="C307" s="9"/>
      <c r="D307" s="9" t="s">
        <v>9</v>
      </c>
      <c r="E307" s="20">
        <v>2024</v>
      </c>
      <c r="F307" s="9" t="s">
        <v>32</v>
      </c>
      <c r="G307" s="9" t="s">
        <v>34</v>
      </c>
      <c r="H307" s="26" t="s">
        <v>144</v>
      </c>
      <c r="I307" s="14">
        <f t="shared" si="16"/>
        <v>0</v>
      </c>
      <c r="J307" s="14">
        <f t="shared" si="17"/>
        <v>0</v>
      </c>
      <c r="K307" s="14">
        <f t="shared" si="18"/>
        <v>0</v>
      </c>
      <c r="L307" s="14">
        <f t="shared" si="19"/>
        <v>0</v>
      </c>
    </row>
    <row r="308" spans="2:12">
      <c r="B308" s="9"/>
      <c r="C308" s="9"/>
      <c r="D308" s="9" t="s">
        <v>9</v>
      </c>
      <c r="E308" s="20">
        <v>2025</v>
      </c>
      <c r="F308" s="9" t="s">
        <v>32</v>
      </c>
      <c r="G308" s="9" t="s">
        <v>34</v>
      </c>
      <c r="H308" s="26" t="s">
        <v>144</v>
      </c>
      <c r="I308" s="14">
        <f t="shared" si="16"/>
        <v>0</v>
      </c>
      <c r="J308" s="14">
        <f t="shared" si="17"/>
        <v>0</v>
      </c>
      <c r="K308" s="14">
        <f t="shared" si="18"/>
        <v>0</v>
      </c>
      <c r="L308" s="14">
        <f t="shared" si="19"/>
        <v>0</v>
      </c>
    </row>
    <row r="309" spans="2:12">
      <c r="B309" s="9"/>
      <c r="C309" s="9"/>
      <c r="D309" s="9" t="s">
        <v>9</v>
      </c>
      <c r="E309" s="20">
        <v>2026</v>
      </c>
      <c r="F309" s="9" t="s">
        <v>32</v>
      </c>
      <c r="G309" s="9" t="s">
        <v>34</v>
      </c>
      <c r="H309" s="26" t="s">
        <v>144</v>
      </c>
      <c r="I309" s="14">
        <f t="shared" si="16"/>
        <v>0</v>
      </c>
      <c r="J309" s="14">
        <f t="shared" si="17"/>
        <v>0</v>
      </c>
      <c r="K309" s="14">
        <f t="shared" si="18"/>
        <v>0</v>
      </c>
      <c r="L309" s="14">
        <f t="shared" si="19"/>
        <v>0</v>
      </c>
    </row>
    <row r="310" spans="2:12">
      <c r="B310" s="9"/>
      <c r="C310" s="9"/>
      <c r="D310" s="9" t="s">
        <v>9</v>
      </c>
      <c r="E310" s="20">
        <v>2027</v>
      </c>
      <c r="F310" s="9" t="s">
        <v>32</v>
      </c>
      <c r="G310" s="9" t="s">
        <v>34</v>
      </c>
      <c r="H310" s="26" t="s">
        <v>144</v>
      </c>
      <c r="I310" s="14">
        <f t="shared" si="16"/>
        <v>0</v>
      </c>
      <c r="J310" s="14">
        <f t="shared" si="17"/>
        <v>0</v>
      </c>
      <c r="K310" s="14">
        <f t="shared" si="18"/>
        <v>0</v>
      </c>
      <c r="L310" s="14">
        <f t="shared" si="19"/>
        <v>0</v>
      </c>
    </row>
    <row r="311" spans="2:12">
      <c r="B311" s="9"/>
      <c r="C311" s="9"/>
      <c r="D311" s="9" t="s">
        <v>9</v>
      </c>
      <c r="E311" s="20">
        <v>2028</v>
      </c>
      <c r="F311" s="9" t="s">
        <v>32</v>
      </c>
      <c r="G311" s="9" t="s">
        <v>34</v>
      </c>
      <c r="H311" s="26" t="s">
        <v>144</v>
      </c>
      <c r="I311" s="14">
        <f t="shared" si="16"/>
        <v>0</v>
      </c>
      <c r="J311" s="14">
        <f t="shared" si="17"/>
        <v>0</v>
      </c>
      <c r="K311" s="14">
        <f t="shared" si="18"/>
        <v>0</v>
      </c>
      <c r="L311" s="14">
        <f t="shared" si="19"/>
        <v>0</v>
      </c>
    </row>
    <row r="312" spans="2:12">
      <c r="B312" s="9"/>
      <c r="C312" s="9"/>
      <c r="D312" s="9" t="s">
        <v>9</v>
      </c>
      <c r="E312" s="20">
        <v>2029</v>
      </c>
      <c r="F312" s="9" t="s">
        <v>32</v>
      </c>
      <c r="G312" s="9" t="s">
        <v>34</v>
      </c>
      <c r="H312" s="26" t="s">
        <v>144</v>
      </c>
      <c r="I312" s="14">
        <f t="shared" si="16"/>
        <v>0</v>
      </c>
      <c r="J312" s="14">
        <f t="shared" si="17"/>
        <v>0</v>
      </c>
      <c r="K312" s="14">
        <f t="shared" si="18"/>
        <v>0</v>
      </c>
      <c r="L312" s="14">
        <f t="shared" si="19"/>
        <v>0</v>
      </c>
    </row>
    <row r="313" spans="2:12">
      <c r="B313" s="9"/>
      <c r="C313" s="9"/>
      <c r="D313" s="9" t="s">
        <v>9</v>
      </c>
      <c r="E313" s="20">
        <v>2030</v>
      </c>
      <c r="F313" s="9" t="s">
        <v>32</v>
      </c>
      <c r="G313" s="9" t="s">
        <v>34</v>
      </c>
      <c r="H313" s="26" t="s">
        <v>144</v>
      </c>
      <c r="I313" s="14">
        <f t="shared" si="16"/>
        <v>0</v>
      </c>
      <c r="J313" s="14">
        <f t="shared" si="17"/>
        <v>0</v>
      </c>
      <c r="K313" s="14">
        <f t="shared" si="18"/>
        <v>0</v>
      </c>
      <c r="L313" s="14">
        <f t="shared" si="19"/>
        <v>0</v>
      </c>
    </row>
    <row r="314" spans="2:12">
      <c r="B314" s="9"/>
      <c r="C314" s="9"/>
      <c r="D314" s="9" t="s">
        <v>9</v>
      </c>
      <c r="E314" s="20">
        <v>2031</v>
      </c>
      <c r="F314" s="9" t="s">
        <v>32</v>
      </c>
      <c r="G314" s="9" t="s">
        <v>34</v>
      </c>
      <c r="H314" s="26" t="s">
        <v>144</v>
      </c>
      <c r="I314" s="14">
        <f t="shared" si="16"/>
        <v>0</v>
      </c>
      <c r="J314" s="14">
        <f t="shared" si="17"/>
        <v>0</v>
      </c>
      <c r="K314" s="14">
        <f t="shared" si="18"/>
        <v>0</v>
      </c>
      <c r="L314" s="14">
        <f t="shared" si="19"/>
        <v>0</v>
      </c>
    </row>
    <row r="315" spans="2:12">
      <c r="B315" s="9"/>
      <c r="C315" s="9"/>
      <c r="D315" s="9" t="s">
        <v>9</v>
      </c>
      <c r="E315" s="20">
        <v>2032</v>
      </c>
      <c r="F315" s="9" t="s">
        <v>32</v>
      </c>
      <c r="G315" s="9" t="s">
        <v>34</v>
      </c>
      <c r="H315" s="26" t="s">
        <v>144</v>
      </c>
      <c r="I315" s="14">
        <f t="shared" si="16"/>
        <v>0</v>
      </c>
      <c r="J315" s="14">
        <f t="shared" si="17"/>
        <v>0</v>
      </c>
      <c r="K315" s="14">
        <f t="shared" si="18"/>
        <v>0</v>
      </c>
      <c r="L315" s="14">
        <f t="shared" si="19"/>
        <v>0</v>
      </c>
    </row>
    <row r="316" spans="2:12">
      <c r="B316" s="9"/>
      <c r="C316" s="9"/>
      <c r="D316" s="9" t="s">
        <v>9</v>
      </c>
      <c r="E316" s="20">
        <v>2033</v>
      </c>
      <c r="F316" s="9" t="s">
        <v>32</v>
      </c>
      <c r="G316" s="9" t="s">
        <v>34</v>
      </c>
      <c r="H316" s="26" t="s">
        <v>144</v>
      </c>
      <c r="I316" s="14">
        <f t="shared" si="16"/>
        <v>0</v>
      </c>
      <c r="J316" s="14">
        <f t="shared" si="17"/>
        <v>0</v>
      </c>
      <c r="K316" s="14">
        <f t="shared" si="18"/>
        <v>0</v>
      </c>
      <c r="L316" s="14">
        <f t="shared" si="19"/>
        <v>0</v>
      </c>
    </row>
    <row r="317" spans="2:12">
      <c r="B317" s="9"/>
      <c r="C317" s="9"/>
      <c r="D317" s="9" t="s">
        <v>9</v>
      </c>
      <c r="E317" s="20">
        <v>2034</v>
      </c>
      <c r="F317" s="9" t="s">
        <v>32</v>
      </c>
      <c r="G317" s="9" t="s">
        <v>34</v>
      </c>
      <c r="H317" s="26" t="s">
        <v>144</v>
      </c>
      <c r="I317" s="14">
        <f t="shared" si="16"/>
        <v>0</v>
      </c>
      <c r="J317" s="14">
        <f t="shared" si="17"/>
        <v>0</v>
      </c>
      <c r="K317" s="14">
        <f t="shared" si="18"/>
        <v>0</v>
      </c>
      <c r="L317" s="14">
        <f t="shared" si="19"/>
        <v>0</v>
      </c>
    </row>
    <row r="318" spans="2:12">
      <c r="B318" s="9"/>
      <c r="C318" s="9"/>
      <c r="D318" s="9" t="s">
        <v>9</v>
      </c>
      <c r="E318" s="20">
        <v>2035</v>
      </c>
      <c r="F318" s="9" t="s">
        <v>32</v>
      </c>
      <c r="G318" s="9" t="s">
        <v>34</v>
      </c>
      <c r="H318" s="26" t="s">
        <v>144</v>
      </c>
      <c r="I318" s="14">
        <f t="shared" si="16"/>
        <v>0</v>
      </c>
      <c r="J318" s="14">
        <f t="shared" si="17"/>
        <v>0</v>
      </c>
      <c r="K318" s="14">
        <f t="shared" si="18"/>
        <v>0</v>
      </c>
      <c r="L318" s="14">
        <f t="shared" si="19"/>
        <v>0</v>
      </c>
    </row>
    <row r="319" spans="2:12">
      <c r="B319" s="9"/>
      <c r="C319" s="9"/>
      <c r="D319" s="9" t="s">
        <v>9</v>
      </c>
      <c r="E319" s="20">
        <v>2036</v>
      </c>
      <c r="F319" s="9" t="s">
        <v>32</v>
      </c>
      <c r="G319" s="9" t="s">
        <v>34</v>
      </c>
      <c r="H319" s="26" t="s">
        <v>144</v>
      </c>
      <c r="I319" s="14">
        <f t="shared" si="16"/>
        <v>0</v>
      </c>
      <c r="J319" s="14">
        <f t="shared" si="17"/>
        <v>0</v>
      </c>
      <c r="K319" s="14">
        <f t="shared" si="18"/>
        <v>0</v>
      </c>
      <c r="L319" s="14">
        <f t="shared" si="19"/>
        <v>0</v>
      </c>
    </row>
    <row r="320" spans="2:12">
      <c r="B320" s="9"/>
      <c r="C320" s="9"/>
      <c r="D320" s="9" t="s">
        <v>9</v>
      </c>
      <c r="E320" s="20">
        <v>2037</v>
      </c>
      <c r="F320" s="9" t="s">
        <v>32</v>
      </c>
      <c r="G320" s="9" t="s">
        <v>34</v>
      </c>
      <c r="H320" s="26" t="s">
        <v>144</v>
      </c>
      <c r="I320" s="14">
        <f t="shared" si="16"/>
        <v>0</v>
      </c>
      <c r="J320" s="14">
        <f t="shared" si="17"/>
        <v>0</v>
      </c>
      <c r="K320" s="14">
        <f t="shared" si="18"/>
        <v>0</v>
      </c>
      <c r="L320" s="14">
        <f t="shared" si="19"/>
        <v>0</v>
      </c>
    </row>
    <row r="321" spans="2:12">
      <c r="B321" s="9"/>
      <c r="C321" s="9"/>
      <c r="D321" s="9" t="s">
        <v>9</v>
      </c>
      <c r="E321" s="20">
        <v>2038</v>
      </c>
      <c r="F321" s="9" t="s">
        <v>32</v>
      </c>
      <c r="G321" s="9" t="s">
        <v>34</v>
      </c>
      <c r="H321" s="26" t="s">
        <v>144</v>
      </c>
      <c r="I321" s="14">
        <f t="shared" si="16"/>
        <v>0</v>
      </c>
      <c r="J321" s="14">
        <f t="shared" si="17"/>
        <v>0</v>
      </c>
      <c r="K321" s="14">
        <f t="shared" si="18"/>
        <v>0</v>
      </c>
      <c r="L321" s="14">
        <f t="shared" si="19"/>
        <v>0</v>
      </c>
    </row>
    <row r="322" spans="2:12">
      <c r="B322" s="9"/>
      <c r="C322" s="9"/>
      <c r="D322" s="9" t="s">
        <v>9</v>
      </c>
      <c r="E322" s="20">
        <v>2039</v>
      </c>
      <c r="F322" s="9" t="s">
        <v>32</v>
      </c>
      <c r="G322" s="9" t="s">
        <v>34</v>
      </c>
      <c r="H322" s="26" t="s">
        <v>144</v>
      </c>
      <c r="I322" s="14">
        <f t="shared" si="16"/>
        <v>0</v>
      </c>
      <c r="J322" s="14">
        <f t="shared" si="17"/>
        <v>0</v>
      </c>
      <c r="K322" s="14">
        <f t="shared" si="18"/>
        <v>0</v>
      </c>
      <c r="L322" s="14">
        <f t="shared" si="19"/>
        <v>0</v>
      </c>
    </row>
    <row r="323" spans="2:12">
      <c r="B323" s="9"/>
      <c r="C323" s="9"/>
      <c r="D323" s="9" t="s">
        <v>9</v>
      </c>
      <c r="E323" s="20">
        <v>2040</v>
      </c>
      <c r="F323" s="9" t="s">
        <v>32</v>
      </c>
      <c r="G323" s="9" t="s">
        <v>34</v>
      </c>
      <c r="H323" s="26" t="s">
        <v>144</v>
      </c>
      <c r="I323" s="14">
        <f t="shared" si="16"/>
        <v>0</v>
      </c>
      <c r="J323" s="14">
        <f t="shared" si="17"/>
        <v>0</v>
      </c>
      <c r="K323" s="14">
        <f t="shared" si="18"/>
        <v>0</v>
      </c>
      <c r="L323" s="14">
        <f t="shared" si="19"/>
        <v>0</v>
      </c>
    </row>
    <row r="324" spans="2:12">
      <c r="B324" s="9"/>
      <c r="C324" s="9"/>
      <c r="D324" s="9" t="s">
        <v>9</v>
      </c>
      <c r="E324" s="20">
        <v>2041</v>
      </c>
      <c r="F324" s="9" t="s">
        <v>32</v>
      </c>
      <c r="G324" s="9" t="s">
        <v>34</v>
      </c>
      <c r="H324" s="26" t="s">
        <v>144</v>
      </c>
      <c r="I324" s="14">
        <f t="shared" si="16"/>
        <v>0</v>
      </c>
      <c r="J324" s="14">
        <f t="shared" si="17"/>
        <v>0</v>
      </c>
      <c r="K324" s="14">
        <f t="shared" si="18"/>
        <v>0</v>
      </c>
      <c r="L324" s="14">
        <f t="shared" si="19"/>
        <v>0</v>
      </c>
    </row>
    <row r="325" spans="2:12">
      <c r="B325" s="9"/>
      <c r="C325" s="9"/>
      <c r="D325" s="9" t="s">
        <v>9</v>
      </c>
      <c r="E325" s="20">
        <v>2042</v>
      </c>
      <c r="F325" s="9" t="s">
        <v>32</v>
      </c>
      <c r="G325" s="9" t="s">
        <v>34</v>
      </c>
      <c r="H325" s="26" t="s">
        <v>144</v>
      </c>
      <c r="I325" s="14">
        <f t="shared" si="16"/>
        <v>0</v>
      </c>
      <c r="J325" s="14">
        <f t="shared" si="17"/>
        <v>0</v>
      </c>
      <c r="K325" s="14">
        <f t="shared" si="18"/>
        <v>0</v>
      </c>
      <c r="L325" s="14">
        <f t="shared" si="19"/>
        <v>0</v>
      </c>
    </row>
    <row r="326" spans="2:12">
      <c r="B326" s="9"/>
      <c r="C326" s="9"/>
      <c r="D326" s="9" t="s">
        <v>9</v>
      </c>
      <c r="E326" s="20">
        <v>2043</v>
      </c>
      <c r="F326" s="9" t="s">
        <v>32</v>
      </c>
      <c r="G326" s="9" t="s">
        <v>34</v>
      </c>
      <c r="H326" s="26" t="s">
        <v>144</v>
      </c>
      <c r="I326" s="14">
        <f t="shared" ref="I326:I374" si="20">HLOOKUP(G326,FuelTax2,E326-2006,FALSE)</f>
        <v>0</v>
      </c>
      <c r="J326" s="14">
        <f t="shared" si="17"/>
        <v>0</v>
      </c>
      <c r="K326" s="14">
        <f t="shared" si="18"/>
        <v>0</v>
      </c>
      <c r="L326" s="14">
        <f t="shared" si="19"/>
        <v>0</v>
      </c>
    </row>
    <row r="327" spans="2:12">
      <c r="B327" s="9"/>
      <c r="C327" s="9"/>
      <c r="D327" s="9" t="s">
        <v>9</v>
      </c>
      <c r="E327" s="20">
        <v>2044</v>
      </c>
      <c r="F327" s="9" t="s">
        <v>32</v>
      </c>
      <c r="G327" s="9" t="s">
        <v>34</v>
      </c>
      <c r="H327" s="26" t="s">
        <v>144</v>
      </c>
      <c r="I327" s="14">
        <f t="shared" si="20"/>
        <v>0</v>
      </c>
      <c r="J327" s="14">
        <f t="shared" ref="J327:J374" si="21">I327</f>
        <v>0</v>
      </c>
      <c r="K327" s="14">
        <f t="shared" ref="K327:K374" si="22">I327</f>
        <v>0</v>
      </c>
      <c r="L327" s="14">
        <f t="shared" ref="L327:L374" si="23">J327</f>
        <v>0</v>
      </c>
    </row>
    <row r="328" spans="2:12">
      <c r="B328" s="9"/>
      <c r="C328" s="9"/>
      <c r="D328" s="9" t="s">
        <v>9</v>
      </c>
      <c r="E328" s="20">
        <v>2045</v>
      </c>
      <c r="F328" s="9" t="s">
        <v>32</v>
      </c>
      <c r="G328" s="9" t="s">
        <v>34</v>
      </c>
      <c r="H328" s="26" t="s">
        <v>144</v>
      </c>
      <c r="I328" s="14">
        <f t="shared" si="20"/>
        <v>0</v>
      </c>
      <c r="J328" s="14">
        <f t="shared" si="21"/>
        <v>0</v>
      </c>
      <c r="K328" s="14">
        <f t="shared" si="22"/>
        <v>0</v>
      </c>
      <c r="L328" s="14">
        <f t="shared" si="23"/>
        <v>0</v>
      </c>
    </row>
    <row r="329" spans="2:12">
      <c r="B329" s="9"/>
      <c r="C329" s="9"/>
      <c r="D329" s="9" t="s">
        <v>9</v>
      </c>
      <c r="E329" s="20">
        <v>2046</v>
      </c>
      <c r="F329" s="9" t="s">
        <v>32</v>
      </c>
      <c r="G329" s="9" t="s">
        <v>34</v>
      </c>
      <c r="H329" s="26" t="s">
        <v>144</v>
      </c>
      <c r="I329" s="14">
        <f t="shared" si="20"/>
        <v>0</v>
      </c>
      <c r="J329" s="14">
        <f t="shared" si="21"/>
        <v>0</v>
      </c>
      <c r="K329" s="14">
        <f t="shared" si="22"/>
        <v>0</v>
      </c>
      <c r="L329" s="14">
        <f t="shared" si="23"/>
        <v>0</v>
      </c>
    </row>
    <row r="330" spans="2:12">
      <c r="B330" s="9"/>
      <c r="C330" s="9"/>
      <c r="D330" s="9" t="s">
        <v>9</v>
      </c>
      <c r="E330" s="20">
        <v>2047</v>
      </c>
      <c r="F330" s="9" t="s">
        <v>32</v>
      </c>
      <c r="G330" s="9" t="s">
        <v>34</v>
      </c>
      <c r="H330" s="26" t="s">
        <v>144</v>
      </c>
      <c r="I330" s="14">
        <f t="shared" si="20"/>
        <v>0</v>
      </c>
      <c r="J330" s="14">
        <f t="shared" si="21"/>
        <v>0</v>
      </c>
      <c r="K330" s="14">
        <f t="shared" si="22"/>
        <v>0</v>
      </c>
      <c r="L330" s="14">
        <f t="shared" si="23"/>
        <v>0</v>
      </c>
    </row>
    <row r="331" spans="2:12">
      <c r="B331" s="9"/>
      <c r="C331" s="9"/>
      <c r="D331" s="9" t="s">
        <v>9</v>
      </c>
      <c r="E331" s="20">
        <v>2048</v>
      </c>
      <c r="F331" s="9" t="s">
        <v>32</v>
      </c>
      <c r="G331" s="9" t="s">
        <v>34</v>
      </c>
      <c r="H331" s="26" t="s">
        <v>144</v>
      </c>
      <c r="I331" s="14">
        <f t="shared" si="20"/>
        <v>0</v>
      </c>
      <c r="J331" s="14">
        <f t="shared" si="21"/>
        <v>0</v>
      </c>
      <c r="K331" s="14">
        <f t="shared" si="22"/>
        <v>0</v>
      </c>
      <c r="L331" s="14">
        <f t="shared" si="23"/>
        <v>0</v>
      </c>
    </row>
    <row r="332" spans="2:12">
      <c r="B332" s="9"/>
      <c r="C332" s="9"/>
      <c r="D332" s="9" t="s">
        <v>9</v>
      </c>
      <c r="E332" s="20">
        <v>2049</v>
      </c>
      <c r="F332" s="9" t="s">
        <v>32</v>
      </c>
      <c r="G332" s="9" t="s">
        <v>34</v>
      </c>
      <c r="H332" s="26" t="s">
        <v>144</v>
      </c>
      <c r="I332" s="14">
        <f t="shared" si="20"/>
        <v>0</v>
      </c>
      <c r="J332" s="14">
        <f t="shared" si="21"/>
        <v>0</v>
      </c>
      <c r="K332" s="14">
        <f t="shared" si="22"/>
        <v>0</v>
      </c>
      <c r="L332" s="14">
        <f t="shared" si="23"/>
        <v>0</v>
      </c>
    </row>
    <row r="333" spans="2:12">
      <c r="B333" s="9"/>
      <c r="C333" s="9"/>
      <c r="D333" s="9" t="s">
        <v>9</v>
      </c>
      <c r="E333" s="20">
        <v>2050</v>
      </c>
      <c r="F333" s="9" t="s">
        <v>32</v>
      </c>
      <c r="G333" s="9" t="s">
        <v>34</v>
      </c>
      <c r="H333" s="26" t="s">
        <v>144</v>
      </c>
      <c r="I333" s="14">
        <f t="shared" si="20"/>
        <v>0</v>
      </c>
      <c r="J333" s="14">
        <f t="shared" si="21"/>
        <v>0</v>
      </c>
      <c r="K333" s="14">
        <f t="shared" si="22"/>
        <v>0</v>
      </c>
      <c r="L333" s="14">
        <f t="shared" si="23"/>
        <v>0</v>
      </c>
    </row>
    <row r="334" spans="2:12">
      <c r="B334" s="9"/>
      <c r="C334" s="9"/>
      <c r="D334" s="9" t="s">
        <v>9</v>
      </c>
      <c r="E334" s="20">
        <v>2010</v>
      </c>
      <c r="F334" s="9" t="s">
        <v>32</v>
      </c>
      <c r="G334" s="9" t="s">
        <v>12</v>
      </c>
      <c r="H334" s="26" t="s">
        <v>144</v>
      </c>
      <c r="I334" s="14">
        <f t="shared" si="20"/>
        <v>48.568193131095711</v>
      </c>
      <c r="J334" s="14">
        <f t="shared" si="21"/>
        <v>48.568193131095711</v>
      </c>
      <c r="K334" s="14">
        <f t="shared" si="22"/>
        <v>48.568193131095711</v>
      </c>
      <c r="L334" s="14">
        <f t="shared" si="23"/>
        <v>48.568193131095711</v>
      </c>
    </row>
    <row r="335" spans="2:12">
      <c r="B335" s="9"/>
      <c r="C335" s="9"/>
      <c r="D335" s="9" t="s">
        <v>9</v>
      </c>
      <c r="E335" s="20">
        <v>2011</v>
      </c>
      <c r="F335" s="9" t="s">
        <v>32</v>
      </c>
      <c r="G335" s="9" t="s">
        <v>12</v>
      </c>
      <c r="H335" s="26" t="s">
        <v>144</v>
      </c>
      <c r="I335" s="14">
        <f t="shared" si="20"/>
        <v>47.645397461604887</v>
      </c>
      <c r="J335" s="14">
        <f t="shared" si="21"/>
        <v>47.645397461604887</v>
      </c>
      <c r="K335" s="14">
        <f t="shared" si="22"/>
        <v>47.645397461604887</v>
      </c>
      <c r="L335" s="14">
        <f t="shared" si="23"/>
        <v>47.645397461604887</v>
      </c>
    </row>
    <row r="336" spans="2:12">
      <c r="B336" s="9"/>
      <c r="C336" s="9"/>
      <c r="D336" s="9" t="s">
        <v>9</v>
      </c>
      <c r="E336" s="20">
        <v>2012</v>
      </c>
      <c r="F336" s="9" t="s">
        <v>32</v>
      </c>
      <c r="G336" s="9" t="s">
        <v>12</v>
      </c>
      <c r="H336" s="26" t="s">
        <v>144</v>
      </c>
      <c r="I336" s="14">
        <f t="shared" si="20"/>
        <v>46.978361897142413</v>
      </c>
      <c r="J336" s="14">
        <f t="shared" si="21"/>
        <v>46.978361897142413</v>
      </c>
      <c r="K336" s="14">
        <f t="shared" si="22"/>
        <v>46.978361897142413</v>
      </c>
      <c r="L336" s="14">
        <f t="shared" si="23"/>
        <v>46.978361897142413</v>
      </c>
    </row>
    <row r="337" spans="2:12">
      <c r="B337" s="9"/>
      <c r="C337" s="9"/>
      <c r="D337" s="9" t="s">
        <v>9</v>
      </c>
      <c r="E337" s="20">
        <v>2013</v>
      </c>
      <c r="F337" s="9" t="s">
        <v>32</v>
      </c>
      <c r="G337" s="9" t="s">
        <v>12</v>
      </c>
      <c r="H337" s="26" t="s">
        <v>144</v>
      </c>
      <c r="I337" s="14">
        <f t="shared" si="20"/>
        <v>46.555556640068133</v>
      </c>
      <c r="J337" s="14">
        <f t="shared" si="21"/>
        <v>46.555556640068133</v>
      </c>
      <c r="K337" s="14">
        <f t="shared" si="22"/>
        <v>46.555556640068133</v>
      </c>
      <c r="L337" s="14">
        <f t="shared" si="23"/>
        <v>46.555556640068133</v>
      </c>
    </row>
    <row r="338" spans="2:12">
      <c r="B338" s="9"/>
      <c r="C338" s="9"/>
      <c r="D338" s="9" t="s">
        <v>9</v>
      </c>
      <c r="E338" s="20">
        <v>2014</v>
      </c>
      <c r="F338" s="9" t="s">
        <v>32</v>
      </c>
      <c r="G338" s="9" t="s">
        <v>12</v>
      </c>
      <c r="H338" s="26" t="s">
        <v>144</v>
      </c>
      <c r="I338" s="14">
        <f t="shared" si="20"/>
        <v>46.369334413507865</v>
      </c>
      <c r="J338" s="14">
        <f t="shared" si="21"/>
        <v>46.369334413507865</v>
      </c>
      <c r="K338" s="14">
        <f t="shared" si="22"/>
        <v>46.369334413507865</v>
      </c>
      <c r="L338" s="14">
        <f t="shared" si="23"/>
        <v>46.369334413507865</v>
      </c>
    </row>
    <row r="339" spans="2:12">
      <c r="B339" s="9"/>
      <c r="C339" s="9"/>
      <c r="D339" s="9" t="s">
        <v>9</v>
      </c>
      <c r="E339" s="20">
        <v>2015</v>
      </c>
      <c r="F339" s="9" t="s">
        <v>32</v>
      </c>
      <c r="G339" s="9" t="s">
        <v>12</v>
      </c>
      <c r="H339" s="26" t="s">
        <v>144</v>
      </c>
      <c r="I339" s="14">
        <f t="shared" si="20"/>
        <v>53.191489361702125</v>
      </c>
      <c r="J339" s="14">
        <f t="shared" si="21"/>
        <v>53.191489361702125</v>
      </c>
      <c r="K339" s="14">
        <f t="shared" si="22"/>
        <v>53.191489361702125</v>
      </c>
      <c r="L339" s="14">
        <f t="shared" si="23"/>
        <v>53.191489361702125</v>
      </c>
    </row>
    <row r="340" spans="2:12">
      <c r="B340" s="9"/>
      <c r="C340" s="9"/>
      <c r="D340" s="9" t="s">
        <v>9</v>
      </c>
      <c r="E340" s="20">
        <v>2016</v>
      </c>
      <c r="F340" s="9" t="s">
        <v>32</v>
      </c>
      <c r="G340" s="9" t="s">
        <v>12</v>
      </c>
      <c r="H340" s="26" t="s">
        <v>144</v>
      </c>
      <c r="I340" s="14">
        <f t="shared" si="20"/>
        <v>52.612749121367095</v>
      </c>
      <c r="J340" s="14">
        <f t="shared" si="21"/>
        <v>52.612749121367095</v>
      </c>
      <c r="K340" s="14">
        <f t="shared" si="22"/>
        <v>52.612749121367095</v>
      </c>
      <c r="L340" s="14">
        <f t="shared" si="23"/>
        <v>52.612749121367095</v>
      </c>
    </row>
    <row r="341" spans="2:12">
      <c r="B341" s="9"/>
      <c r="C341" s="9"/>
      <c r="D341" s="9" t="s">
        <v>9</v>
      </c>
      <c r="E341" s="20">
        <v>2017</v>
      </c>
      <c r="F341" s="9" t="s">
        <v>32</v>
      </c>
      <c r="G341" s="9" t="s">
        <v>12</v>
      </c>
      <c r="H341" s="26" t="s">
        <v>144</v>
      </c>
      <c r="I341" s="14">
        <f t="shared" si="20"/>
        <v>51.631745948348481</v>
      </c>
      <c r="J341" s="14">
        <f t="shared" si="21"/>
        <v>51.631745948348481</v>
      </c>
      <c r="K341" s="14">
        <f t="shared" si="22"/>
        <v>51.631745948348481</v>
      </c>
      <c r="L341" s="14">
        <f t="shared" si="23"/>
        <v>51.631745948348481</v>
      </c>
    </row>
    <row r="342" spans="2:12">
      <c r="B342" s="9"/>
      <c r="C342" s="9"/>
      <c r="D342" s="9" t="s">
        <v>9</v>
      </c>
      <c r="E342" s="20">
        <v>2018</v>
      </c>
      <c r="F342" s="9" t="s">
        <v>32</v>
      </c>
      <c r="G342" s="9" t="s">
        <v>12</v>
      </c>
      <c r="H342" s="26" t="s">
        <v>144</v>
      </c>
      <c r="I342" s="14">
        <f t="shared" si="20"/>
        <v>50.619358772890664</v>
      </c>
      <c r="J342" s="14">
        <f t="shared" si="21"/>
        <v>50.619358772890664</v>
      </c>
      <c r="K342" s="14">
        <f t="shared" si="22"/>
        <v>50.619358772890664</v>
      </c>
      <c r="L342" s="14">
        <f t="shared" si="23"/>
        <v>50.619358772890664</v>
      </c>
    </row>
    <row r="343" spans="2:12">
      <c r="B343" s="9"/>
      <c r="C343" s="9"/>
      <c r="D343" s="9" t="s">
        <v>9</v>
      </c>
      <c r="E343" s="20">
        <v>2019</v>
      </c>
      <c r="F343" s="9" t="s">
        <v>32</v>
      </c>
      <c r="G343" s="9" t="s">
        <v>12</v>
      </c>
      <c r="H343" s="26" t="s">
        <v>144</v>
      </c>
      <c r="I343" s="14">
        <f t="shared" si="20"/>
        <v>52.644133123806292</v>
      </c>
      <c r="J343" s="14">
        <f t="shared" si="21"/>
        <v>52.644133123806292</v>
      </c>
      <c r="K343" s="14">
        <f t="shared" si="22"/>
        <v>52.644133123806292</v>
      </c>
      <c r="L343" s="14">
        <f t="shared" si="23"/>
        <v>52.644133123806292</v>
      </c>
    </row>
    <row r="344" spans="2:12">
      <c r="B344" s="9"/>
      <c r="C344" s="9"/>
      <c r="D344" s="9" t="s">
        <v>9</v>
      </c>
      <c r="E344" s="20">
        <v>2020</v>
      </c>
      <c r="F344" s="9" t="s">
        <v>32</v>
      </c>
      <c r="G344" s="9" t="s">
        <v>12</v>
      </c>
      <c r="H344" s="26" t="s">
        <v>144</v>
      </c>
      <c r="I344" s="14">
        <f t="shared" si="20"/>
        <v>52.644133123806292</v>
      </c>
      <c r="J344" s="14">
        <f t="shared" si="21"/>
        <v>52.644133123806292</v>
      </c>
      <c r="K344" s="14">
        <f t="shared" si="22"/>
        <v>52.644133123806292</v>
      </c>
      <c r="L344" s="14">
        <f t="shared" si="23"/>
        <v>52.644133123806292</v>
      </c>
    </row>
    <row r="345" spans="2:12">
      <c r="B345" s="9"/>
      <c r="C345" s="9"/>
      <c r="D345" s="9" t="s">
        <v>9</v>
      </c>
      <c r="E345" s="20">
        <v>2021</v>
      </c>
      <c r="F345" s="9" t="s">
        <v>32</v>
      </c>
      <c r="G345" s="9" t="s">
        <v>12</v>
      </c>
      <c r="H345" s="26" t="s">
        <v>144</v>
      </c>
      <c r="I345" s="14">
        <f t="shared" si="20"/>
        <v>52.644133123806292</v>
      </c>
      <c r="J345" s="14">
        <f t="shared" si="21"/>
        <v>52.644133123806292</v>
      </c>
      <c r="K345" s="14">
        <f t="shared" si="22"/>
        <v>52.644133123806292</v>
      </c>
      <c r="L345" s="14">
        <f t="shared" si="23"/>
        <v>52.644133123806292</v>
      </c>
    </row>
    <row r="346" spans="2:12">
      <c r="B346" s="9"/>
      <c r="C346" s="9"/>
      <c r="D346" s="9" t="s">
        <v>9</v>
      </c>
      <c r="E346" s="20">
        <v>2022</v>
      </c>
      <c r="F346" s="9" t="s">
        <v>32</v>
      </c>
      <c r="G346" s="9" t="s">
        <v>12</v>
      </c>
      <c r="H346" s="26" t="s">
        <v>144</v>
      </c>
      <c r="I346" s="14">
        <f t="shared" si="20"/>
        <v>52.644133123806292</v>
      </c>
      <c r="J346" s="14">
        <f t="shared" si="21"/>
        <v>52.644133123806292</v>
      </c>
      <c r="K346" s="14">
        <f t="shared" si="22"/>
        <v>52.644133123806292</v>
      </c>
      <c r="L346" s="14">
        <f t="shared" si="23"/>
        <v>52.644133123806292</v>
      </c>
    </row>
    <row r="347" spans="2:12">
      <c r="B347" s="9"/>
      <c r="C347" s="9"/>
      <c r="D347" s="9" t="s">
        <v>9</v>
      </c>
      <c r="E347" s="20">
        <v>2023</v>
      </c>
      <c r="F347" s="9" t="s">
        <v>32</v>
      </c>
      <c r="G347" s="9" t="s">
        <v>12</v>
      </c>
      <c r="H347" s="26" t="s">
        <v>144</v>
      </c>
      <c r="I347" s="14">
        <f t="shared" si="20"/>
        <v>52.644133123806292</v>
      </c>
      <c r="J347" s="14">
        <f t="shared" si="21"/>
        <v>52.644133123806292</v>
      </c>
      <c r="K347" s="14">
        <f t="shared" si="22"/>
        <v>52.644133123806292</v>
      </c>
      <c r="L347" s="14">
        <f t="shared" si="23"/>
        <v>52.644133123806292</v>
      </c>
    </row>
    <row r="348" spans="2:12">
      <c r="B348" s="9"/>
      <c r="C348" s="9"/>
      <c r="D348" s="9" t="s">
        <v>9</v>
      </c>
      <c r="E348" s="20">
        <v>2024</v>
      </c>
      <c r="F348" s="9" t="s">
        <v>32</v>
      </c>
      <c r="G348" s="9" t="s">
        <v>12</v>
      </c>
      <c r="H348" s="26" t="s">
        <v>144</v>
      </c>
      <c r="I348" s="14">
        <f t="shared" si="20"/>
        <v>52.644133123806292</v>
      </c>
      <c r="J348" s="14">
        <f t="shared" si="21"/>
        <v>52.644133123806292</v>
      </c>
      <c r="K348" s="14">
        <f t="shared" si="22"/>
        <v>52.644133123806292</v>
      </c>
      <c r="L348" s="14">
        <f t="shared" si="23"/>
        <v>52.644133123806292</v>
      </c>
    </row>
    <row r="349" spans="2:12">
      <c r="B349" s="9"/>
      <c r="C349" s="9"/>
      <c r="D349" s="9" t="s">
        <v>9</v>
      </c>
      <c r="E349" s="20">
        <v>2025</v>
      </c>
      <c r="F349" s="9" t="s">
        <v>32</v>
      </c>
      <c r="G349" s="9" t="s">
        <v>12</v>
      </c>
      <c r="H349" s="26" t="s">
        <v>144</v>
      </c>
      <c r="I349" s="14">
        <f t="shared" si="20"/>
        <v>52.644133123806292</v>
      </c>
      <c r="J349" s="14">
        <f t="shared" si="21"/>
        <v>52.644133123806292</v>
      </c>
      <c r="K349" s="14">
        <f t="shared" si="22"/>
        <v>52.644133123806292</v>
      </c>
      <c r="L349" s="14">
        <f t="shared" si="23"/>
        <v>52.644133123806292</v>
      </c>
    </row>
    <row r="350" spans="2:12">
      <c r="B350" s="9"/>
      <c r="C350" s="9"/>
      <c r="D350" s="9" t="s">
        <v>9</v>
      </c>
      <c r="E350" s="20">
        <v>2026</v>
      </c>
      <c r="F350" s="9" t="s">
        <v>32</v>
      </c>
      <c r="G350" s="9" t="s">
        <v>12</v>
      </c>
      <c r="H350" s="26" t="s">
        <v>144</v>
      </c>
      <c r="I350" s="14">
        <f t="shared" si="20"/>
        <v>52.644133123806292</v>
      </c>
      <c r="J350" s="14">
        <f t="shared" si="21"/>
        <v>52.644133123806292</v>
      </c>
      <c r="K350" s="14">
        <f t="shared" si="22"/>
        <v>52.644133123806292</v>
      </c>
      <c r="L350" s="14">
        <f t="shared" si="23"/>
        <v>52.644133123806292</v>
      </c>
    </row>
    <row r="351" spans="2:12">
      <c r="B351" s="9"/>
      <c r="C351" s="9"/>
      <c r="D351" s="9" t="s">
        <v>9</v>
      </c>
      <c r="E351" s="20">
        <v>2027</v>
      </c>
      <c r="F351" s="9" t="s">
        <v>32</v>
      </c>
      <c r="G351" s="9" t="s">
        <v>12</v>
      </c>
      <c r="H351" s="26" t="s">
        <v>144</v>
      </c>
      <c r="I351" s="14">
        <f t="shared" si="20"/>
        <v>52.644133123806292</v>
      </c>
      <c r="J351" s="14">
        <f t="shared" si="21"/>
        <v>52.644133123806292</v>
      </c>
      <c r="K351" s="14">
        <f t="shared" si="22"/>
        <v>52.644133123806292</v>
      </c>
      <c r="L351" s="14">
        <f t="shared" si="23"/>
        <v>52.644133123806292</v>
      </c>
    </row>
    <row r="352" spans="2:12">
      <c r="B352" s="9"/>
      <c r="C352" s="9"/>
      <c r="D352" s="9" t="s">
        <v>9</v>
      </c>
      <c r="E352" s="20">
        <v>2028</v>
      </c>
      <c r="F352" s="9" t="s">
        <v>32</v>
      </c>
      <c r="G352" s="9" t="s">
        <v>12</v>
      </c>
      <c r="H352" s="26" t="s">
        <v>144</v>
      </c>
      <c r="I352" s="14">
        <f t="shared" si="20"/>
        <v>52.644133123806292</v>
      </c>
      <c r="J352" s="14">
        <f t="shared" si="21"/>
        <v>52.644133123806292</v>
      </c>
      <c r="K352" s="14">
        <f t="shared" si="22"/>
        <v>52.644133123806292</v>
      </c>
      <c r="L352" s="14">
        <f t="shared" si="23"/>
        <v>52.644133123806292</v>
      </c>
    </row>
    <row r="353" spans="2:12">
      <c r="B353" s="9"/>
      <c r="C353" s="9"/>
      <c r="D353" s="9" t="s">
        <v>9</v>
      </c>
      <c r="E353" s="20">
        <v>2029</v>
      </c>
      <c r="F353" s="9" t="s">
        <v>32</v>
      </c>
      <c r="G353" s="9" t="s">
        <v>12</v>
      </c>
      <c r="H353" s="26" t="s">
        <v>144</v>
      </c>
      <c r="I353" s="14">
        <f t="shared" si="20"/>
        <v>52.644133123806292</v>
      </c>
      <c r="J353" s="14">
        <f t="shared" si="21"/>
        <v>52.644133123806292</v>
      </c>
      <c r="K353" s="14">
        <f t="shared" si="22"/>
        <v>52.644133123806292</v>
      </c>
      <c r="L353" s="14">
        <f t="shared" si="23"/>
        <v>52.644133123806292</v>
      </c>
    </row>
    <row r="354" spans="2:12">
      <c r="B354" s="9"/>
      <c r="C354" s="9"/>
      <c r="D354" s="9" t="s">
        <v>9</v>
      </c>
      <c r="E354" s="20">
        <v>2030</v>
      </c>
      <c r="F354" s="9" t="s">
        <v>32</v>
      </c>
      <c r="G354" s="9" t="s">
        <v>12</v>
      </c>
      <c r="H354" s="26" t="s">
        <v>144</v>
      </c>
      <c r="I354" s="14">
        <f t="shared" si="20"/>
        <v>52.644133123806292</v>
      </c>
      <c r="J354" s="14">
        <f t="shared" si="21"/>
        <v>52.644133123806292</v>
      </c>
      <c r="K354" s="14">
        <f t="shared" si="22"/>
        <v>52.644133123806292</v>
      </c>
      <c r="L354" s="14">
        <f t="shared" si="23"/>
        <v>52.644133123806292</v>
      </c>
    </row>
    <row r="355" spans="2:12">
      <c r="B355" s="9"/>
      <c r="C355" s="9"/>
      <c r="D355" s="9" t="s">
        <v>9</v>
      </c>
      <c r="E355" s="20">
        <v>2031</v>
      </c>
      <c r="F355" s="9" t="s">
        <v>32</v>
      </c>
      <c r="G355" s="9" t="s">
        <v>12</v>
      </c>
      <c r="H355" s="26" t="s">
        <v>144</v>
      </c>
      <c r="I355" s="14">
        <f t="shared" si="20"/>
        <v>52.644133123806292</v>
      </c>
      <c r="J355" s="14">
        <f t="shared" si="21"/>
        <v>52.644133123806292</v>
      </c>
      <c r="K355" s="14">
        <f t="shared" si="22"/>
        <v>52.644133123806292</v>
      </c>
      <c r="L355" s="14">
        <f t="shared" si="23"/>
        <v>52.644133123806292</v>
      </c>
    </row>
    <row r="356" spans="2:12">
      <c r="B356" s="9"/>
      <c r="C356" s="9"/>
      <c r="D356" s="9" t="s">
        <v>9</v>
      </c>
      <c r="E356" s="20">
        <v>2032</v>
      </c>
      <c r="F356" s="9" t="s">
        <v>32</v>
      </c>
      <c r="G356" s="9" t="s">
        <v>12</v>
      </c>
      <c r="H356" s="26" t="s">
        <v>144</v>
      </c>
      <c r="I356" s="14">
        <f t="shared" si="20"/>
        <v>52.644133123806292</v>
      </c>
      <c r="J356" s="14">
        <f t="shared" si="21"/>
        <v>52.644133123806292</v>
      </c>
      <c r="K356" s="14">
        <f t="shared" si="22"/>
        <v>52.644133123806292</v>
      </c>
      <c r="L356" s="14">
        <f t="shared" si="23"/>
        <v>52.644133123806292</v>
      </c>
    </row>
    <row r="357" spans="2:12">
      <c r="B357" s="9"/>
      <c r="C357" s="9"/>
      <c r="D357" s="9" t="s">
        <v>9</v>
      </c>
      <c r="E357" s="20">
        <v>2033</v>
      </c>
      <c r="F357" s="9" t="s">
        <v>32</v>
      </c>
      <c r="G357" s="9" t="s">
        <v>12</v>
      </c>
      <c r="H357" s="26" t="s">
        <v>144</v>
      </c>
      <c r="I357" s="14">
        <f t="shared" si="20"/>
        <v>52.644133123806292</v>
      </c>
      <c r="J357" s="14">
        <f t="shared" si="21"/>
        <v>52.644133123806292</v>
      </c>
      <c r="K357" s="14">
        <f t="shared" si="22"/>
        <v>52.644133123806292</v>
      </c>
      <c r="L357" s="14">
        <f t="shared" si="23"/>
        <v>52.644133123806292</v>
      </c>
    </row>
    <row r="358" spans="2:12">
      <c r="B358" s="9"/>
      <c r="C358" s="9"/>
      <c r="D358" s="9" t="s">
        <v>9</v>
      </c>
      <c r="E358" s="20">
        <v>2034</v>
      </c>
      <c r="F358" s="9" t="s">
        <v>32</v>
      </c>
      <c r="G358" s="9" t="s">
        <v>12</v>
      </c>
      <c r="H358" s="26" t="s">
        <v>144</v>
      </c>
      <c r="I358" s="14">
        <f t="shared" si="20"/>
        <v>52.644133123806292</v>
      </c>
      <c r="J358" s="14">
        <f t="shared" si="21"/>
        <v>52.644133123806292</v>
      </c>
      <c r="K358" s="14">
        <f t="shared" si="22"/>
        <v>52.644133123806292</v>
      </c>
      <c r="L358" s="14">
        <f t="shared" si="23"/>
        <v>52.644133123806292</v>
      </c>
    </row>
    <row r="359" spans="2:12">
      <c r="B359" s="9"/>
      <c r="C359" s="9"/>
      <c r="D359" s="9" t="s">
        <v>9</v>
      </c>
      <c r="E359" s="20">
        <v>2035</v>
      </c>
      <c r="F359" s="9" t="s">
        <v>32</v>
      </c>
      <c r="G359" s="9" t="s">
        <v>12</v>
      </c>
      <c r="H359" s="26" t="s">
        <v>144</v>
      </c>
      <c r="I359" s="14">
        <f t="shared" si="20"/>
        <v>52.644133123806292</v>
      </c>
      <c r="J359" s="14">
        <f t="shared" si="21"/>
        <v>52.644133123806292</v>
      </c>
      <c r="K359" s="14">
        <f t="shared" si="22"/>
        <v>52.644133123806292</v>
      </c>
      <c r="L359" s="14">
        <f t="shared" si="23"/>
        <v>52.644133123806292</v>
      </c>
    </row>
    <row r="360" spans="2:12">
      <c r="B360" s="9"/>
      <c r="C360" s="9"/>
      <c r="D360" s="9" t="s">
        <v>9</v>
      </c>
      <c r="E360" s="20">
        <v>2036</v>
      </c>
      <c r="F360" s="9" t="s">
        <v>32</v>
      </c>
      <c r="G360" s="9" t="s">
        <v>12</v>
      </c>
      <c r="H360" s="26" t="s">
        <v>144</v>
      </c>
      <c r="I360" s="14">
        <f t="shared" si="20"/>
        <v>52.644133123806292</v>
      </c>
      <c r="J360" s="14">
        <f t="shared" si="21"/>
        <v>52.644133123806292</v>
      </c>
      <c r="K360" s="14">
        <f t="shared" si="22"/>
        <v>52.644133123806292</v>
      </c>
      <c r="L360" s="14">
        <f t="shared" si="23"/>
        <v>52.644133123806292</v>
      </c>
    </row>
    <row r="361" spans="2:12">
      <c r="B361" s="9"/>
      <c r="C361" s="9"/>
      <c r="D361" s="9" t="s">
        <v>9</v>
      </c>
      <c r="E361" s="20">
        <v>2037</v>
      </c>
      <c r="F361" s="9" t="s">
        <v>32</v>
      </c>
      <c r="G361" s="9" t="s">
        <v>12</v>
      </c>
      <c r="H361" s="26" t="s">
        <v>144</v>
      </c>
      <c r="I361" s="14">
        <f t="shared" si="20"/>
        <v>52.644133123806292</v>
      </c>
      <c r="J361" s="14">
        <f t="shared" si="21"/>
        <v>52.644133123806292</v>
      </c>
      <c r="K361" s="14">
        <f t="shared" si="22"/>
        <v>52.644133123806292</v>
      </c>
      <c r="L361" s="14">
        <f t="shared" si="23"/>
        <v>52.644133123806292</v>
      </c>
    </row>
    <row r="362" spans="2:12">
      <c r="B362" s="9"/>
      <c r="C362" s="9"/>
      <c r="D362" s="9" t="s">
        <v>9</v>
      </c>
      <c r="E362" s="20">
        <v>2038</v>
      </c>
      <c r="F362" s="9" t="s">
        <v>32</v>
      </c>
      <c r="G362" s="9" t="s">
        <v>12</v>
      </c>
      <c r="H362" s="26" t="s">
        <v>144</v>
      </c>
      <c r="I362" s="14">
        <f t="shared" si="20"/>
        <v>52.644133123806292</v>
      </c>
      <c r="J362" s="14">
        <f t="shared" si="21"/>
        <v>52.644133123806292</v>
      </c>
      <c r="K362" s="14">
        <f t="shared" si="22"/>
        <v>52.644133123806292</v>
      </c>
      <c r="L362" s="14">
        <f t="shared" si="23"/>
        <v>52.644133123806292</v>
      </c>
    </row>
    <row r="363" spans="2:12">
      <c r="B363" s="9"/>
      <c r="C363" s="9"/>
      <c r="D363" s="9" t="s">
        <v>9</v>
      </c>
      <c r="E363" s="20">
        <v>2039</v>
      </c>
      <c r="F363" s="9" t="s">
        <v>32</v>
      </c>
      <c r="G363" s="9" t="s">
        <v>12</v>
      </c>
      <c r="H363" s="26" t="s">
        <v>144</v>
      </c>
      <c r="I363" s="14">
        <f t="shared" si="20"/>
        <v>52.644133123806292</v>
      </c>
      <c r="J363" s="14">
        <f t="shared" si="21"/>
        <v>52.644133123806292</v>
      </c>
      <c r="K363" s="14">
        <f t="shared" si="22"/>
        <v>52.644133123806292</v>
      </c>
      <c r="L363" s="14">
        <f t="shared" si="23"/>
        <v>52.644133123806292</v>
      </c>
    </row>
    <row r="364" spans="2:12">
      <c r="B364" s="9"/>
      <c r="C364" s="9"/>
      <c r="D364" s="9" t="s">
        <v>9</v>
      </c>
      <c r="E364" s="20">
        <v>2040</v>
      </c>
      <c r="F364" s="9" t="s">
        <v>32</v>
      </c>
      <c r="G364" s="9" t="s">
        <v>12</v>
      </c>
      <c r="H364" s="26" t="s">
        <v>144</v>
      </c>
      <c r="I364" s="14">
        <f t="shared" si="20"/>
        <v>52.644133123806292</v>
      </c>
      <c r="J364" s="14">
        <f t="shared" si="21"/>
        <v>52.644133123806292</v>
      </c>
      <c r="K364" s="14">
        <f t="shared" si="22"/>
        <v>52.644133123806292</v>
      </c>
      <c r="L364" s="14">
        <f t="shared" si="23"/>
        <v>52.644133123806292</v>
      </c>
    </row>
    <row r="365" spans="2:12">
      <c r="B365" s="9"/>
      <c r="C365" s="9"/>
      <c r="D365" s="9" t="s">
        <v>9</v>
      </c>
      <c r="E365" s="20">
        <v>2041</v>
      </c>
      <c r="F365" s="9" t="s">
        <v>32</v>
      </c>
      <c r="G365" s="9" t="s">
        <v>12</v>
      </c>
      <c r="H365" s="26" t="s">
        <v>144</v>
      </c>
      <c r="I365" s="14">
        <f t="shared" si="20"/>
        <v>52.644133123806292</v>
      </c>
      <c r="J365" s="14">
        <f t="shared" si="21"/>
        <v>52.644133123806292</v>
      </c>
      <c r="K365" s="14">
        <f t="shared" si="22"/>
        <v>52.644133123806292</v>
      </c>
      <c r="L365" s="14">
        <f t="shared" si="23"/>
        <v>52.644133123806292</v>
      </c>
    </row>
    <row r="366" spans="2:12">
      <c r="B366" s="9"/>
      <c r="C366" s="9"/>
      <c r="D366" s="9" t="s">
        <v>9</v>
      </c>
      <c r="E366" s="20">
        <v>2042</v>
      </c>
      <c r="F366" s="9" t="s">
        <v>32</v>
      </c>
      <c r="G366" s="9" t="s">
        <v>12</v>
      </c>
      <c r="H366" s="26" t="s">
        <v>144</v>
      </c>
      <c r="I366" s="14">
        <f t="shared" si="20"/>
        <v>52.644133123806292</v>
      </c>
      <c r="J366" s="14">
        <f t="shared" si="21"/>
        <v>52.644133123806292</v>
      </c>
      <c r="K366" s="14">
        <f t="shared" si="22"/>
        <v>52.644133123806292</v>
      </c>
      <c r="L366" s="14">
        <f t="shared" si="23"/>
        <v>52.644133123806292</v>
      </c>
    </row>
    <row r="367" spans="2:12">
      <c r="B367" s="9"/>
      <c r="C367" s="9"/>
      <c r="D367" s="9" t="s">
        <v>9</v>
      </c>
      <c r="E367" s="20">
        <v>2043</v>
      </c>
      <c r="F367" s="9" t="s">
        <v>32</v>
      </c>
      <c r="G367" s="9" t="s">
        <v>12</v>
      </c>
      <c r="H367" s="26" t="s">
        <v>144</v>
      </c>
      <c r="I367" s="14">
        <f t="shared" si="20"/>
        <v>52.644133123806292</v>
      </c>
      <c r="J367" s="14">
        <f t="shared" si="21"/>
        <v>52.644133123806292</v>
      </c>
      <c r="K367" s="14">
        <f t="shared" si="22"/>
        <v>52.644133123806292</v>
      </c>
      <c r="L367" s="14">
        <f t="shared" si="23"/>
        <v>52.644133123806292</v>
      </c>
    </row>
    <row r="368" spans="2:12">
      <c r="B368" s="9"/>
      <c r="C368" s="9"/>
      <c r="D368" s="9" t="s">
        <v>9</v>
      </c>
      <c r="E368" s="20">
        <v>2044</v>
      </c>
      <c r="F368" s="9" t="s">
        <v>32</v>
      </c>
      <c r="G368" s="9" t="s">
        <v>12</v>
      </c>
      <c r="H368" s="26" t="s">
        <v>144</v>
      </c>
      <c r="I368" s="14">
        <f t="shared" si="20"/>
        <v>52.644133123806292</v>
      </c>
      <c r="J368" s="14">
        <f t="shared" si="21"/>
        <v>52.644133123806292</v>
      </c>
      <c r="K368" s="14">
        <f t="shared" si="22"/>
        <v>52.644133123806292</v>
      </c>
      <c r="L368" s="14">
        <f t="shared" si="23"/>
        <v>52.644133123806292</v>
      </c>
    </row>
    <row r="369" spans="2:12">
      <c r="B369" s="9"/>
      <c r="C369" s="9"/>
      <c r="D369" s="9" t="s">
        <v>9</v>
      </c>
      <c r="E369" s="20">
        <v>2045</v>
      </c>
      <c r="F369" s="9" t="s">
        <v>32</v>
      </c>
      <c r="G369" s="9" t="s">
        <v>12</v>
      </c>
      <c r="H369" s="26" t="s">
        <v>144</v>
      </c>
      <c r="I369" s="14">
        <f t="shared" si="20"/>
        <v>52.644133123806292</v>
      </c>
      <c r="J369" s="14">
        <f t="shared" si="21"/>
        <v>52.644133123806292</v>
      </c>
      <c r="K369" s="14">
        <f t="shared" si="22"/>
        <v>52.644133123806292</v>
      </c>
      <c r="L369" s="14">
        <f t="shared" si="23"/>
        <v>52.644133123806292</v>
      </c>
    </row>
    <row r="370" spans="2:12">
      <c r="B370" s="9"/>
      <c r="C370" s="9"/>
      <c r="D370" s="9" t="s">
        <v>9</v>
      </c>
      <c r="E370" s="20">
        <v>2046</v>
      </c>
      <c r="F370" s="9" t="s">
        <v>32</v>
      </c>
      <c r="G370" s="9" t="s">
        <v>12</v>
      </c>
      <c r="H370" s="26" t="s">
        <v>144</v>
      </c>
      <c r="I370" s="14">
        <f t="shared" si="20"/>
        <v>52.644133123806292</v>
      </c>
      <c r="J370" s="14">
        <f t="shared" si="21"/>
        <v>52.644133123806292</v>
      </c>
      <c r="K370" s="14">
        <f t="shared" si="22"/>
        <v>52.644133123806292</v>
      </c>
      <c r="L370" s="14">
        <f t="shared" si="23"/>
        <v>52.644133123806292</v>
      </c>
    </row>
    <row r="371" spans="2:12">
      <c r="B371" s="9"/>
      <c r="C371" s="9"/>
      <c r="D371" s="9" t="s">
        <v>9</v>
      </c>
      <c r="E371" s="20">
        <v>2047</v>
      </c>
      <c r="F371" s="9" t="s">
        <v>32</v>
      </c>
      <c r="G371" s="9" t="s">
        <v>12</v>
      </c>
      <c r="H371" s="26" t="s">
        <v>144</v>
      </c>
      <c r="I371" s="14">
        <f t="shared" si="20"/>
        <v>52.644133123806292</v>
      </c>
      <c r="J371" s="14">
        <f t="shared" si="21"/>
        <v>52.644133123806292</v>
      </c>
      <c r="K371" s="14">
        <f t="shared" si="22"/>
        <v>52.644133123806292</v>
      </c>
      <c r="L371" s="14">
        <f t="shared" si="23"/>
        <v>52.644133123806292</v>
      </c>
    </row>
    <row r="372" spans="2:12">
      <c r="B372" s="9"/>
      <c r="C372" s="9"/>
      <c r="D372" s="9" t="s">
        <v>9</v>
      </c>
      <c r="E372" s="20">
        <v>2048</v>
      </c>
      <c r="F372" s="9" t="s">
        <v>32</v>
      </c>
      <c r="G372" s="9" t="s">
        <v>12</v>
      </c>
      <c r="H372" s="26" t="s">
        <v>144</v>
      </c>
      <c r="I372" s="14">
        <f t="shared" si="20"/>
        <v>52.644133123806292</v>
      </c>
      <c r="J372" s="14">
        <f t="shared" si="21"/>
        <v>52.644133123806292</v>
      </c>
      <c r="K372" s="14">
        <f t="shared" si="22"/>
        <v>52.644133123806292</v>
      </c>
      <c r="L372" s="14">
        <f t="shared" si="23"/>
        <v>52.644133123806292</v>
      </c>
    </row>
    <row r="373" spans="2:12">
      <c r="B373" s="9"/>
      <c r="C373" s="9"/>
      <c r="D373" s="9" t="s">
        <v>9</v>
      </c>
      <c r="E373" s="20">
        <v>2049</v>
      </c>
      <c r="F373" s="9" t="s">
        <v>32</v>
      </c>
      <c r="G373" s="9" t="s">
        <v>12</v>
      </c>
      <c r="H373" s="26" t="s">
        <v>144</v>
      </c>
      <c r="I373" s="14">
        <f t="shared" si="20"/>
        <v>52.644133123806292</v>
      </c>
      <c r="J373" s="14">
        <f t="shared" si="21"/>
        <v>52.644133123806292</v>
      </c>
      <c r="K373" s="14">
        <f t="shared" si="22"/>
        <v>52.644133123806292</v>
      </c>
      <c r="L373" s="14">
        <f t="shared" si="23"/>
        <v>52.644133123806292</v>
      </c>
    </row>
    <row r="374" spans="2:12">
      <c r="B374" s="9"/>
      <c r="C374" s="9"/>
      <c r="D374" s="9" t="s">
        <v>9</v>
      </c>
      <c r="E374" s="20">
        <v>2050</v>
      </c>
      <c r="F374" s="9" t="s">
        <v>32</v>
      </c>
      <c r="G374" s="9" t="s">
        <v>12</v>
      </c>
      <c r="H374" s="26" t="s">
        <v>144</v>
      </c>
      <c r="I374" s="14">
        <f t="shared" si="20"/>
        <v>52.644133123806292</v>
      </c>
      <c r="J374" s="14">
        <f t="shared" si="21"/>
        <v>52.644133123806292</v>
      </c>
      <c r="K374" s="14">
        <f t="shared" si="22"/>
        <v>52.644133123806292</v>
      </c>
      <c r="L374" s="14">
        <f t="shared" si="23"/>
        <v>52.644133123806292</v>
      </c>
    </row>
    <row r="375" spans="2:12">
      <c r="B375" s="9"/>
      <c r="C375" s="9"/>
      <c r="D375" s="9" t="s">
        <v>9</v>
      </c>
      <c r="E375" s="20">
        <v>2010</v>
      </c>
      <c r="F375" s="9" t="s">
        <v>32</v>
      </c>
      <c r="G375" s="9" t="s">
        <v>37</v>
      </c>
      <c r="H375" s="26" t="s">
        <v>144</v>
      </c>
      <c r="I375" s="14">
        <f>FuelTax!D14</f>
        <v>53.93364486269185</v>
      </c>
      <c r="J375" s="14">
        <f>FuelTax!E14</f>
        <v>71.801256433298377</v>
      </c>
      <c r="K375" s="14">
        <f t="shared" ref="K375:K415" si="24">HLOOKUP(G375,FuelTax2,E375-2006,FALSE)</f>
        <v>81.629300332722792</v>
      </c>
      <c r="L375" s="14">
        <f>K375</f>
        <v>81.629300332722792</v>
      </c>
    </row>
    <row r="376" spans="2:12">
      <c r="B376" s="9"/>
      <c r="C376" s="9"/>
      <c r="D376" s="9" t="s">
        <v>9</v>
      </c>
      <c r="E376" s="20">
        <v>2011</v>
      </c>
      <c r="F376" s="9" t="s">
        <v>32</v>
      </c>
      <c r="G376" s="9" t="s">
        <v>37</v>
      </c>
      <c r="H376" s="26" t="s">
        <v>144</v>
      </c>
      <c r="I376" s="14">
        <f>FuelTax!D15</f>
        <v>53.480893779060715</v>
      </c>
      <c r="J376" s="14">
        <f>FuelTax!E15</f>
        <v>71.193527329307443</v>
      </c>
      <c r="K376" s="14">
        <f t="shared" si="24"/>
        <v>80.936325879541073</v>
      </c>
      <c r="L376" s="14">
        <f t="shared" ref="L376:L439" si="25">K376</f>
        <v>80.936325879541073</v>
      </c>
    </row>
    <row r="377" spans="2:12">
      <c r="B377" s="9"/>
      <c r="C377" s="9"/>
      <c r="D377" s="9" t="s">
        <v>9</v>
      </c>
      <c r="E377" s="20">
        <v>2012</v>
      </c>
      <c r="F377" s="9" t="s">
        <v>32</v>
      </c>
      <c r="G377" s="9" t="s">
        <v>37</v>
      </c>
      <c r="H377" s="26" t="s">
        <v>144</v>
      </c>
      <c r="I377" s="14">
        <f>FuelTax!D16</f>
        <v>54.142112102147273</v>
      </c>
      <c r="J377" s="14">
        <f>FuelTax!E16</f>
        <v>71.970615796868543</v>
      </c>
      <c r="K377" s="14">
        <f t="shared" si="24"/>
        <v>81.777148487618277</v>
      </c>
      <c r="L377" s="14">
        <f t="shared" si="25"/>
        <v>81.777148487618277</v>
      </c>
    </row>
    <row r="378" spans="2:12">
      <c r="B378" s="9"/>
      <c r="C378" s="9"/>
      <c r="D378" s="9" t="s">
        <v>9</v>
      </c>
      <c r="E378" s="20">
        <v>2013</v>
      </c>
      <c r="F378" s="9" t="s">
        <v>32</v>
      </c>
      <c r="G378" s="9" t="s">
        <v>37</v>
      </c>
      <c r="H378" s="26" t="s">
        <v>144</v>
      </c>
      <c r="I378" s="14">
        <f>FuelTax!D17</f>
        <v>54.213737604615744</v>
      </c>
      <c r="J378" s="14">
        <f>FuelTax!E17</f>
        <v>72.06207096160972</v>
      </c>
      <c r="K378" s="14">
        <f t="shared" si="24"/>
        <v>81.879510918311411</v>
      </c>
      <c r="L378" s="14">
        <f t="shared" si="25"/>
        <v>81.879510918311411</v>
      </c>
    </row>
    <row r="379" spans="2:12">
      <c r="B379" s="9"/>
      <c r="C379" s="9"/>
      <c r="D379" s="9" t="s">
        <v>9</v>
      </c>
      <c r="E379" s="20">
        <v>2014</v>
      </c>
      <c r="F379" s="9" t="s">
        <v>32</v>
      </c>
      <c r="G379" s="9" t="s">
        <v>37</v>
      </c>
      <c r="H379" s="26" t="s">
        <v>144</v>
      </c>
      <c r="I379" s="14">
        <f>FuelTax!D18</f>
        <v>54.213737604615744</v>
      </c>
      <c r="J379" s="14">
        <f>FuelTax!E18</f>
        <v>72.06207096160972</v>
      </c>
      <c r="K379" s="14">
        <f t="shared" si="24"/>
        <v>81.879510918311411</v>
      </c>
      <c r="L379" s="14">
        <f t="shared" si="25"/>
        <v>81.879510918311411</v>
      </c>
    </row>
    <row r="380" spans="2:12">
      <c r="B380" s="9"/>
      <c r="C380" s="9"/>
      <c r="D380" s="9" t="s">
        <v>9</v>
      </c>
      <c r="E380" s="20">
        <v>2015</v>
      </c>
      <c r="F380" s="9" t="s">
        <v>32</v>
      </c>
      <c r="G380" s="9" t="s">
        <v>37</v>
      </c>
      <c r="H380" s="26" t="s">
        <v>144</v>
      </c>
      <c r="I380" s="14">
        <f>FuelTax!D19</f>
        <v>53.888888888888886</v>
      </c>
      <c r="J380" s="14">
        <f>FuelTax!E19</f>
        <v>71.809480953049359</v>
      </c>
      <c r="K380" s="14">
        <f t="shared" si="24"/>
        <v>81.666666666666671</v>
      </c>
      <c r="L380" s="14">
        <f t="shared" si="25"/>
        <v>81.666666666666671</v>
      </c>
    </row>
    <row r="381" spans="2:12">
      <c r="B381" s="9"/>
      <c r="C381" s="9"/>
      <c r="D381" s="9" t="s">
        <v>9</v>
      </c>
      <c r="E381" s="20">
        <v>2016</v>
      </c>
      <c r="F381" s="9" t="s">
        <v>32</v>
      </c>
      <c r="G381" s="9" t="s">
        <v>37</v>
      </c>
      <c r="H381" s="26" t="s">
        <v>144</v>
      </c>
      <c r="I381" s="14">
        <f>FuelTax!D20</f>
        <v>53.027805253324544</v>
      </c>
      <c r="J381" s="14">
        <f>FuelTax!E20</f>
        <v>70.576159500128568</v>
      </c>
      <c r="K381" s="14">
        <f t="shared" si="24"/>
        <v>80.228596549071341</v>
      </c>
      <c r="L381" s="14">
        <f t="shared" si="25"/>
        <v>80.228596549071341</v>
      </c>
    </row>
    <row r="382" spans="2:12">
      <c r="B382" s="9"/>
      <c r="C382" s="9"/>
      <c r="D382" s="9" t="s">
        <v>9</v>
      </c>
      <c r="E382" s="20">
        <v>2017</v>
      </c>
      <c r="F382" s="9" t="s">
        <v>32</v>
      </c>
      <c r="G382" s="9" t="s">
        <v>37</v>
      </c>
      <c r="H382" s="26" t="s">
        <v>144</v>
      </c>
      <c r="I382" s="14">
        <f>FuelTax!D21</f>
        <v>57.701344527609891</v>
      </c>
      <c r="J382" s="14">
        <f>FuelTax!E21</f>
        <v>74.400643778144541</v>
      </c>
      <c r="K382" s="14">
        <f t="shared" si="24"/>
        <v>83.586059829715268</v>
      </c>
      <c r="L382" s="14">
        <f t="shared" si="25"/>
        <v>83.586059829715268</v>
      </c>
    </row>
    <row r="383" spans="2:12">
      <c r="B383" s="9"/>
      <c r="C383" s="9"/>
      <c r="D383" s="9" t="s">
        <v>9</v>
      </c>
      <c r="E383" s="20">
        <v>2018</v>
      </c>
      <c r="F383" s="9" t="s">
        <v>32</v>
      </c>
      <c r="G383" s="9" t="s">
        <v>37</v>
      </c>
      <c r="H383" s="26" t="s">
        <v>144</v>
      </c>
      <c r="I383" s="14">
        <f>FuelTax!D22</f>
        <v>62.121201960730822</v>
      </c>
      <c r="J383" s="14">
        <f>FuelTax!E22</f>
        <v>78.493063971058916</v>
      </c>
      <c r="K383" s="14">
        <f t="shared" si="24"/>
        <v>87.498373825540014</v>
      </c>
      <c r="L383" s="14">
        <f t="shared" si="25"/>
        <v>87.498373825540014</v>
      </c>
    </row>
    <row r="384" spans="2:12">
      <c r="B384" s="9"/>
      <c r="C384" s="9"/>
      <c r="D384" s="9" t="s">
        <v>9</v>
      </c>
      <c r="E384" s="20">
        <v>2019</v>
      </c>
      <c r="F384" s="9" t="s">
        <v>32</v>
      </c>
      <c r="G384" s="9" t="s">
        <v>37</v>
      </c>
      <c r="H384" s="26" t="s">
        <v>144</v>
      </c>
      <c r="I384" s="14">
        <f>FuelTax!D23</f>
        <v>62.121201960730822</v>
      </c>
      <c r="J384" s="14">
        <f>FuelTax!E23</f>
        <v>81.221707639446933</v>
      </c>
      <c r="K384" s="14">
        <f t="shared" si="24"/>
        <v>91.727902469674873</v>
      </c>
      <c r="L384" s="14">
        <f t="shared" si="25"/>
        <v>91.727902469674873</v>
      </c>
    </row>
    <row r="385" spans="2:12">
      <c r="B385" s="9"/>
      <c r="C385" s="9"/>
      <c r="D385" s="9" t="s">
        <v>9</v>
      </c>
      <c r="E385" s="20">
        <v>2020</v>
      </c>
      <c r="F385" s="9" t="s">
        <v>32</v>
      </c>
      <c r="G385" s="9" t="s">
        <v>37</v>
      </c>
      <c r="H385" s="26" t="s">
        <v>144</v>
      </c>
      <c r="I385" s="14">
        <f>FuelTax!D24</f>
        <v>62.121201960730822</v>
      </c>
      <c r="J385" s="14">
        <f>FuelTax!E24</f>
        <v>81.051167410172667</v>
      </c>
      <c r="K385" s="14">
        <f t="shared" si="24"/>
        <v>91.463556929416441</v>
      </c>
      <c r="L385" s="14">
        <f t="shared" si="25"/>
        <v>91.463556929416441</v>
      </c>
    </row>
    <row r="386" spans="2:12">
      <c r="B386" s="9"/>
      <c r="C386" s="9"/>
      <c r="D386" s="9" t="s">
        <v>9</v>
      </c>
      <c r="E386" s="20">
        <v>2021</v>
      </c>
      <c r="F386" s="9" t="s">
        <v>32</v>
      </c>
      <c r="G386" s="9" t="s">
        <v>37</v>
      </c>
      <c r="H386" s="26" t="s">
        <v>144</v>
      </c>
      <c r="I386" s="14">
        <f>FuelTax!D25</f>
        <v>62.121201960730822</v>
      </c>
      <c r="J386" s="14">
        <f>FuelTax!E25</f>
        <v>80.880627180898415</v>
      </c>
      <c r="K386" s="14">
        <f t="shared" si="24"/>
        <v>91.199211389158009</v>
      </c>
      <c r="L386" s="14">
        <f t="shared" si="25"/>
        <v>91.199211389158009</v>
      </c>
    </row>
    <row r="387" spans="2:12">
      <c r="B387" s="9"/>
      <c r="C387" s="9"/>
      <c r="D387" s="9" t="s">
        <v>9</v>
      </c>
      <c r="E387" s="20">
        <v>2022</v>
      </c>
      <c r="F387" s="9" t="s">
        <v>32</v>
      </c>
      <c r="G387" s="9" t="s">
        <v>37</v>
      </c>
      <c r="H387" s="26" t="s">
        <v>144</v>
      </c>
      <c r="I387" s="14">
        <f>FuelTax!D26</f>
        <v>62.121201960730822</v>
      </c>
      <c r="J387" s="14">
        <f>FuelTax!E26</f>
        <v>80.710086951624177</v>
      </c>
      <c r="K387" s="14">
        <f t="shared" si="24"/>
        <v>90.934865848899591</v>
      </c>
      <c r="L387" s="14">
        <f t="shared" si="25"/>
        <v>90.934865848899591</v>
      </c>
    </row>
    <row r="388" spans="2:12">
      <c r="B388" s="9"/>
      <c r="C388" s="9"/>
      <c r="D388" s="9" t="s">
        <v>9</v>
      </c>
      <c r="E388" s="20">
        <v>2023</v>
      </c>
      <c r="F388" s="9" t="s">
        <v>32</v>
      </c>
      <c r="G388" s="9" t="s">
        <v>37</v>
      </c>
      <c r="H388" s="26" t="s">
        <v>144</v>
      </c>
      <c r="I388" s="14">
        <f>FuelTax!D27</f>
        <v>62.121201960730822</v>
      </c>
      <c r="J388" s="14">
        <f>FuelTax!E27</f>
        <v>80.539546722349925</v>
      </c>
      <c r="K388" s="14">
        <f t="shared" si="24"/>
        <v>90.670520308641159</v>
      </c>
      <c r="L388" s="14">
        <f t="shared" si="25"/>
        <v>90.670520308641159</v>
      </c>
    </row>
    <row r="389" spans="2:12">
      <c r="B389" s="9"/>
      <c r="C389" s="9"/>
      <c r="D389" s="9" t="s">
        <v>9</v>
      </c>
      <c r="E389" s="20">
        <v>2024</v>
      </c>
      <c r="F389" s="9" t="s">
        <v>32</v>
      </c>
      <c r="G389" s="9" t="s">
        <v>37</v>
      </c>
      <c r="H389" s="26" t="s">
        <v>144</v>
      </c>
      <c r="I389" s="14">
        <f>FuelTax!D28</f>
        <v>62.121201960730822</v>
      </c>
      <c r="J389" s="14">
        <f>FuelTax!E28</f>
        <v>80.369006493075673</v>
      </c>
      <c r="K389" s="14">
        <f t="shared" si="24"/>
        <v>90.406174768382726</v>
      </c>
      <c r="L389" s="14">
        <f t="shared" si="25"/>
        <v>90.406174768382726</v>
      </c>
    </row>
    <row r="390" spans="2:12">
      <c r="B390" s="9"/>
      <c r="C390" s="9"/>
      <c r="D390" s="9" t="s">
        <v>9</v>
      </c>
      <c r="E390" s="20">
        <v>2025</v>
      </c>
      <c r="F390" s="9" t="s">
        <v>32</v>
      </c>
      <c r="G390" s="9" t="s">
        <v>37</v>
      </c>
      <c r="H390" s="26" t="s">
        <v>144</v>
      </c>
      <c r="I390" s="14">
        <f>FuelTax!D29</f>
        <v>62.121201960730822</v>
      </c>
      <c r="J390" s="14">
        <f>FuelTax!E29</f>
        <v>80.198466263801421</v>
      </c>
      <c r="K390" s="14">
        <f t="shared" si="24"/>
        <v>90.141829228124294</v>
      </c>
      <c r="L390" s="14">
        <f t="shared" si="25"/>
        <v>90.141829228124294</v>
      </c>
    </row>
    <row r="391" spans="2:12">
      <c r="B391" s="9"/>
      <c r="C391" s="9"/>
      <c r="D391" s="9" t="s">
        <v>9</v>
      </c>
      <c r="E391" s="20">
        <v>2026</v>
      </c>
      <c r="F391" s="9" t="s">
        <v>32</v>
      </c>
      <c r="G391" s="9" t="s">
        <v>37</v>
      </c>
      <c r="H391" s="26" t="s">
        <v>144</v>
      </c>
      <c r="I391" s="14">
        <f>FuelTax!D30</f>
        <v>62.121201960730822</v>
      </c>
      <c r="J391" s="14">
        <f>FuelTax!E30</f>
        <v>80.027926034527169</v>
      </c>
      <c r="K391" s="14">
        <f t="shared" si="24"/>
        <v>89.877483687865862</v>
      </c>
      <c r="L391" s="14">
        <f t="shared" si="25"/>
        <v>89.877483687865862</v>
      </c>
    </row>
    <row r="392" spans="2:12">
      <c r="B392" s="9"/>
      <c r="C392" s="9"/>
      <c r="D392" s="9" t="s">
        <v>9</v>
      </c>
      <c r="E392" s="20">
        <v>2027</v>
      </c>
      <c r="F392" s="9" t="s">
        <v>32</v>
      </c>
      <c r="G392" s="9" t="s">
        <v>37</v>
      </c>
      <c r="H392" s="26" t="s">
        <v>144</v>
      </c>
      <c r="I392" s="14">
        <f>FuelTax!D31</f>
        <v>62.121201960730822</v>
      </c>
      <c r="J392" s="14">
        <f>FuelTax!E31</f>
        <v>79.857385805252918</v>
      </c>
      <c r="K392" s="14">
        <f t="shared" si="24"/>
        <v>89.61313814760743</v>
      </c>
      <c r="L392" s="14">
        <f t="shared" si="25"/>
        <v>89.61313814760743</v>
      </c>
    </row>
    <row r="393" spans="2:12">
      <c r="B393" s="9"/>
      <c r="C393" s="9"/>
      <c r="D393" s="9" t="s">
        <v>9</v>
      </c>
      <c r="E393" s="20">
        <v>2028</v>
      </c>
      <c r="F393" s="9" t="s">
        <v>32</v>
      </c>
      <c r="G393" s="9" t="s">
        <v>37</v>
      </c>
      <c r="H393" s="26" t="s">
        <v>144</v>
      </c>
      <c r="I393" s="14">
        <f>FuelTax!D32</f>
        <v>62.121201960730822</v>
      </c>
      <c r="J393" s="14">
        <f>FuelTax!E32</f>
        <v>79.686845575978666</v>
      </c>
      <c r="K393" s="14">
        <f t="shared" si="24"/>
        <v>89.348792607349012</v>
      </c>
      <c r="L393" s="14">
        <f t="shared" si="25"/>
        <v>89.348792607349012</v>
      </c>
    </row>
    <row r="394" spans="2:12">
      <c r="B394" s="9"/>
      <c r="C394" s="9"/>
      <c r="D394" s="9" t="s">
        <v>9</v>
      </c>
      <c r="E394" s="20">
        <v>2029</v>
      </c>
      <c r="F394" s="9" t="s">
        <v>32</v>
      </c>
      <c r="G394" s="9" t="s">
        <v>37</v>
      </c>
      <c r="H394" s="26" t="s">
        <v>144</v>
      </c>
      <c r="I394" s="14">
        <f>FuelTax!D33</f>
        <v>62.121201960730822</v>
      </c>
      <c r="J394" s="14">
        <f>FuelTax!E33</f>
        <v>79.516305346704414</v>
      </c>
      <c r="K394" s="14">
        <f t="shared" si="24"/>
        <v>89.084447067090579</v>
      </c>
      <c r="L394" s="14">
        <f t="shared" si="25"/>
        <v>89.084447067090579</v>
      </c>
    </row>
    <row r="395" spans="2:12">
      <c r="B395" s="9"/>
      <c r="C395" s="9"/>
      <c r="D395" s="9" t="s">
        <v>9</v>
      </c>
      <c r="E395" s="20">
        <v>2030</v>
      </c>
      <c r="F395" s="9" t="s">
        <v>32</v>
      </c>
      <c r="G395" s="9" t="s">
        <v>37</v>
      </c>
      <c r="H395" s="26" t="s">
        <v>144</v>
      </c>
      <c r="I395" s="14">
        <f>FuelTax!D34</f>
        <v>62.121201960730822</v>
      </c>
      <c r="J395" s="14">
        <f>FuelTax!E34</f>
        <v>79.345765117430162</v>
      </c>
      <c r="K395" s="14">
        <f t="shared" si="24"/>
        <v>88.820101526832147</v>
      </c>
      <c r="L395" s="14">
        <f t="shared" si="25"/>
        <v>88.820101526832147</v>
      </c>
    </row>
    <row r="396" spans="2:12">
      <c r="B396" s="9"/>
      <c r="C396" s="9"/>
      <c r="D396" s="9" t="s">
        <v>9</v>
      </c>
      <c r="E396" s="20">
        <v>2031</v>
      </c>
      <c r="F396" s="9" t="s">
        <v>32</v>
      </c>
      <c r="G396" s="9" t="s">
        <v>37</v>
      </c>
      <c r="H396" s="26" t="s">
        <v>144</v>
      </c>
      <c r="I396" s="14">
        <f>FuelTax!D35</f>
        <v>62.121201960730822</v>
      </c>
      <c r="J396" s="14">
        <f>FuelTax!E35</f>
        <v>79.345765117430162</v>
      </c>
      <c r="K396" s="14">
        <f t="shared" si="24"/>
        <v>88.820101526832147</v>
      </c>
      <c r="L396" s="14">
        <f t="shared" si="25"/>
        <v>88.820101526832147</v>
      </c>
    </row>
    <row r="397" spans="2:12">
      <c r="B397" s="9"/>
      <c r="C397" s="9"/>
      <c r="D397" s="9" t="s">
        <v>9</v>
      </c>
      <c r="E397" s="20">
        <v>2032</v>
      </c>
      <c r="F397" s="9" t="s">
        <v>32</v>
      </c>
      <c r="G397" s="9" t="s">
        <v>37</v>
      </c>
      <c r="H397" s="26" t="s">
        <v>144</v>
      </c>
      <c r="I397" s="14">
        <f>FuelTax!D36</f>
        <v>62.121201960730822</v>
      </c>
      <c r="J397" s="14">
        <f>FuelTax!E36</f>
        <v>79.345765117430162</v>
      </c>
      <c r="K397" s="14">
        <f t="shared" si="24"/>
        <v>88.820101526832147</v>
      </c>
      <c r="L397" s="14">
        <f t="shared" si="25"/>
        <v>88.820101526832147</v>
      </c>
    </row>
    <row r="398" spans="2:12">
      <c r="B398" s="9"/>
      <c r="C398" s="9"/>
      <c r="D398" s="9" t="s">
        <v>9</v>
      </c>
      <c r="E398" s="20">
        <v>2033</v>
      </c>
      <c r="F398" s="9" t="s">
        <v>32</v>
      </c>
      <c r="G398" s="9" t="s">
        <v>37</v>
      </c>
      <c r="H398" s="26" t="s">
        <v>144</v>
      </c>
      <c r="I398" s="14">
        <f>FuelTax!D37</f>
        <v>62.121201960730822</v>
      </c>
      <c r="J398" s="14">
        <f>FuelTax!E37</f>
        <v>79.345765117430162</v>
      </c>
      <c r="K398" s="14">
        <f t="shared" si="24"/>
        <v>88.820101526832147</v>
      </c>
      <c r="L398" s="14">
        <f t="shared" si="25"/>
        <v>88.820101526832147</v>
      </c>
    </row>
    <row r="399" spans="2:12">
      <c r="B399" s="9"/>
      <c r="C399" s="9"/>
      <c r="D399" s="9" t="s">
        <v>9</v>
      </c>
      <c r="E399" s="20">
        <v>2034</v>
      </c>
      <c r="F399" s="9" t="s">
        <v>32</v>
      </c>
      <c r="G399" s="9" t="s">
        <v>37</v>
      </c>
      <c r="H399" s="26" t="s">
        <v>144</v>
      </c>
      <c r="I399" s="14">
        <f>FuelTax!D38</f>
        <v>62.121201960730822</v>
      </c>
      <c r="J399" s="14">
        <f>FuelTax!E38</f>
        <v>79.345765117430162</v>
      </c>
      <c r="K399" s="14">
        <f t="shared" si="24"/>
        <v>88.820101526832147</v>
      </c>
      <c r="L399" s="14">
        <f t="shared" si="25"/>
        <v>88.820101526832147</v>
      </c>
    </row>
    <row r="400" spans="2:12">
      <c r="B400" s="9"/>
      <c r="C400" s="9"/>
      <c r="D400" s="9" t="s">
        <v>9</v>
      </c>
      <c r="E400" s="20">
        <v>2035</v>
      </c>
      <c r="F400" s="9" t="s">
        <v>32</v>
      </c>
      <c r="G400" s="9" t="s">
        <v>37</v>
      </c>
      <c r="H400" s="26" t="s">
        <v>144</v>
      </c>
      <c r="I400" s="14">
        <f>FuelTax!D39</f>
        <v>62.121201960730822</v>
      </c>
      <c r="J400" s="14">
        <f>FuelTax!E39</f>
        <v>79.345765117430162</v>
      </c>
      <c r="K400" s="14">
        <f t="shared" si="24"/>
        <v>88.820101526832147</v>
      </c>
      <c r="L400" s="14">
        <f t="shared" si="25"/>
        <v>88.820101526832147</v>
      </c>
    </row>
    <row r="401" spans="2:12">
      <c r="B401" s="9"/>
      <c r="C401" s="9"/>
      <c r="D401" s="9" t="s">
        <v>9</v>
      </c>
      <c r="E401" s="20">
        <v>2036</v>
      </c>
      <c r="F401" s="9" t="s">
        <v>32</v>
      </c>
      <c r="G401" s="9" t="s">
        <v>37</v>
      </c>
      <c r="H401" s="26" t="s">
        <v>144</v>
      </c>
      <c r="I401" s="14">
        <f>FuelTax!D40</f>
        <v>62.121201960730822</v>
      </c>
      <c r="J401" s="14">
        <f>FuelTax!E40</f>
        <v>79.345765117430162</v>
      </c>
      <c r="K401" s="14">
        <f t="shared" si="24"/>
        <v>88.820101526832147</v>
      </c>
      <c r="L401" s="14">
        <f t="shared" si="25"/>
        <v>88.820101526832147</v>
      </c>
    </row>
    <row r="402" spans="2:12">
      <c r="B402" s="9"/>
      <c r="C402" s="9"/>
      <c r="D402" s="9" t="s">
        <v>9</v>
      </c>
      <c r="E402" s="20">
        <v>2037</v>
      </c>
      <c r="F402" s="9" t="s">
        <v>32</v>
      </c>
      <c r="G402" s="9" t="s">
        <v>37</v>
      </c>
      <c r="H402" s="26" t="s">
        <v>144</v>
      </c>
      <c r="I402" s="14">
        <f>FuelTax!D41</f>
        <v>62.121201960730822</v>
      </c>
      <c r="J402" s="14">
        <f>FuelTax!E41</f>
        <v>79.345765117430162</v>
      </c>
      <c r="K402" s="14">
        <f t="shared" si="24"/>
        <v>88.820101526832147</v>
      </c>
      <c r="L402" s="14">
        <f t="shared" si="25"/>
        <v>88.820101526832147</v>
      </c>
    </row>
    <row r="403" spans="2:12">
      <c r="B403" s="9"/>
      <c r="C403" s="9"/>
      <c r="D403" s="9" t="s">
        <v>9</v>
      </c>
      <c r="E403" s="20">
        <v>2038</v>
      </c>
      <c r="F403" s="9" t="s">
        <v>32</v>
      </c>
      <c r="G403" s="9" t="s">
        <v>37</v>
      </c>
      <c r="H403" s="26" t="s">
        <v>144</v>
      </c>
      <c r="I403" s="14">
        <f>FuelTax!D42</f>
        <v>62.121201960730822</v>
      </c>
      <c r="J403" s="14">
        <f>FuelTax!E42</f>
        <v>79.345765117430162</v>
      </c>
      <c r="K403" s="14">
        <f t="shared" si="24"/>
        <v>88.820101526832147</v>
      </c>
      <c r="L403" s="14">
        <f t="shared" si="25"/>
        <v>88.820101526832147</v>
      </c>
    </row>
    <row r="404" spans="2:12">
      <c r="B404" s="9"/>
      <c r="C404" s="9"/>
      <c r="D404" s="9" t="s">
        <v>9</v>
      </c>
      <c r="E404" s="20">
        <v>2039</v>
      </c>
      <c r="F404" s="9" t="s">
        <v>32</v>
      </c>
      <c r="G404" s="9" t="s">
        <v>37</v>
      </c>
      <c r="H404" s="26" t="s">
        <v>144</v>
      </c>
      <c r="I404" s="14">
        <f>FuelTax!D43</f>
        <v>62.121201960730822</v>
      </c>
      <c r="J404" s="14">
        <f>FuelTax!E43</f>
        <v>79.345765117430162</v>
      </c>
      <c r="K404" s="14">
        <f t="shared" si="24"/>
        <v>88.820101526832147</v>
      </c>
      <c r="L404" s="14">
        <f t="shared" si="25"/>
        <v>88.820101526832147</v>
      </c>
    </row>
    <row r="405" spans="2:12">
      <c r="B405" s="9"/>
      <c r="C405" s="9"/>
      <c r="D405" s="9" t="s">
        <v>9</v>
      </c>
      <c r="E405" s="20">
        <v>2040</v>
      </c>
      <c r="F405" s="9" t="s">
        <v>32</v>
      </c>
      <c r="G405" s="9" t="s">
        <v>37</v>
      </c>
      <c r="H405" s="26" t="s">
        <v>144</v>
      </c>
      <c r="I405" s="14">
        <f>FuelTax!D44</f>
        <v>62.121201960730822</v>
      </c>
      <c r="J405" s="14">
        <f>FuelTax!E44</f>
        <v>79.345765117430162</v>
      </c>
      <c r="K405" s="14">
        <f t="shared" si="24"/>
        <v>88.820101526832147</v>
      </c>
      <c r="L405" s="14">
        <f t="shared" si="25"/>
        <v>88.820101526832147</v>
      </c>
    </row>
    <row r="406" spans="2:12">
      <c r="B406" s="9"/>
      <c r="C406" s="9"/>
      <c r="D406" s="9" t="s">
        <v>9</v>
      </c>
      <c r="E406" s="20">
        <v>2041</v>
      </c>
      <c r="F406" s="9" t="s">
        <v>32</v>
      </c>
      <c r="G406" s="9" t="s">
        <v>37</v>
      </c>
      <c r="H406" s="26" t="s">
        <v>144</v>
      </c>
      <c r="I406" s="14">
        <f>FuelTax!D45</f>
        <v>62.121201960730822</v>
      </c>
      <c r="J406" s="14">
        <f>FuelTax!E45</f>
        <v>79.345765117430162</v>
      </c>
      <c r="K406" s="14">
        <f t="shared" si="24"/>
        <v>88.820101526832147</v>
      </c>
      <c r="L406" s="14">
        <f t="shared" si="25"/>
        <v>88.820101526832147</v>
      </c>
    </row>
    <row r="407" spans="2:12">
      <c r="B407" s="9"/>
      <c r="C407" s="9"/>
      <c r="D407" s="9" t="s">
        <v>9</v>
      </c>
      <c r="E407" s="20">
        <v>2042</v>
      </c>
      <c r="F407" s="9" t="s">
        <v>32</v>
      </c>
      <c r="G407" s="9" t="s">
        <v>37</v>
      </c>
      <c r="H407" s="26" t="s">
        <v>144</v>
      </c>
      <c r="I407" s="14">
        <f>FuelTax!D46</f>
        <v>62.121201960730822</v>
      </c>
      <c r="J407" s="14">
        <f>FuelTax!E46</f>
        <v>79.345765117430162</v>
      </c>
      <c r="K407" s="14">
        <f t="shared" si="24"/>
        <v>88.820101526832147</v>
      </c>
      <c r="L407" s="14">
        <f t="shared" si="25"/>
        <v>88.820101526832147</v>
      </c>
    </row>
    <row r="408" spans="2:12">
      <c r="B408" s="9"/>
      <c r="C408" s="9"/>
      <c r="D408" s="9" t="s">
        <v>9</v>
      </c>
      <c r="E408" s="20">
        <v>2043</v>
      </c>
      <c r="F408" s="9" t="s">
        <v>32</v>
      </c>
      <c r="G408" s="9" t="s">
        <v>37</v>
      </c>
      <c r="H408" s="26" t="s">
        <v>144</v>
      </c>
      <c r="I408" s="14">
        <f>FuelTax!D47</f>
        <v>62.121201960730822</v>
      </c>
      <c r="J408" s="14">
        <f>FuelTax!E47</f>
        <v>79.345765117430162</v>
      </c>
      <c r="K408" s="14">
        <f t="shared" si="24"/>
        <v>88.820101526832147</v>
      </c>
      <c r="L408" s="14">
        <f t="shared" si="25"/>
        <v>88.820101526832147</v>
      </c>
    </row>
    <row r="409" spans="2:12">
      <c r="B409" s="9"/>
      <c r="C409" s="9"/>
      <c r="D409" s="9" t="s">
        <v>9</v>
      </c>
      <c r="E409" s="20">
        <v>2044</v>
      </c>
      <c r="F409" s="9" t="s">
        <v>32</v>
      </c>
      <c r="G409" s="9" t="s">
        <v>37</v>
      </c>
      <c r="H409" s="26" t="s">
        <v>144</v>
      </c>
      <c r="I409" s="14">
        <f>FuelTax!D48</f>
        <v>62.121201960730822</v>
      </c>
      <c r="J409" s="14">
        <f>FuelTax!E48</f>
        <v>79.345765117430162</v>
      </c>
      <c r="K409" s="14">
        <f t="shared" si="24"/>
        <v>88.820101526832147</v>
      </c>
      <c r="L409" s="14">
        <f t="shared" si="25"/>
        <v>88.820101526832147</v>
      </c>
    </row>
    <row r="410" spans="2:12">
      <c r="B410" s="9"/>
      <c r="C410" s="9"/>
      <c r="D410" s="9" t="s">
        <v>9</v>
      </c>
      <c r="E410" s="20">
        <v>2045</v>
      </c>
      <c r="F410" s="9" t="s">
        <v>32</v>
      </c>
      <c r="G410" s="9" t="s">
        <v>37</v>
      </c>
      <c r="H410" s="26" t="s">
        <v>144</v>
      </c>
      <c r="I410" s="14">
        <f>FuelTax!D49</f>
        <v>62.121201960730822</v>
      </c>
      <c r="J410" s="14">
        <f>FuelTax!E49</f>
        <v>79.345765117430162</v>
      </c>
      <c r="K410" s="14">
        <f t="shared" si="24"/>
        <v>88.820101526832147</v>
      </c>
      <c r="L410" s="14">
        <f t="shared" si="25"/>
        <v>88.820101526832147</v>
      </c>
    </row>
    <row r="411" spans="2:12">
      <c r="B411" s="9"/>
      <c r="C411" s="9"/>
      <c r="D411" s="9" t="s">
        <v>9</v>
      </c>
      <c r="E411" s="20">
        <v>2046</v>
      </c>
      <c r="F411" s="9" t="s">
        <v>32</v>
      </c>
      <c r="G411" s="9" t="s">
        <v>37</v>
      </c>
      <c r="H411" s="26" t="s">
        <v>144</v>
      </c>
      <c r="I411" s="14">
        <f>FuelTax!D50</f>
        <v>62.121201960730822</v>
      </c>
      <c r="J411" s="14">
        <f>FuelTax!E50</f>
        <v>79.345765117430162</v>
      </c>
      <c r="K411" s="14">
        <f t="shared" si="24"/>
        <v>88.820101526832147</v>
      </c>
      <c r="L411" s="14">
        <f t="shared" si="25"/>
        <v>88.820101526832147</v>
      </c>
    </row>
    <row r="412" spans="2:12">
      <c r="B412" s="9"/>
      <c r="C412" s="9"/>
      <c r="D412" s="9" t="s">
        <v>9</v>
      </c>
      <c r="E412" s="20">
        <v>2047</v>
      </c>
      <c r="F412" s="9" t="s">
        <v>32</v>
      </c>
      <c r="G412" s="9" t="s">
        <v>37</v>
      </c>
      <c r="H412" s="26" t="s">
        <v>144</v>
      </c>
      <c r="I412" s="14">
        <f>FuelTax!D51</f>
        <v>62.121201960730822</v>
      </c>
      <c r="J412" s="14">
        <f>FuelTax!E51</f>
        <v>79.345765117430162</v>
      </c>
      <c r="K412" s="14">
        <f t="shared" si="24"/>
        <v>88.820101526832147</v>
      </c>
      <c r="L412" s="14">
        <f t="shared" si="25"/>
        <v>88.820101526832147</v>
      </c>
    </row>
    <row r="413" spans="2:12">
      <c r="B413" s="9"/>
      <c r="C413" s="9"/>
      <c r="D413" s="9" t="s">
        <v>9</v>
      </c>
      <c r="E413" s="20">
        <v>2048</v>
      </c>
      <c r="F413" s="9" t="s">
        <v>32</v>
      </c>
      <c r="G413" s="9" t="s">
        <v>37</v>
      </c>
      <c r="H413" s="26" t="s">
        <v>144</v>
      </c>
      <c r="I413" s="14">
        <f>FuelTax!D52</f>
        <v>62.121201960730822</v>
      </c>
      <c r="J413" s="14">
        <f>FuelTax!E52</f>
        <v>79.345765117430162</v>
      </c>
      <c r="K413" s="14">
        <f t="shared" si="24"/>
        <v>88.820101526832147</v>
      </c>
      <c r="L413" s="14">
        <f t="shared" si="25"/>
        <v>88.820101526832147</v>
      </c>
    </row>
    <row r="414" spans="2:12">
      <c r="B414" s="9"/>
      <c r="C414" s="9"/>
      <c r="D414" s="9" t="s">
        <v>9</v>
      </c>
      <c r="E414" s="20">
        <v>2049</v>
      </c>
      <c r="F414" s="9" t="s">
        <v>32</v>
      </c>
      <c r="G414" s="9" t="s">
        <v>37</v>
      </c>
      <c r="H414" s="26" t="s">
        <v>144</v>
      </c>
      <c r="I414" s="14">
        <f>FuelTax!D53</f>
        <v>62.121201960730822</v>
      </c>
      <c r="J414" s="14">
        <f>FuelTax!E53</f>
        <v>79.345765117430162</v>
      </c>
      <c r="K414" s="14">
        <f t="shared" si="24"/>
        <v>88.820101526832147</v>
      </c>
      <c r="L414" s="14">
        <f t="shared" si="25"/>
        <v>88.820101526832147</v>
      </c>
    </row>
    <row r="415" spans="2:12">
      <c r="B415" s="9"/>
      <c r="C415" s="9"/>
      <c r="D415" s="7" t="s">
        <v>9</v>
      </c>
      <c r="E415" s="8">
        <v>2050</v>
      </c>
      <c r="F415" s="7" t="s">
        <v>32</v>
      </c>
      <c r="G415" s="7" t="s">
        <v>37</v>
      </c>
      <c r="H415" s="26" t="s">
        <v>144</v>
      </c>
      <c r="I415" s="14">
        <f>FuelTax!D54</f>
        <v>62.121201960730822</v>
      </c>
      <c r="J415" s="14">
        <f>FuelTax!E54</f>
        <v>79.345765117430162</v>
      </c>
      <c r="K415" s="14">
        <f t="shared" si="24"/>
        <v>88.820101526832147</v>
      </c>
      <c r="L415" s="14">
        <f t="shared" si="25"/>
        <v>88.820101526832147</v>
      </c>
    </row>
    <row r="416" spans="2:12">
      <c r="B416" s="9"/>
      <c r="C416" s="9"/>
      <c r="D416" t="s">
        <v>9</v>
      </c>
      <c r="E416" s="6">
        <v>2010</v>
      </c>
      <c r="F416" t="s">
        <v>32</v>
      </c>
      <c r="G416" s="9" t="s">
        <v>58</v>
      </c>
      <c r="H416" s="26" t="s">
        <v>144</v>
      </c>
      <c r="I416" s="14">
        <f t="shared" ref="I416" si="26">HLOOKUP(G416,FuelTax2,E416-2006,FALSE)</f>
        <v>114.06815494340233</v>
      </c>
      <c r="J416" s="14">
        <f t="shared" ref="J416:J454" si="27">I416</f>
        <v>114.06815494340233</v>
      </c>
      <c r="K416" s="14">
        <f>J416</f>
        <v>114.06815494340233</v>
      </c>
      <c r="L416" s="14">
        <f t="shared" si="25"/>
        <v>114.06815494340233</v>
      </c>
    </row>
    <row r="417" spans="4:12">
      <c r="D417" s="9" t="s">
        <v>9</v>
      </c>
      <c r="E417" s="20">
        <v>2011</v>
      </c>
      <c r="F417" s="9" t="s">
        <v>32</v>
      </c>
      <c r="G417" s="9" t="s">
        <v>58</v>
      </c>
      <c r="H417" s="26" t="s">
        <v>144</v>
      </c>
      <c r="I417" s="14">
        <f t="shared" ref="I417:I430" si="28">HLOOKUP(G417,FuelTax2,E417-2006,FALSE)</f>
        <v>122.19059425230324</v>
      </c>
      <c r="J417" s="14">
        <f t="shared" si="27"/>
        <v>122.19059425230324</v>
      </c>
      <c r="K417" s="14">
        <f t="shared" ref="K417:L440" si="29">J417</f>
        <v>122.19059425230324</v>
      </c>
      <c r="L417" s="14">
        <f t="shared" si="25"/>
        <v>122.19059425230324</v>
      </c>
    </row>
    <row r="418" spans="4:12">
      <c r="D418" s="9" t="s">
        <v>9</v>
      </c>
      <c r="E418" s="20">
        <v>2012</v>
      </c>
      <c r="F418" s="9" t="s">
        <v>32</v>
      </c>
      <c r="G418" s="9" t="s">
        <v>58</v>
      </c>
      <c r="H418" s="26" t="s">
        <v>144</v>
      </c>
      <c r="I418" s="14">
        <f t="shared" si="28"/>
        <v>123.7996514460888</v>
      </c>
      <c r="J418" s="14">
        <f t="shared" si="27"/>
        <v>123.7996514460888</v>
      </c>
      <c r="K418" s="14">
        <f t="shared" si="29"/>
        <v>123.7996514460888</v>
      </c>
      <c r="L418" s="14">
        <f t="shared" si="25"/>
        <v>123.7996514460888</v>
      </c>
    </row>
    <row r="419" spans="4:12">
      <c r="D419" s="9" t="s">
        <v>9</v>
      </c>
      <c r="E419" s="20">
        <v>2013</v>
      </c>
      <c r="F419" s="9" t="s">
        <v>32</v>
      </c>
      <c r="G419" s="9" t="s">
        <v>58</v>
      </c>
      <c r="H419" s="26" t="s">
        <v>144</v>
      </c>
      <c r="I419" s="14">
        <f t="shared" si="28"/>
        <v>122.42670249446854</v>
      </c>
      <c r="J419" s="14">
        <f t="shared" si="27"/>
        <v>122.42670249446854</v>
      </c>
      <c r="K419" s="14">
        <f t="shared" si="29"/>
        <v>122.42670249446854</v>
      </c>
      <c r="L419" s="14">
        <f t="shared" si="25"/>
        <v>122.42670249446854</v>
      </c>
    </row>
    <row r="420" spans="4:12">
      <c r="D420" s="9" t="s">
        <v>9</v>
      </c>
      <c r="E420" s="20">
        <v>2014</v>
      </c>
      <c r="F420" s="9" t="s">
        <v>32</v>
      </c>
      <c r="G420" s="9" t="s">
        <v>58</v>
      </c>
      <c r="H420" s="26" t="s">
        <v>144</v>
      </c>
      <c r="I420" s="14">
        <f t="shared" si="28"/>
        <v>121.75291205573994</v>
      </c>
      <c r="J420" s="14">
        <f t="shared" si="27"/>
        <v>121.75291205573994</v>
      </c>
      <c r="K420" s="14">
        <f t="shared" si="29"/>
        <v>121.75291205573994</v>
      </c>
      <c r="L420" s="14">
        <f t="shared" si="25"/>
        <v>121.75291205573994</v>
      </c>
    </row>
    <row r="421" spans="4:12">
      <c r="D421" s="9" t="s">
        <v>9</v>
      </c>
      <c r="E421" s="20">
        <v>2015</v>
      </c>
      <c r="F421" s="9" t="s">
        <v>32</v>
      </c>
      <c r="G421" s="9" t="s">
        <v>58</v>
      </c>
      <c r="H421" s="26" t="s">
        <v>144</v>
      </c>
      <c r="I421" s="14">
        <f t="shared" si="28"/>
        <v>126.6166960611405</v>
      </c>
      <c r="J421" s="14">
        <f t="shared" si="27"/>
        <v>126.6166960611405</v>
      </c>
      <c r="K421" s="14">
        <f t="shared" si="29"/>
        <v>126.6166960611405</v>
      </c>
      <c r="L421" s="14">
        <f t="shared" si="25"/>
        <v>126.6166960611405</v>
      </c>
    </row>
    <row r="422" spans="4:12">
      <c r="D422" s="9" t="s">
        <v>9</v>
      </c>
      <c r="E422" s="20">
        <v>2016</v>
      </c>
      <c r="F422" s="9" t="s">
        <v>32</v>
      </c>
      <c r="G422" s="9" t="s">
        <v>58</v>
      </c>
      <c r="H422" s="26" t="s">
        <v>144</v>
      </c>
      <c r="I422" s="14">
        <f t="shared" si="28"/>
        <v>124.69391659412543</v>
      </c>
      <c r="J422" s="14">
        <f t="shared" si="27"/>
        <v>124.69391659412543</v>
      </c>
      <c r="K422" s="14">
        <f t="shared" si="29"/>
        <v>124.69391659412543</v>
      </c>
      <c r="L422" s="14">
        <f t="shared" si="25"/>
        <v>124.69391659412543</v>
      </c>
    </row>
    <row r="423" spans="4:12">
      <c r="D423" s="9" t="s">
        <v>9</v>
      </c>
      <c r="E423" s="20">
        <v>2017</v>
      </c>
      <c r="F423" s="9" t="s">
        <v>32</v>
      </c>
      <c r="G423" s="9" t="s">
        <v>58</v>
      </c>
      <c r="H423" s="26" t="s">
        <v>144</v>
      </c>
      <c r="I423" s="14">
        <f t="shared" si="28"/>
        <v>123.65287140707581</v>
      </c>
      <c r="J423" s="14">
        <f t="shared" si="27"/>
        <v>123.65287140707581</v>
      </c>
      <c r="K423" s="14">
        <f t="shared" si="29"/>
        <v>123.65287140707581</v>
      </c>
      <c r="L423" s="14">
        <f t="shared" si="25"/>
        <v>123.65287140707581</v>
      </c>
    </row>
    <row r="424" spans="4:12">
      <c r="D424" s="9" t="s">
        <v>9</v>
      </c>
      <c r="E424" s="20">
        <v>2018</v>
      </c>
      <c r="F424" s="9" t="s">
        <v>32</v>
      </c>
      <c r="G424" s="9" t="s">
        <v>58</v>
      </c>
      <c r="H424" s="26" t="s">
        <v>144</v>
      </c>
      <c r="I424" s="14">
        <f t="shared" si="28"/>
        <v>123.29131943799217</v>
      </c>
      <c r="J424" s="14">
        <f t="shared" si="27"/>
        <v>123.29131943799217</v>
      </c>
      <c r="K424" s="14">
        <f t="shared" si="29"/>
        <v>123.29131943799217</v>
      </c>
      <c r="L424" s="14">
        <f t="shared" si="25"/>
        <v>123.29131943799217</v>
      </c>
    </row>
    <row r="425" spans="4:12">
      <c r="D425" s="9" t="s">
        <v>9</v>
      </c>
      <c r="E425" s="20">
        <v>2019</v>
      </c>
      <c r="F425" s="9" t="s">
        <v>32</v>
      </c>
      <c r="G425" s="9" t="s">
        <v>58</v>
      </c>
      <c r="H425" s="26" t="s">
        <v>144</v>
      </c>
      <c r="I425" s="14">
        <f t="shared" si="28"/>
        <v>125.84386235318601</v>
      </c>
      <c r="J425" s="14">
        <f t="shared" si="27"/>
        <v>125.84386235318601</v>
      </c>
      <c r="K425" s="14">
        <f t="shared" si="29"/>
        <v>125.84386235318601</v>
      </c>
      <c r="L425" s="14">
        <f t="shared" si="25"/>
        <v>125.84386235318601</v>
      </c>
    </row>
    <row r="426" spans="4:12">
      <c r="D426" s="9" t="s">
        <v>9</v>
      </c>
      <c r="E426" s="20">
        <v>2020</v>
      </c>
      <c r="F426" s="9" t="s">
        <v>32</v>
      </c>
      <c r="G426" s="9" t="s">
        <v>58</v>
      </c>
      <c r="H426" s="26" t="s">
        <v>144</v>
      </c>
      <c r="I426" s="14">
        <f t="shared" si="28"/>
        <v>125.61181299725931</v>
      </c>
      <c r="J426" s="14">
        <f t="shared" si="27"/>
        <v>125.61181299725931</v>
      </c>
      <c r="K426" s="14">
        <f t="shared" si="29"/>
        <v>125.61181299725931</v>
      </c>
      <c r="L426" s="14">
        <f t="shared" si="25"/>
        <v>125.61181299725931</v>
      </c>
    </row>
    <row r="427" spans="4:12">
      <c r="D427" s="9" t="s">
        <v>9</v>
      </c>
      <c r="E427" s="20">
        <v>2021</v>
      </c>
      <c r="F427" s="9" t="s">
        <v>32</v>
      </c>
      <c r="G427" s="9" t="s">
        <v>58</v>
      </c>
      <c r="H427" s="26" t="s">
        <v>144</v>
      </c>
      <c r="I427" s="14">
        <f t="shared" si="28"/>
        <v>125.37976364133259</v>
      </c>
      <c r="J427" s="14">
        <f t="shared" si="27"/>
        <v>125.37976364133259</v>
      </c>
      <c r="K427" s="14">
        <f t="shared" si="29"/>
        <v>125.37976364133259</v>
      </c>
      <c r="L427" s="14">
        <f t="shared" si="25"/>
        <v>125.37976364133259</v>
      </c>
    </row>
    <row r="428" spans="4:12">
      <c r="D428" s="9" t="s">
        <v>9</v>
      </c>
      <c r="E428" s="20">
        <v>2022</v>
      </c>
      <c r="F428" s="9" t="s">
        <v>32</v>
      </c>
      <c r="G428" s="9" t="s">
        <v>58</v>
      </c>
      <c r="H428" s="26" t="s">
        <v>144</v>
      </c>
      <c r="I428" s="14">
        <f t="shared" si="28"/>
        <v>125.14771428540588</v>
      </c>
      <c r="J428" s="14">
        <f t="shared" si="27"/>
        <v>125.14771428540588</v>
      </c>
      <c r="K428" s="14">
        <f t="shared" si="29"/>
        <v>125.14771428540588</v>
      </c>
      <c r="L428" s="14">
        <f t="shared" si="25"/>
        <v>125.14771428540588</v>
      </c>
    </row>
    <row r="429" spans="4:12">
      <c r="D429" s="9" t="s">
        <v>9</v>
      </c>
      <c r="E429" s="20">
        <v>2023</v>
      </c>
      <c r="F429" s="9" t="s">
        <v>32</v>
      </c>
      <c r="G429" s="9" t="s">
        <v>58</v>
      </c>
      <c r="H429" s="26" t="s">
        <v>144</v>
      </c>
      <c r="I429" s="14">
        <f t="shared" si="28"/>
        <v>124.91566492947916</v>
      </c>
      <c r="J429" s="14">
        <f t="shared" si="27"/>
        <v>124.91566492947916</v>
      </c>
      <c r="K429" s="14">
        <f t="shared" si="29"/>
        <v>124.91566492947916</v>
      </c>
      <c r="L429" s="14">
        <f t="shared" si="25"/>
        <v>124.91566492947916</v>
      </c>
    </row>
    <row r="430" spans="4:12">
      <c r="D430" s="9" t="s">
        <v>9</v>
      </c>
      <c r="E430" s="20">
        <v>2024</v>
      </c>
      <c r="F430" s="9" t="s">
        <v>32</v>
      </c>
      <c r="G430" s="9" t="s">
        <v>58</v>
      </c>
      <c r="H430" s="26" t="s">
        <v>144</v>
      </c>
      <c r="I430" s="14">
        <f t="shared" si="28"/>
        <v>124.68361557355246</v>
      </c>
      <c r="J430" s="14">
        <f t="shared" si="27"/>
        <v>124.68361557355246</v>
      </c>
      <c r="K430" s="14">
        <f t="shared" si="29"/>
        <v>124.68361557355246</v>
      </c>
      <c r="L430" s="14">
        <f t="shared" si="25"/>
        <v>124.68361557355246</v>
      </c>
    </row>
    <row r="431" spans="4:12">
      <c r="D431" s="9" t="s">
        <v>9</v>
      </c>
      <c r="E431" s="20">
        <v>2025</v>
      </c>
      <c r="F431" s="9" t="s">
        <v>32</v>
      </c>
      <c r="G431" s="9" t="s">
        <v>58</v>
      </c>
      <c r="H431" s="26" t="s">
        <v>144</v>
      </c>
      <c r="I431" s="14">
        <f t="shared" ref="I431:I471" si="30">HLOOKUP(G431,FuelTax2,E431-2006,FALSE)</f>
        <v>124.45156621762573</v>
      </c>
      <c r="J431" s="14">
        <f t="shared" si="27"/>
        <v>124.45156621762573</v>
      </c>
      <c r="K431" s="14">
        <f t="shared" si="29"/>
        <v>124.45156621762573</v>
      </c>
      <c r="L431" s="14">
        <f t="shared" si="25"/>
        <v>124.45156621762573</v>
      </c>
    </row>
    <row r="432" spans="4:12">
      <c r="D432" s="9" t="s">
        <v>9</v>
      </c>
      <c r="E432" s="20">
        <v>2026</v>
      </c>
      <c r="F432" s="9" t="s">
        <v>32</v>
      </c>
      <c r="G432" s="9" t="s">
        <v>58</v>
      </c>
      <c r="H432" s="26" t="s">
        <v>144</v>
      </c>
      <c r="I432" s="14">
        <f t="shared" si="30"/>
        <v>124.21951686169902</v>
      </c>
      <c r="J432" s="14">
        <f t="shared" si="27"/>
        <v>124.21951686169902</v>
      </c>
      <c r="K432" s="14">
        <f t="shared" si="29"/>
        <v>124.21951686169902</v>
      </c>
      <c r="L432" s="14">
        <f t="shared" si="25"/>
        <v>124.21951686169902</v>
      </c>
    </row>
    <row r="433" spans="4:12">
      <c r="D433" s="9" t="s">
        <v>9</v>
      </c>
      <c r="E433" s="20">
        <v>2027</v>
      </c>
      <c r="F433" s="9" t="s">
        <v>32</v>
      </c>
      <c r="G433" s="9" t="s">
        <v>58</v>
      </c>
      <c r="H433" s="26" t="s">
        <v>144</v>
      </c>
      <c r="I433" s="14">
        <f t="shared" si="30"/>
        <v>123.98746750577232</v>
      </c>
      <c r="J433" s="14">
        <f t="shared" si="27"/>
        <v>123.98746750577232</v>
      </c>
      <c r="K433" s="14">
        <f t="shared" si="29"/>
        <v>123.98746750577232</v>
      </c>
      <c r="L433" s="14">
        <f t="shared" si="25"/>
        <v>123.98746750577232</v>
      </c>
    </row>
    <row r="434" spans="4:12">
      <c r="D434" s="9" t="s">
        <v>9</v>
      </c>
      <c r="E434" s="20">
        <v>2028</v>
      </c>
      <c r="F434" s="9" t="s">
        <v>32</v>
      </c>
      <c r="G434" s="9" t="s">
        <v>58</v>
      </c>
      <c r="H434" s="26" t="s">
        <v>144</v>
      </c>
      <c r="I434" s="14">
        <f t="shared" si="30"/>
        <v>123.75541814984561</v>
      </c>
      <c r="J434" s="14">
        <f t="shared" si="27"/>
        <v>123.75541814984561</v>
      </c>
      <c r="K434" s="14">
        <f t="shared" si="29"/>
        <v>123.75541814984561</v>
      </c>
      <c r="L434" s="14">
        <f t="shared" si="25"/>
        <v>123.75541814984561</v>
      </c>
    </row>
    <row r="435" spans="4:12">
      <c r="D435" s="9" t="s">
        <v>9</v>
      </c>
      <c r="E435" s="20">
        <v>2029</v>
      </c>
      <c r="F435" s="9" t="s">
        <v>32</v>
      </c>
      <c r="G435" s="9" t="s">
        <v>58</v>
      </c>
      <c r="H435" s="26" t="s">
        <v>144</v>
      </c>
      <c r="I435" s="14">
        <f t="shared" si="30"/>
        <v>123.52336879391888</v>
      </c>
      <c r="J435" s="14">
        <f t="shared" si="27"/>
        <v>123.52336879391888</v>
      </c>
      <c r="K435" s="14">
        <f t="shared" si="29"/>
        <v>123.52336879391888</v>
      </c>
      <c r="L435" s="14">
        <f t="shared" si="25"/>
        <v>123.52336879391888</v>
      </c>
    </row>
    <row r="436" spans="4:12">
      <c r="D436" s="9" t="s">
        <v>9</v>
      </c>
      <c r="E436" s="20">
        <v>2030</v>
      </c>
      <c r="F436" s="9" t="s">
        <v>32</v>
      </c>
      <c r="G436" s="9" t="s">
        <v>58</v>
      </c>
      <c r="H436" s="26" t="s">
        <v>144</v>
      </c>
      <c r="I436" s="14">
        <f t="shared" si="30"/>
        <v>123.29131943799217</v>
      </c>
      <c r="J436" s="14">
        <f t="shared" si="27"/>
        <v>123.29131943799217</v>
      </c>
      <c r="K436" s="14">
        <f t="shared" si="29"/>
        <v>123.29131943799217</v>
      </c>
      <c r="L436" s="14">
        <f t="shared" si="25"/>
        <v>123.29131943799217</v>
      </c>
    </row>
    <row r="437" spans="4:12">
      <c r="D437" s="9" t="s">
        <v>9</v>
      </c>
      <c r="E437" s="20">
        <v>2031</v>
      </c>
      <c r="F437" s="9" t="s">
        <v>32</v>
      </c>
      <c r="G437" s="9" t="s">
        <v>58</v>
      </c>
      <c r="H437" s="26" t="s">
        <v>144</v>
      </c>
      <c r="I437" s="14">
        <f t="shared" si="30"/>
        <v>123.29131943799217</v>
      </c>
      <c r="J437" s="14">
        <f t="shared" si="27"/>
        <v>123.29131943799217</v>
      </c>
      <c r="K437" s="14">
        <f t="shared" si="29"/>
        <v>123.29131943799217</v>
      </c>
      <c r="L437" s="14">
        <f t="shared" si="25"/>
        <v>123.29131943799217</v>
      </c>
    </row>
    <row r="438" spans="4:12">
      <c r="D438" s="9" t="s">
        <v>9</v>
      </c>
      <c r="E438" s="20">
        <v>2032</v>
      </c>
      <c r="F438" s="9" t="s">
        <v>32</v>
      </c>
      <c r="G438" s="9" t="s">
        <v>58</v>
      </c>
      <c r="H438" s="26" t="s">
        <v>144</v>
      </c>
      <c r="I438" s="14">
        <f t="shared" si="30"/>
        <v>123.29131943799217</v>
      </c>
      <c r="J438" s="14">
        <f t="shared" si="27"/>
        <v>123.29131943799217</v>
      </c>
      <c r="K438" s="14">
        <f t="shared" si="29"/>
        <v>123.29131943799217</v>
      </c>
      <c r="L438" s="14">
        <f t="shared" si="25"/>
        <v>123.29131943799217</v>
      </c>
    </row>
    <row r="439" spans="4:12">
      <c r="D439" s="9" t="s">
        <v>9</v>
      </c>
      <c r="E439" s="20">
        <v>2033</v>
      </c>
      <c r="F439" s="9" t="s">
        <v>32</v>
      </c>
      <c r="G439" s="9" t="s">
        <v>58</v>
      </c>
      <c r="H439" s="26" t="s">
        <v>144</v>
      </c>
      <c r="I439" s="14">
        <f t="shared" si="30"/>
        <v>123.29131943799217</v>
      </c>
      <c r="J439" s="14">
        <f t="shared" si="27"/>
        <v>123.29131943799217</v>
      </c>
      <c r="K439" s="14">
        <f t="shared" si="29"/>
        <v>123.29131943799217</v>
      </c>
      <c r="L439" s="14">
        <f t="shared" si="25"/>
        <v>123.29131943799217</v>
      </c>
    </row>
    <row r="440" spans="4:12">
      <c r="D440" s="9" t="s">
        <v>9</v>
      </c>
      <c r="E440" s="20">
        <v>2034</v>
      </c>
      <c r="F440" s="9" t="s">
        <v>32</v>
      </c>
      <c r="G440" s="9" t="s">
        <v>58</v>
      </c>
      <c r="H440" s="26" t="s">
        <v>144</v>
      </c>
      <c r="I440" s="14">
        <f t="shared" si="30"/>
        <v>123.29131943799217</v>
      </c>
      <c r="J440" s="14">
        <f t="shared" si="27"/>
        <v>123.29131943799217</v>
      </c>
      <c r="K440" s="14">
        <f t="shared" si="29"/>
        <v>123.29131943799217</v>
      </c>
      <c r="L440" s="14">
        <f t="shared" si="29"/>
        <v>123.29131943799217</v>
      </c>
    </row>
    <row r="441" spans="4:12">
      <c r="D441" s="9" t="s">
        <v>9</v>
      </c>
      <c r="E441" s="20">
        <v>2035</v>
      </c>
      <c r="F441" s="9" t="s">
        <v>32</v>
      </c>
      <c r="G441" s="9" t="s">
        <v>58</v>
      </c>
      <c r="H441" s="26" t="s">
        <v>144</v>
      </c>
      <c r="I441" s="14">
        <f t="shared" si="30"/>
        <v>123.29131943799217</v>
      </c>
      <c r="J441" s="14">
        <f t="shared" si="27"/>
        <v>123.29131943799217</v>
      </c>
      <c r="K441" s="14">
        <f t="shared" ref="K441:L456" si="31">J441</f>
        <v>123.29131943799217</v>
      </c>
      <c r="L441" s="14">
        <f t="shared" si="31"/>
        <v>123.29131943799217</v>
      </c>
    </row>
    <row r="442" spans="4:12">
      <c r="D442" s="9" t="s">
        <v>9</v>
      </c>
      <c r="E442" s="20">
        <v>2036</v>
      </c>
      <c r="F442" s="9" t="s">
        <v>32</v>
      </c>
      <c r="G442" s="9" t="s">
        <v>58</v>
      </c>
      <c r="H442" s="26" t="s">
        <v>144</v>
      </c>
      <c r="I442" s="14">
        <f t="shared" si="30"/>
        <v>123.29131943799217</v>
      </c>
      <c r="J442" s="14">
        <f t="shared" si="27"/>
        <v>123.29131943799217</v>
      </c>
      <c r="K442" s="14">
        <f t="shared" ref="K442:L457" si="32">J442</f>
        <v>123.29131943799217</v>
      </c>
      <c r="L442" s="14">
        <f t="shared" si="31"/>
        <v>123.29131943799217</v>
      </c>
    </row>
    <row r="443" spans="4:12">
      <c r="D443" s="9" t="s">
        <v>9</v>
      </c>
      <c r="E443" s="20">
        <v>2037</v>
      </c>
      <c r="F443" s="9" t="s">
        <v>32</v>
      </c>
      <c r="G443" s="9" t="s">
        <v>58</v>
      </c>
      <c r="H443" s="26" t="s">
        <v>144</v>
      </c>
      <c r="I443" s="14">
        <f t="shared" si="30"/>
        <v>123.29131943799217</v>
      </c>
      <c r="J443" s="14">
        <f t="shared" si="27"/>
        <v>123.29131943799217</v>
      </c>
      <c r="K443" s="14">
        <f t="shared" si="32"/>
        <v>123.29131943799217</v>
      </c>
      <c r="L443" s="14">
        <f t="shared" si="31"/>
        <v>123.29131943799217</v>
      </c>
    </row>
    <row r="444" spans="4:12">
      <c r="D444" s="9" t="s">
        <v>9</v>
      </c>
      <c r="E444" s="20">
        <v>2038</v>
      </c>
      <c r="F444" s="9" t="s">
        <v>32</v>
      </c>
      <c r="G444" s="9" t="s">
        <v>58</v>
      </c>
      <c r="H444" s="26" t="s">
        <v>144</v>
      </c>
      <c r="I444" s="14">
        <f t="shared" si="30"/>
        <v>123.29131943799217</v>
      </c>
      <c r="J444" s="14">
        <f t="shared" si="27"/>
        <v>123.29131943799217</v>
      </c>
      <c r="K444" s="14">
        <f t="shared" si="32"/>
        <v>123.29131943799217</v>
      </c>
      <c r="L444" s="14">
        <f t="shared" si="31"/>
        <v>123.29131943799217</v>
      </c>
    </row>
    <row r="445" spans="4:12">
      <c r="D445" s="9" t="s">
        <v>9</v>
      </c>
      <c r="E445" s="20">
        <v>2039</v>
      </c>
      <c r="F445" s="9" t="s">
        <v>32</v>
      </c>
      <c r="G445" s="9" t="s">
        <v>58</v>
      </c>
      <c r="H445" s="26" t="s">
        <v>144</v>
      </c>
      <c r="I445" s="14">
        <f t="shared" si="30"/>
        <v>123.29131943799217</v>
      </c>
      <c r="J445" s="14">
        <f t="shared" si="27"/>
        <v>123.29131943799217</v>
      </c>
      <c r="K445" s="14">
        <f t="shared" si="32"/>
        <v>123.29131943799217</v>
      </c>
      <c r="L445" s="14">
        <f t="shared" si="31"/>
        <v>123.29131943799217</v>
      </c>
    </row>
    <row r="446" spans="4:12">
      <c r="D446" s="9" t="s">
        <v>9</v>
      </c>
      <c r="E446" s="20">
        <v>2040</v>
      </c>
      <c r="F446" s="9" t="s">
        <v>32</v>
      </c>
      <c r="G446" s="9" t="s">
        <v>58</v>
      </c>
      <c r="H446" s="26" t="s">
        <v>144</v>
      </c>
      <c r="I446" s="14">
        <f t="shared" si="30"/>
        <v>123.29131943799217</v>
      </c>
      <c r="J446" s="14">
        <f t="shared" si="27"/>
        <v>123.29131943799217</v>
      </c>
      <c r="K446" s="14">
        <f t="shared" si="32"/>
        <v>123.29131943799217</v>
      </c>
      <c r="L446" s="14">
        <f t="shared" si="31"/>
        <v>123.29131943799217</v>
      </c>
    </row>
    <row r="447" spans="4:12">
      <c r="D447" s="9" t="s">
        <v>9</v>
      </c>
      <c r="E447" s="20">
        <v>2041</v>
      </c>
      <c r="F447" s="9" t="s">
        <v>32</v>
      </c>
      <c r="G447" s="9" t="s">
        <v>58</v>
      </c>
      <c r="H447" s="26" t="s">
        <v>144</v>
      </c>
      <c r="I447" s="14">
        <f t="shared" si="30"/>
        <v>123.29131943799217</v>
      </c>
      <c r="J447" s="14">
        <f t="shared" si="27"/>
        <v>123.29131943799217</v>
      </c>
      <c r="K447" s="14">
        <f t="shared" si="32"/>
        <v>123.29131943799217</v>
      </c>
      <c r="L447" s="14">
        <f t="shared" si="31"/>
        <v>123.29131943799217</v>
      </c>
    </row>
    <row r="448" spans="4:12">
      <c r="D448" s="9" t="s">
        <v>9</v>
      </c>
      <c r="E448" s="20">
        <v>2042</v>
      </c>
      <c r="F448" s="9" t="s">
        <v>32</v>
      </c>
      <c r="G448" s="9" t="s">
        <v>58</v>
      </c>
      <c r="H448" s="26" t="s">
        <v>144</v>
      </c>
      <c r="I448" s="14">
        <f t="shared" si="30"/>
        <v>123.29131943799217</v>
      </c>
      <c r="J448" s="14">
        <f t="shared" si="27"/>
        <v>123.29131943799217</v>
      </c>
      <c r="K448" s="14">
        <f t="shared" si="32"/>
        <v>123.29131943799217</v>
      </c>
      <c r="L448" s="14">
        <f t="shared" si="31"/>
        <v>123.29131943799217</v>
      </c>
    </row>
    <row r="449" spans="4:12">
      <c r="D449" s="9" t="s">
        <v>9</v>
      </c>
      <c r="E449" s="20">
        <v>2043</v>
      </c>
      <c r="F449" s="9" t="s">
        <v>32</v>
      </c>
      <c r="G449" s="9" t="s">
        <v>58</v>
      </c>
      <c r="H449" s="26" t="s">
        <v>144</v>
      </c>
      <c r="I449" s="14">
        <f t="shared" si="30"/>
        <v>123.29131943799217</v>
      </c>
      <c r="J449" s="14">
        <f t="shared" si="27"/>
        <v>123.29131943799217</v>
      </c>
      <c r="K449" s="14">
        <f t="shared" si="32"/>
        <v>123.29131943799217</v>
      </c>
      <c r="L449" s="14">
        <f t="shared" si="31"/>
        <v>123.29131943799217</v>
      </c>
    </row>
    <row r="450" spans="4:12">
      <c r="D450" s="9" t="s">
        <v>9</v>
      </c>
      <c r="E450" s="20">
        <v>2044</v>
      </c>
      <c r="F450" s="9" t="s">
        <v>32</v>
      </c>
      <c r="G450" s="9" t="s">
        <v>58</v>
      </c>
      <c r="H450" s="26" t="s">
        <v>144</v>
      </c>
      <c r="I450" s="14">
        <f t="shared" si="30"/>
        <v>123.29131943799217</v>
      </c>
      <c r="J450" s="14">
        <f t="shared" si="27"/>
        <v>123.29131943799217</v>
      </c>
      <c r="K450" s="14">
        <f t="shared" si="32"/>
        <v>123.29131943799217</v>
      </c>
      <c r="L450" s="14">
        <f t="shared" si="31"/>
        <v>123.29131943799217</v>
      </c>
    </row>
    <row r="451" spans="4:12">
      <c r="D451" s="9" t="s">
        <v>9</v>
      </c>
      <c r="E451" s="20">
        <v>2045</v>
      </c>
      <c r="F451" s="9" t="s">
        <v>32</v>
      </c>
      <c r="G451" s="9" t="s">
        <v>58</v>
      </c>
      <c r="H451" s="26" t="s">
        <v>144</v>
      </c>
      <c r="I451" s="14">
        <f t="shared" si="30"/>
        <v>123.29131943799217</v>
      </c>
      <c r="J451" s="14">
        <f t="shared" si="27"/>
        <v>123.29131943799217</v>
      </c>
      <c r="K451" s="14">
        <f t="shared" si="32"/>
        <v>123.29131943799217</v>
      </c>
      <c r="L451" s="14">
        <f t="shared" si="31"/>
        <v>123.29131943799217</v>
      </c>
    </row>
    <row r="452" spans="4:12">
      <c r="D452" s="9" t="s">
        <v>9</v>
      </c>
      <c r="E452" s="20">
        <v>2046</v>
      </c>
      <c r="F452" s="9" t="s">
        <v>32</v>
      </c>
      <c r="G452" s="9" t="s">
        <v>58</v>
      </c>
      <c r="H452" s="26" t="s">
        <v>144</v>
      </c>
      <c r="I452" s="14">
        <f t="shared" si="30"/>
        <v>123.29131943799217</v>
      </c>
      <c r="J452" s="14">
        <f t="shared" si="27"/>
        <v>123.29131943799217</v>
      </c>
      <c r="K452" s="14">
        <f t="shared" si="32"/>
        <v>123.29131943799217</v>
      </c>
      <c r="L452" s="14">
        <f t="shared" si="31"/>
        <v>123.29131943799217</v>
      </c>
    </row>
    <row r="453" spans="4:12">
      <c r="D453" s="9" t="s">
        <v>9</v>
      </c>
      <c r="E453" s="20">
        <v>2047</v>
      </c>
      <c r="F453" s="9" t="s">
        <v>32</v>
      </c>
      <c r="G453" s="9" t="s">
        <v>58</v>
      </c>
      <c r="H453" s="26" t="s">
        <v>144</v>
      </c>
      <c r="I453" s="14">
        <f t="shared" si="30"/>
        <v>123.29131943799217</v>
      </c>
      <c r="J453" s="14">
        <f t="shared" si="27"/>
        <v>123.29131943799217</v>
      </c>
      <c r="K453" s="14">
        <f t="shared" si="32"/>
        <v>123.29131943799217</v>
      </c>
      <c r="L453" s="14">
        <f t="shared" si="31"/>
        <v>123.29131943799217</v>
      </c>
    </row>
    <row r="454" spans="4:12">
      <c r="D454" s="9" t="s">
        <v>9</v>
      </c>
      <c r="E454" s="20">
        <v>2048</v>
      </c>
      <c r="F454" s="9" t="s">
        <v>32</v>
      </c>
      <c r="G454" s="9" t="s">
        <v>58</v>
      </c>
      <c r="H454" s="26" t="s">
        <v>144</v>
      </c>
      <c r="I454" s="14">
        <f t="shared" si="30"/>
        <v>123.29131943799217</v>
      </c>
      <c r="J454" s="14">
        <f t="shared" si="27"/>
        <v>123.29131943799217</v>
      </c>
      <c r="K454" s="14">
        <f t="shared" si="32"/>
        <v>123.29131943799217</v>
      </c>
      <c r="L454" s="14">
        <f t="shared" si="31"/>
        <v>123.29131943799217</v>
      </c>
    </row>
    <row r="455" spans="4:12">
      <c r="D455" s="9" t="s">
        <v>9</v>
      </c>
      <c r="E455" s="20">
        <v>2049</v>
      </c>
      <c r="F455" s="9" t="s">
        <v>32</v>
      </c>
      <c r="G455" s="9" t="s">
        <v>58</v>
      </c>
      <c r="H455" s="26" t="s">
        <v>144</v>
      </c>
      <c r="I455" s="14">
        <f t="shared" si="30"/>
        <v>123.29131943799217</v>
      </c>
      <c r="J455" s="14">
        <f t="shared" ref="J455:J518" si="33">I455</f>
        <v>123.29131943799217</v>
      </c>
      <c r="K455" s="14">
        <f t="shared" si="32"/>
        <v>123.29131943799217</v>
      </c>
      <c r="L455" s="14">
        <f t="shared" si="31"/>
        <v>123.29131943799217</v>
      </c>
    </row>
    <row r="456" spans="4:12">
      <c r="D456" s="9" t="s">
        <v>9</v>
      </c>
      <c r="E456" s="20">
        <v>2050</v>
      </c>
      <c r="F456" s="9" t="s">
        <v>32</v>
      </c>
      <c r="G456" s="9" t="s">
        <v>58</v>
      </c>
      <c r="H456" s="26" t="s">
        <v>144</v>
      </c>
      <c r="I456" s="14">
        <f t="shared" si="30"/>
        <v>123.29131943799217</v>
      </c>
      <c r="J456" s="14">
        <f t="shared" si="33"/>
        <v>123.29131943799217</v>
      </c>
      <c r="K456" s="14">
        <f t="shared" si="32"/>
        <v>123.29131943799217</v>
      </c>
      <c r="L456" s="14">
        <f t="shared" si="31"/>
        <v>123.29131943799217</v>
      </c>
    </row>
    <row r="457" spans="4:12">
      <c r="D457" t="s">
        <v>9</v>
      </c>
      <c r="E457" s="6">
        <v>2010</v>
      </c>
      <c r="F457" t="s">
        <v>32</v>
      </c>
      <c r="G457" s="9" t="s">
        <v>67</v>
      </c>
      <c r="H457" s="26" t="s">
        <v>144</v>
      </c>
      <c r="I457" s="14">
        <f t="shared" si="30"/>
        <v>0</v>
      </c>
      <c r="J457" s="14">
        <f t="shared" si="33"/>
        <v>0</v>
      </c>
      <c r="K457" s="14">
        <f t="shared" si="32"/>
        <v>0</v>
      </c>
      <c r="L457" s="14">
        <f t="shared" si="32"/>
        <v>0</v>
      </c>
    </row>
    <row r="458" spans="4:12">
      <c r="D458" s="9" t="s">
        <v>9</v>
      </c>
      <c r="E458" s="20">
        <v>2011</v>
      </c>
      <c r="F458" s="9" t="s">
        <v>32</v>
      </c>
      <c r="G458" s="9" t="s">
        <v>67</v>
      </c>
      <c r="H458" s="26" t="s">
        <v>144</v>
      </c>
      <c r="I458" s="14">
        <f t="shared" si="30"/>
        <v>0</v>
      </c>
      <c r="J458" s="14">
        <f t="shared" si="33"/>
        <v>0</v>
      </c>
      <c r="K458" s="14">
        <f t="shared" ref="K458:L473" si="34">J458</f>
        <v>0</v>
      </c>
      <c r="L458" s="14">
        <f t="shared" si="34"/>
        <v>0</v>
      </c>
    </row>
    <row r="459" spans="4:12">
      <c r="D459" s="9" t="s">
        <v>9</v>
      </c>
      <c r="E459" s="20">
        <v>2012</v>
      </c>
      <c r="F459" s="9" t="s">
        <v>32</v>
      </c>
      <c r="G459" s="9" t="s">
        <v>67</v>
      </c>
      <c r="H459" s="26" t="s">
        <v>144</v>
      </c>
      <c r="I459" s="14">
        <f t="shared" si="30"/>
        <v>0</v>
      </c>
      <c r="J459" s="14">
        <f t="shared" si="33"/>
        <v>0</v>
      </c>
      <c r="K459" s="14">
        <f t="shared" ref="K459:L474" si="35">J459</f>
        <v>0</v>
      </c>
      <c r="L459" s="14">
        <f t="shared" si="34"/>
        <v>0</v>
      </c>
    </row>
    <row r="460" spans="4:12">
      <c r="D460" s="9" t="s">
        <v>9</v>
      </c>
      <c r="E460" s="20">
        <v>2013</v>
      </c>
      <c r="F460" s="9" t="s">
        <v>32</v>
      </c>
      <c r="G460" s="9" t="s">
        <v>67</v>
      </c>
      <c r="H460" s="26" t="s">
        <v>144</v>
      </c>
      <c r="I460" s="14">
        <f t="shared" si="30"/>
        <v>0</v>
      </c>
      <c r="J460" s="14">
        <f t="shared" si="33"/>
        <v>0</v>
      </c>
      <c r="K460" s="14">
        <f t="shared" si="35"/>
        <v>0</v>
      </c>
      <c r="L460" s="14">
        <f t="shared" si="34"/>
        <v>0</v>
      </c>
    </row>
    <row r="461" spans="4:12">
      <c r="D461" s="9" t="s">
        <v>9</v>
      </c>
      <c r="E461" s="20">
        <v>2014</v>
      </c>
      <c r="F461" s="9" t="s">
        <v>32</v>
      </c>
      <c r="G461" s="9" t="s">
        <v>67</v>
      </c>
      <c r="H461" s="26" t="s">
        <v>144</v>
      </c>
      <c r="I461" s="14">
        <f t="shared" si="30"/>
        <v>0</v>
      </c>
      <c r="J461" s="14">
        <f t="shared" si="33"/>
        <v>0</v>
      </c>
      <c r="K461" s="14">
        <f t="shared" si="35"/>
        <v>0</v>
      </c>
      <c r="L461" s="14">
        <f t="shared" si="34"/>
        <v>0</v>
      </c>
    </row>
    <row r="462" spans="4:12">
      <c r="D462" s="9" t="s">
        <v>9</v>
      </c>
      <c r="E462" s="20">
        <v>2015</v>
      </c>
      <c r="F462" s="9" t="s">
        <v>32</v>
      </c>
      <c r="G462" s="9" t="s">
        <v>67</v>
      </c>
      <c r="H462" s="26" t="s">
        <v>144</v>
      </c>
      <c r="I462" s="14">
        <f t="shared" si="30"/>
        <v>0</v>
      </c>
      <c r="J462" s="14">
        <f t="shared" si="33"/>
        <v>0</v>
      </c>
      <c r="K462" s="14">
        <f t="shared" si="35"/>
        <v>0</v>
      </c>
      <c r="L462" s="14">
        <f t="shared" si="34"/>
        <v>0</v>
      </c>
    </row>
    <row r="463" spans="4:12">
      <c r="D463" s="9" t="s">
        <v>9</v>
      </c>
      <c r="E463" s="20">
        <v>2016</v>
      </c>
      <c r="F463" s="9" t="s">
        <v>32</v>
      </c>
      <c r="G463" s="9" t="s">
        <v>67</v>
      </c>
      <c r="H463" s="26" t="s">
        <v>144</v>
      </c>
      <c r="I463" s="14">
        <f t="shared" si="30"/>
        <v>0</v>
      </c>
      <c r="J463" s="14">
        <f t="shared" si="33"/>
        <v>0</v>
      </c>
      <c r="K463" s="14">
        <f t="shared" si="35"/>
        <v>0</v>
      </c>
      <c r="L463" s="14">
        <f t="shared" si="34"/>
        <v>0</v>
      </c>
    </row>
    <row r="464" spans="4:12">
      <c r="D464" s="9" t="s">
        <v>9</v>
      </c>
      <c r="E464" s="20">
        <v>2017</v>
      </c>
      <c r="F464" s="9" t="s">
        <v>32</v>
      </c>
      <c r="G464" s="9" t="s">
        <v>67</v>
      </c>
      <c r="H464" s="26" t="s">
        <v>144</v>
      </c>
      <c r="I464" s="14">
        <f t="shared" si="30"/>
        <v>0</v>
      </c>
      <c r="J464" s="14">
        <f t="shared" si="33"/>
        <v>0</v>
      </c>
      <c r="K464" s="14">
        <f t="shared" si="35"/>
        <v>0</v>
      </c>
      <c r="L464" s="14">
        <f t="shared" si="34"/>
        <v>0</v>
      </c>
    </row>
    <row r="465" spans="4:12">
      <c r="D465" s="9" t="s">
        <v>9</v>
      </c>
      <c r="E465" s="20">
        <v>2018</v>
      </c>
      <c r="F465" s="9" t="s">
        <v>32</v>
      </c>
      <c r="G465" s="9" t="s">
        <v>67</v>
      </c>
      <c r="H465" s="26" t="s">
        <v>144</v>
      </c>
      <c r="I465" s="14">
        <f t="shared" si="30"/>
        <v>0</v>
      </c>
      <c r="J465" s="14">
        <f t="shared" si="33"/>
        <v>0</v>
      </c>
      <c r="K465" s="14">
        <f t="shared" si="35"/>
        <v>0</v>
      </c>
      <c r="L465" s="14">
        <f t="shared" si="34"/>
        <v>0</v>
      </c>
    </row>
    <row r="466" spans="4:12">
      <c r="D466" s="9" t="s">
        <v>9</v>
      </c>
      <c r="E466" s="20">
        <v>2019</v>
      </c>
      <c r="F466" s="9" t="s">
        <v>32</v>
      </c>
      <c r="G466" s="9" t="s">
        <v>67</v>
      </c>
      <c r="H466" s="26" t="s">
        <v>144</v>
      </c>
      <c r="I466" s="14">
        <f t="shared" si="30"/>
        <v>0</v>
      </c>
      <c r="J466" s="14">
        <f t="shared" si="33"/>
        <v>0</v>
      </c>
      <c r="K466" s="14">
        <f t="shared" si="35"/>
        <v>0</v>
      </c>
      <c r="L466" s="14">
        <f t="shared" si="34"/>
        <v>0</v>
      </c>
    </row>
    <row r="467" spans="4:12">
      <c r="D467" s="9" t="s">
        <v>9</v>
      </c>
      <c r="E467" s="20">
        <v>2020</v>
      </c>
      <c r="F467" s="9" t="s">
        <v>32</v>
      </c>
      <c r="G467" s="9" t="s">
        <v>67</v>
      </c>
      <c r="H467" s="26" t="s">
        <v>144</v>
      </c>
      <c r="I467" s="14">
        <f t="shared" si="30"/>
        <v>0</v>
      </c>
      <c r="J467" s="14">
        <f t="shared" si="33"/>
        <v>0</v>
      </c>
      <c r="K467" s="14">
        <f t="shared" si="35"/>
        <v>0</v>
      </c>
      <c r="L467" s="14">
        <f t="shared" si="34"/>
        <v>0</v>
      </c>
    </row>
    <row r="468" spans="4:12">
      <c r="D468" s="9" t="s">
        <v>9</v>
      </c>
      <c r="E468" s="20">
        <v>2021</v>
      </c>
      <c r="F468" s="9" t="s">
        <v>32</v>
      </c>
      <c r="G468" s="9" t="s">
        <v>67</v>
      </c>
      <c r="H468" s="26" t="s">
        <v>144</v>
      </c>
      <c r="I468" s="14">
        <f t="shared" si="30"/>
        <v>0</v>
      </c>
      <c r="J468" s="14">
        <f t="shared" si="33"/>
        <v>0</v>
      </c>
      <c r="K468" s="14">
        <f t="shared" si="35"/>
        <v>0</v>
      </c>
      <c r="L468" s="14">
        <f t="shared" si="34"/>
        <v>0</v>
      </c>
    </row>
    <row r="469" spans="4:12">
      <c r="D469" s="9" t="s">
        <v>9</v>
      </c>
      <c r="E469" s="20">
        <v>2022</v>
      </c>
      <c r="F469" s="9" t="s">
        <v>32</v>
      </c>
      <c r="G469" s="9" t="s">
        <v>67</v>
      </c>
      <c r="H469" s="26" t="s">
        <v>144</v>
      </c>
      <c r="I469" s="14">
        <f t="shared" si="30"/>
        <v>0</v>
      </c>
      <c r="J469" s="14">
        <f t="shared" si="33"/>
        <v>0</v>
      </c>
      <c r="K469" s="14">
        <f t="shared" si="35"/>
        <v>0</v>
      </c>
      <c r="L469" s="14">
        <f t="shared" si="34"/>
        <v>0</v>
      </c>
    </row>
    <row r="470" spans="4:12">
      <c r="D470" s="9" t="s">
        <v>9</v>
      </c>
      <c r="E470" s="20">
        <v>2023</v>
      </c>
      <c r="F470" s="9" t="s">
        <v>32</v>
      </c>
      <c r="G470" s="9" t="s">
        <v>67</v>
      </c>
      <c r="H470" s="26" t="s">
        <v>144</v>
      </c>
      <c r="I470" s="14">
        <f t="shared" si="30"/>
        <v>0</v>
      </c>
      <c r="J470" s="14">
        <f t="shared" si="33"/>
        <v>0</v>
      </c>
      <c r="K470" s="14">
        <f t="shared" si="35"/>
        <v>0</v>
      </c>
      <c r="L470" s="14">
        <f t="shared" si="34"/>
        <v>0</v>
      </c>
    </row>
    <row r="471" spans="4:12">
      <c r="D471" s="9" t="s">
        <v>9</v>
      </c>
      <c r="E471" s="20">
        <v>2024</v>
      </c>
      <c r="F471" s="9" t="s">
        <v>32</v>
      </c>
      <c r="G471" s="9" t="s">
        <v>67</v>
      </c>
      <c r="H471" s="26" t="s">
        <v>144</v>
      </c>
      <c r="I471" s="14">
        <f t="shared" si="30"/>
        <v>0</v>
      </c>
      <c r="J471" s="14">
        <f t="shared" si="33"/>
        <v>0</v>
      </c>
      <c r="K471" s="14">
        <f t="shared" si="35"/>
        <v>0</v>
      </c>
      <c r="L471" s="14">
        <f t="shared" si="34"/>
        <v>0</v>
      </c>
    </row>
    <row r="472" spans="4:12">
      <c r="D472" s="9" t="s">
        <v>9</v>
      </c>
      <c r="E472" s="20">
        <v>2025</v>
      </c>
      <c r="F472" s="9" t="s">
        <v>32</v>
      </c>
      <c r="G472" s="9" t="s">
        <v>67</v>
      </c>
      <c r="H472" s="26" t="s">
        <v>144</v>
      </c>
      <c r="I472" s="14">
        <f t="shared" ref="I472:I512" si="36">HLOOKUP(G472,FuelTax2,E472-2006,FALSE)</f>
        <v>0</v>
      </c>
      <c r="J472" s="14">
        <f t="shared" si="33"/>
        <v>0</v>
      </c>
      <c r="K472" s="14">
        <f t="shared" si="35"/>
        <v>0</v>
      </c>
      <c r="L472" s="14">
        <f t="shared" si="34"/>
        <v>0</v>
      </c>
    </row>
    <row r="473" spans="4:12">
      <c r="D473" s="9" t="s">
        <v>9</v>
      </c>
      <c r="E473" s="20">
        <v>2026</v>
      </c>
      <c r="F473" s="9" t="s">
        <v>32</v>
      </c>
      <c r="G473" s="9" t="s">
        <v>67</v>
      </c>
      <c r="H473" s="26" t="s">
        <v>144</v>
      </c>
      <c r="I473" s="14">
        <f t="shared" si="36"/>
        <v>0</v>
      </c>
      <c r="J473" s="14">
        <f t="shared" si="33"/>
        <v>0</v>
      </c>
      <c r="K473" s="14">
        <f t="shared" si="35"/>
        <v>0</v>
      </c>
      <c r="L473" s="14">
        <f t="shared" si="34"/>
        <v>0</v>
      </c>
    </row>
    <row r="474" spans="4:12">
      <c r="D474" s="9" t="s">
        <v>9</v>
      </c>
      <c r="E474" s="20">
        <v>2027</v>
      </c>
      <c r="F474" s="9" t="s">
        <v>32</v>
      </c>
      <c r="G474" s="9" t="s">
        <v>67</v>
      </c>
      <c r="H474" s="26" t="s">
        <v>144</v>
      </c>
      <c r="I474" s="14">
        <f t="shared" si="36"/>
        <v>0</v>
      </c>
      <c r="J474" s="14">
        <f t="shared" si="33"/>
        <v>0</v>
      </c>
      <c r="K474" s="14">
        <f t="shared" si="35"/>
        <v>0</v>
      </c>
      <c r="L474" s="14">
        <f t="shared" si="35"/>
        <v>0</v>
      </c>
    </row>
    <row r="475" spans="4:12">
      <c r="D475" s="9" t="s">
        <v>9</v>
      </c>
      <c r="E475" s="20">
        <v>2028</v>
      </c>
      <c r="F475" s="9" t="s">
        <v>32</v>
      </c>
      <c r="G475" s="9" t="s">
        <v>67</v>
      </c>
      <c r="H475" s="26" t="s">
        <v>144</v>
      </c>
      <c r="I475" s="14">
        <f t="shared" si="36"/>
        <v>0</v>
      </c>
      <c r="J475" s="14">
        <f t="shared" si="33"/>
        <v>0</v>
      </c>
      <c r="K475" s="14">
        <f t="shared" ref="K475:L490" si="37">J475</f>
        <v>0</v>
      </c>
      <c r="L475" s="14">
        <f t="shared" si="37"/>
        <v>0</v>
      </c>
    </row>
    <row r="476" spans="4:12">
      <c r="D476" s="9" t="s">
        <v>9</v>
      </c>
      <c r="E476" s="20">
        <v>2029</v>
      </c>
      <c r="F476" s="9" t="s">
        <v>32</v>
      </c>
      <c r="G476" s="9" t="s">
        <v>67</v>
      </c>
      <c r="H476" s="26" t="s">
        <v>144</v>
      </c>
      <c r="I476" s="14">
        <f t="shared" si="36"/>
        <v>0</v>
      </c>
      <c r="J476" s="14">
        <f t="shared" si="33"/>
        <v>0</v>
      </c>
      <c r="K476" s="14">
        <f t="shared" ref="K476:L491" si="38">J476</f>
        <v>0</v>
      </c>
      <c r="L476" s="14">
        <f t="shared" si="37"/>
        <v>0</v>
      </c>
    </row>
    <row r="477" spans="4:12">
      <c r="D477" s="9" t="s">
        <v>9</v>
      </c>
      <c r="E477" s="20">
        <v>2030</v>
      </c>
      <c r="F477" s="9" t="s">
        <v>32</v>
      </c>
      <c r="G477" s="9" t="s">
        <v>67</v>
      </c>
      <c r="H477" s="26" t="s">
        <v>144</v>
      </c>
      <c r="I477" s="14">
        <f t="shared" si="36"/>
        <v>0</v>
      </c>
      <c r="J477" s="14">
        <f t="shared" si="33"/>
        <v>0</v>
      </c>
      <c r="K477" s="14">
        <f t="shared" si="38"/>
        <v>0</v>
      </c>
      <c r="L477" s="14">
        <f t="shared" si="37"/>
        <v>0</v>
      </c>
    </row>
    <row r="478" spans="4:12">
      <c r="D478" s="9" t="s">
        <v>9</v>
      </c>
      <c r="E478" s="20">
        <v>2031</v>
      </c>
      <c r="F478" s="9" t="s">
        <v>32</v>
      </c>
      <c r="G478" s="9" t="s">
        <v>67</v>
      </c>
      <c r="H478" s="26" t="s">
        <v>144</v>
      </c>
      <c r="I478" s="14">
        <f t="shared" si="36"/>
        <v>0</v>
      </c>
      <c r="J478" s="14">
        <f t="shared" si="33"/>
        <v>0</v>
      </c>
      <c r="K478" s="14">
        <f t="shared" si="38"/>
        <v>0</v>
      </c>
      <c r="L478" s="14">
        <f t="shared" si="37"/>
        <v>0</v>
      </c>
    </row>
    <row r="479" spans="4:12">
      <c r="D479" s="9" t="s">
        <v>9</v>
      </c>
      <c r="E479" s="20">
        <v>2032</v>
      </c>
      <c r="F479" s="9" t="s">
        <v>32</v>
      </c>
      <c r="G479" s="9" t="s">
        <v>67</v>
      </c>
      <c r="H479" s="26" t="s">
        <v>144</v>
      </c>
      <c r="I479" s="14">
        <f t="shared" si="36"/>
        <v>0</v>
      </c>
      <c r="J479" s="14">
        <f t="shared" si="33"/>
        <v>0</v>
      </c>
      <c r="K479" s="14">
        <f t="shared" si="38"/>
        <v>0</v>
      </c>
      <c r="L479" s="14">
        <f t="shared" si="37"/>
        <v>0</v>
      </c>
    </row>
    <row r="480" spans="4:12">
      <c r="D480" s="9" t="s">
        <v>9</v>
      </c>
      <c r="E480" s="20">
        <v>2033</v>
      </c>
      <c r="F480" s="9" t="s">
        <v>32</v>
      </c>
      <c r="G480" s="9" t="s">
        <v>67</v>
      </c>
      <c r="H480" s="26" t="s">
        <v>144</v>
      </c>
      <c r="I480" s="14">
        <f t="shared" si="36"/>
        <v>0</v>
      </c>
      <c r="J480" s="14">
        <f t="shared" si="33"/>
        <v>0</v>
      </c>
      <c r="K480" s="14">
        <f t="shared" si="38"/>
        <v>0</v>
      </c>
      <c r="L480" s="14">
        <f t="shared" si="37"/>
        <v>0</v>
      </c>
    </row>
    <row r="481" spans="4:12">
      <c r="D481" s="9" t="s">
        <v>9</v>
      </c>
      <c r="E481" s="20">
        <v>2034</v>
      </c>
      <c r="F481" s="9" t="s">
        <v>32</v>
      </c>
      <c r="G481" s="9" t="s">
        <v>67</v>
      </c>
      <c r="H481" s="26" t="s">
        <v>144</v>
      </c>
      <c r="I481" s="14">
        <f t="shared" si="36"/>
        <v>0</v>
      </c>
      <c r="J481" s="14">
        <f t="shared" si="33"/>
        <v>0</v>
      </c>
      <c r="K481" s="14">
        <f t="shared" si="38"/>
        <v>0</v>
      </c>
      <c r="L481" s="14">
        <f t="shared" si="37"/>
        <v>0</v>
      </c>
    </row>
    <row r="482" spans="4:12">
      <c r="D482" s="9" t="s">
        <v>9</v>
      </c>
      <c r="E482" s="20">
        <v>2035</v>
      </c>
      <c r="F482" s="9" t="s">
        <v>32</v>
      </c>
      <c r="G482" s="9" t="s">
        <v>67</v>
      </c>
      <c r="H482" s="26" t="s">
        <v>144</v>
      </c>
      <c r="I482" s="14">
        <f t="shared" si="36"/>
        <v>0</v>
      </c>
      <c r="J482" s="14">
        <f t="shared" si="33"/>
        <v>0</v>
      </c>
      <c r="K482" s="14">
        <f t="shared" si="38"/>
        <v>0</v>
      </c>
      <c r="L482" s="14">
        <f t="shared" si="37"/>
        <v>0</v>
      </c>
    </row>
    <row r="483" spans="4:12">
      <c r="D483" s="9" t="s">
        <v>9</v>
      </c>
      <c r="E483" s="20">
        <v>2036</v>
      </c>
      <c r="F483" s="9" t="s">
        <v>32</v>
      </c>
      <c r="G483" s="9" t="s">
        <v>67</v>
      </c>
      <c r="H483" s="26" t="s">
        <v>144</v>
      </c>
      <c r="I483" s="14">
        <f t="shared" si="36"/>
        <v>0</v>
      </c>
      <c r="J483" s="14">
        <f t="shared" si="33"/>
        <v>0</v>
      </c>
      <c r="K483" s="14">
        <f t="shared" si="38"/>
        <v>0</v>
      </c>
      <c r="L483" s="14">
        <f t="shared" si="37"/>
        <v>0</v>
      </c>
    </row>
    <row r="484" spans="4:12">
      <c r="D484" s="9" t="s">
        <v>9</v>
      </c>
      <c r="E484" s="20">
        <v>2037</v>
      </c>
      <c r="F484" s="9" t="s">
        <v>32</v>
      </c>
      <c r="G484" s="9" t="s">
        <v>67</v>
      </c>
      <c r="H484" s="26" t="s">
        <v>144</v>
      </c>
      <c r="I484" s="14">
        <f t="shared" si="36"/>
        <v>0</v>
      </c>
      <c r="J484" s="14">
        <f t="shared" si="33"/>
        <v>0</v>
      </c>
      <c r="K484" s="14">
        <f t="shared" si="38"/>
        <v>0</v>
      </c>
      <c r="L484" s="14">
        <f t="shared" si="37"/>
        <v>0</v>
      </c>
    </row>
    <row r="485" spans="4:12">
      <c r="D485" s="9" t="s">
        <v>9</v>
      </c>
      <c r="E485" s="20">
        <v>2038</v>
      </c>
      <c r="F485" s="9" t="s">
        <v>32</v>
      </c>
      <c r="G485" s="9" t="s">
        <v>67</v>
      </c>
      <c r="H485" s="26" t="s">
        <v>144</v>
      </c>
      <c r="I485" s="14">
        <f t="shared" si="36"/>
        <v>0</v>
      </c>
      <c r="J485" s="14">
        <f t="shared" si="33"/>
        <v>0</v>
      </c>
      <c r="K485" s="14">
        <f t="shared" si="38"/>
        <v>0</v>
      </c>
      <c r="L485" s="14">
        <f t="shared" si="37"/>
        <v>0</v>
      </c>
    </row>
    <row r="486" spans="4:12">
      <c r="D486" s="9" t="s">
        <v>9</v>
      </c>
      <c r="E486" s="20">
        <v>2039</v>
      </c>
      <c r="F486" s="9" t="s">
        <v>32</v>
      </c>
      <c r="G486" s="9" t="s">
        <v>67</v>
      </c>
      <c r="H486" s="26" t="s">
        <v>144</v>
      </c>
      <c r="I486" s="14">
        <f t="shared" si="36"/>
        <v>0</v>
      </c>
      <c r="J486" s="14">
        <f t="shared" si="33"/>
        <v>0</v>
      </c>
      <c r="K486" s="14">
        <f t="shared" si="38"/>
        <v>0</v>
      </c>
      <c r="L486" s="14">
        <f t="shared" si="37"/>
        <v>0</v>
      </c>
    </row>
    <row r="487" spans="4:12">
      <c r="D487" s="9" t="s">
        <v>9</v>
      </c>
      <c r="E487" s="20">
        <v>2040</v>
      </c>
      <c r="F487" s="9" t="s">
        <v>32</v>
      </c>
      <c r="G487" s="9" t="s">
        <v>67</v>
      </c>
      <c r="H487" s="26" t="s">
        <v>144</v>
      </c>
      <c r="I487" s="14">
        <f t="shared" si="36"/>
        <v>0</v>
      </c>
      <c r="J487" s="14">
        <f t="shared" si="33"/>
        <v>0</v>
      </c>
      <c r="K487" s="14">
        <f t="shared" si="38"/>
        <v>0</v>
      </c>
      <c r="L487" s="14">
        <f t="shared" si="37"/>
        <v>0</v>
      </c>
    </row>
    <row r="488" spans="4:12">
      <c r="D488" s="9" t="s">
        <v>9</v>
      </c>
      <c r="E488" s="20">
        <v>2041</v>
      </c>
      <c r="F488" s="9" t="s">
        <v>32</v>
      </c>
      <c r="G488" s="9" t="s">
        <v>67</v>
      </c>
      <c r="H488" s="26" t="s">
        <v>144</v>
      </c>
      <c r="I488" s="14">
        <f t="shared" si="36"/>
        <v>0</v>
      </c>
      <c r="J488" s="14">
        <f t="shared" si="33"/>
        <v>0</v>
      </c>
      <c r="K488" s="14">
        <f t="shared" si="38"/>
        <v>0</v>
      </c>
      <c r="L488" s="14">
        <f t="shared" si="37"/>
        <v>0</v>
      </c>
    </row>
    <row r="489" spans="4:12">
      <c r="D489" s="9" t="s">
        <v>9</v>
      </c>
      <c r="E489" s="20">
        <v>2042</v>
      </c>
      <c r="F489" s="9" t="s">
        <v>32</v>
      </c>
      <c r="G489" s="9" t="s">
        <v>67</v>
      </c>
      <c r="H489" s="26" t="s">
        <v>144</v>
      </c>
      <c r="I489" s="14">
        <f t="shared" si="36"/>
        <v>0</v>
      </c>
      <c r="J489" s="14">
        <f t="shared" si="33"/>
        <v>0</v>
      </c>
      <c r="K489" s="14">
        <f t="shared" si="38"/>
        <v>0</v>
      </c>
      <c r="L489" s="14">
        <f t="shared" si="37"/>
        <v>0</v>
      </c>
    </row>
    <row r="490" spans="4:12">
      <c r="D490" s="9" t="s">
        <v>9</v>
      </c>
      <c r="E490" s="20">
        <v>2043</v>
      </c>
      <c r="F490" s="9" t="s">
        <v>32</v>
      </c>
      <c r="G490" s="9" t="s">
        <v>67</v>
      </c>
      <c r="H490" s="26" t="s">
        <v>144</v>
      </c>
      <c r="I490" s="14">
        <f t="shared" si="36"/>
        <v>0</v>
      </c>
      <c r="J490" s="14">
        <f t="shared" si="33"/>
        <v>0</v>
      </c>
      <c r="K490" s="14">
        <f t="shared" si="38"/>
        <v>0</v>
      </c>
      <c r="L490" s="14">
        <f t="shared" si="37"/>
        <v>0</v>
      </c>
    </row>
    <row r="491" spans="4:12">
      <c r="D491" s="9" t="s">
        <v>9</v>
      </c>
      <c r="E491" s="20">
        <v>2044</v>
      </c>
      <c r="F491" s="9" t="s">
        <v>32</v>
      </c>
      <c r="G491" s="9" t="s">
        <v>67</v>
      </c>
      <c r="H491" s="26" t="s">
        <v>144</v>
      </c>
      <c r="I491" s="14">
        <f t="shared" si="36"/>
        <v>0</v>
      </c>
      <c r="J491" s="14">
        <f t="shared" si="33"/>
        <v>0</v>
      </c>
      <c r="K491" s="14">
        <f t="shared" si="38"/>
        <v>0</v>
      </c>
      <c r="L491" s="14">
        <f t="shared" si="38"/>
        <v>0</v>
      </c>
    </row>
    <row r="492" spans="4:12">
      <c r="D492" s="9" t="s">
        <v>9</v>
      </c>
      <c r="E492" s="20">
        <v>2045</v>
      </c>
      <c r="F492" s="9" t="s">
        <v>32</v>
      </c>
      <c r="G492" s="9" t="s">
        <v>67</v>
      </c>
      <c r="H492" s="26" t="s">
        <v>144</v>
      </c>
      <c r="I492" s="14">
        <f t="shared" si="36"/>
        <v>0</v>
      </c>
      <c r="J492" s="14">
        <f t="shared" si="33"/>
        <v>0</v>
      </c>
      <c r="K492" s="14">
        <f t="shared" ref="K492:L507" si="39">J492</f>
        <v>0</v>
      </c>
      <c r="L492" s="14">
        <f t="shared" si="39"/>
        <v>0</v>
      </c>
    </row>
    <row r="493" spans="4:12">
      <c r="D493" s="9" t="s">
        <v>9</v>
      </c>
      <c r="E493" s="20">
        <v>2046</v>
      </c>
      <c r="F493" s="9" t="s">
        <v>32</v>
      </c>
      <c r="G493" s="9" t="s">
        <v>67</v>
      </c>
      <c r="H493" s="26" t="s">
        <v>144</v>
      </c>
      <c r="I493" s="14">
        <f t="shared" si="36"/>
        <v>0</v>
      </c>
      <c r="J493" s="14">
        <f t="shared" si="33"/>
        <v>0</v>
      </c>
      <c r="K493" s="14">
        <f t="shared" ref="K493:L508" si="40">J493</f>
        <v>0</v>
      </c>
      <c r="L493" s="14">
        <f t="shared" si="39"/>
        <v>0</v>
      </c>
    </row>
    <row r="494" spans="4:12">
      <c r="D494" s="9" t="s">
        <v>9</v>
      </c>
      <c r="E494" s="20">
        <v>2047</v>
      </c>
      <c r="F494" s="9" t="s">
        <v>32</v>
      </c>
      <c r="G494" s="9" t="s">
        <v>67</v>
      </c>
      <c r="H494" s="26" t="s">
        <v>144</v>
      </c>
      <c r="I494" s="14">
        <f t="shared" si="36"/>
        <v>0</v>
      </c>
      <c r="J494" s="14">
        <f t="shared" si="33"/>
        <v>0</v>
      </c>
      <c r="K494" s="14">
        <f t="shared" si="40"/>
        <v>0</v>
      </c>
      <c r="L494" s="14">
        <f t="shared" si="39"/>
        <v>0</v>
      </c>
    </row>
    <row r="495" spans="4:12">
      <c r="D495" s="9" t="s">
        <v>9</v>
      </c>
      <c r="E495" s="20">
        <v>2048</v>
      </c>
      <c r="F495" s="9" t="s">
        <v>32</v>
      </c>
      <c r="G495" s="9" t="s">
        <v>67</v>
      </c>
      <c r="H495" s="26" t="s">
        <v>144</v>
      </c>
      <c r="I495" s="14">
        <f t="shared" si="36"/>
        <v>0</v>
      </c>
      <c r="J495" s="14">
        <f t="shared" si="33"/>
        <v>0</v>
      </c>
      <c r="K495" s="14">
        <f t="shared" si="40"/>
        <v>0</v>
      </c>
      <c r="L495" s="14">
        <f t="shared" si="39"/>
        <v>0</v>
      </c>
    </row>
    <row r="496" spans="4:12">
      <c r="D496" s="9" t="s">
        <v>9</v>
      </c>
      <c r="E496" s="20">
        <v>2049</v>
      </c>
      <c r="F496" s="9" t="s">
        <v>32</v>
      </c>
      <c r="G496" s="9" t="s">
        <v>67</v>
      </c>
      <c r="H496" s="26" t="s">
        <v>144</v>
      </c>
      <c r="I496" s="14">
        <f t="shared" si="36"/>
        <v>0</v>
      </c>
      <c r="J496" s="14">
        <f t="shared" si="33"/>
        <v>0</v>
      </c>
      <c r="K496" s="14">
        <f t="shared" si="40"/>
        <v>0</v>
      </c>
      <c r="L496" s="14">
        <f t="shared" si="39"/>
        <v>0</v>
      </c>
    </row>
    <row r="497" spans="4:12">
      <c r="D497" s="9" t="s">
        <v>9</v>
      </c>
      <c r="E497" s="20">
        <v>2050</v>
      </c>
      <c r="F497" s="9" t="s">
        <v>32</v>
      </c>
      <c r="G497" s="9" t="s">
        <v>67</v>
      </c>
      <c r="H497" s="26" t="s">
        <v>144</v>
      </c>
      <c r="I497" s="14">
        <f t="shared" si="36"/>
        <v>0</v>
      </c>
      <c r="J497" s="14">
        <f t="shared" si="33"/>
        <v>0</v>
      </c>
      <c r="K497" s="14">
        <f t="shared" si="40"/>
        <v>0</v>
      </c>
      <c r="L497" s="14">
        <f t="shared" si="39"/>
        <v>0</v>
      </c>
    </row>
    <row r="498" spans="4:12">
      <c r="D498" t="s">
        <v>9</v>
      </c>
      <c r="E498" s="6">
        <v>2010</v>
      </c>
      <c r="F498" t="s">
        <v>32</v>
      </c>
      <c r="G498" s="9" t="s">
        <v>66</v>
      </c>
      <c r="H498" s="26" t="s">
        <v>144</v>
      </c>
      <c r="I498" s="14">
        <f t="shared" si="36"/>
        <v>0</v>
      </c>
      <c r="J498" s="14">
        <f t="shared" si="33"/>
        <v>0</v>
      </c>
      <c r="K498" s="14">
        <f t="shared" si="40"/>
        <v>0</v>
      </c>
      <c r="L498" s="14">
        <f t="shared" si="39"/>
        <v>0</v>
      </c>
    </row>
    <row r="499" spans="4:12">
      <c r="D499" s="9" t="s">
        <v>9</v>
      </c>
      <c r="E499" s="20">
        <v>2011</v>
      </c>
      <c r="F499" s="9" t="s">
        <v>32</v>
      </c>
      <c r="G499" s="9" t="s">
        <v>66</v>
      </c>
      <c r="H499" s="26" t="s">
        <v>144</v>
      </c>
      <c r="I499" s="14">
        <f t="shared" si="36"/>
        <v>0</v>
      </c>
      <c r="J499" s="14">
        <f t="shared" si="33"/>
        <v>0</v>
      </c>
      <c r="K499" s="14">
        <f t="shared" si="40"/>
        <v>0</v>
      </c>
      <c r="L499" s="14">
        <f t="shared" si="39"/>
        <v>0</v>
      </c>
    </row>
    <row r="500" spans="4:12">
      <c r="D500" s="9" t="s">
        <v>9</v>
      </c>
      <c r="E500" s="20">
        <v>2012</v>
      </c>
      <c r="F500" s="9" t="s">
        <v>32</v>
      </c>
      <c r="G500" s="9" t="s">
        <v>66</v>
      </c>
      <c r="H500" s="26" t="s">
        <v>144</v>
      </c>
      <c r="I500" s="14">
        <f t="shared" si="36"/>
        <v>0</v>
      </c>
      <c r="J500" s="14">
        <f t="shared" si="33"/>
        <v>0</v>
      </c>
      <c r="K500" s="14">
        <f t="shared" si="40"/>
        <v>0</v>
      </c>
      <c r="L500" s="14">
        <f t="shared" si="39"/>
        <v>0</v>
      </c>
    </row>
    <row r="501" spans="4:12">
      <c r="D501" s="9" t="s">
        <v>9</v>
      </c>
      <c r="E501" s="20">
        <v>2013</v>
      </c>
      <c r="F501" s="9" t="s">
        <v>32</v>
      </c>
      <c r="G501" s="9" t="s">
        <v>66</v>
      </c>
      <c r="H501" s="26" t="s">
        <v>144</v>
      </c>
      <c r="I501" s="14">
        <f t="shared" si="36"/>
        <v>0</v>
      </c>
      <c r="J501" s="14">
        <f t="shared" si="33"/>
        <v>0</v>
      </c>
      <c r="K501" s="14">
        <f t="shared" si="40"/>
        <v>0</v>
      </c>
      <c r="L501" s="14">
        <f t="shared" si="39"/>
        <v>0</v>
      </c>
    </row>
    <row r="502" spans="4:12">
      <c r="D502" s="9" t="s">
        <v>9</v>
      </c>
      <c r="E502" s="20">
        <v>2014</v>
      </c>
      <c r="F502" s="9" t="s">
        <v>32</v>
      </c>
      <c r="G502" s="9" t="s">
        <v>66</v>
      </c>
      <c r="H502" s="26" t="s">
        <v>144</v>
      </c>
      <c r="I502" s="14">
        <f t="shared" si="36"/>
        <v>0</v>
      </c>
      <c r="J502" s="14">
        <f t="shared" si="33"/>
        <v>0</v>
      </c>
      <c r="K502" s="14">
        <f t="shared" si="40"/>
        <v>0</v>
      </c>
      <c r="L502" s="14">
        <f t="shared" si="39"/>
        <v>0</v>
      </c>
    </row>
    <row r="503" spans="4:12">
      <c r="D503" s="9" t="s">
        <v>9</v>
      </c>
      <c r="E503" s="20">
        <v>2015</v>
      </c>
      <c r="F503" s="9" t="s">
        <v>32</v>
      </c>
      <c r="G503" s="9" t="s">
        <v>66</v>
      </c>
      <c r="H503" s="26" t="s">
        <v>144</v>
      </c>
      <c r="I503" s="14">
        <f t="shared" si="36"/>
        <v>0</v>
      </c>
      <c r="J503" s="14">
        <f t="shared" si="33"/>
        <v>0</v>
      </c>
      <c r="K503" s="14">
        <f t="shared" si="40"/>
        <v>0</v>
      </c>
      <c r="L503" s="14">
        <f t="shared" si="39"/>
        <v>0</v>
      </c>
    </row>
    <row r="504" spans="4:12">
      <c r="D504" s="9" t="s">
        <v>9</v>
      </c>
      <c r="E504" s="20">
        <v>2016</v>
      </c>
      <c r="F504" s="9" t="s">
        <v>32</v>
      </c>
      <c r="G504" s="9" t="s">
        <v>66</v>
      </c>
      <c r="H504" s="26" t="s">
        <v>144</v>
      </c>
      <c r="I504" s="14">
        <f t="shared" si="36"/>
        <v>0</v>
      </c>
      <c r="J504" s="14">
        <f t="shared" si="33"/>
        <v>0</v>
      </c>
      <c r="K504" s="14">
        <f t="shared" si="40"/>
        <v>0</v>
      </c>
      <c r="L504" s="14">
        <f t="shared" si="39"/>
        <v>0</v>
      </c>
    </row>
    <row r="505" spans="4:12">
      <c r="D505" s="9" t="s">
        <v>9</v>
      </c>
      <c r="E505" s="20">
        <v>2017</v>
      </c>
      <c r="F505" s="9" t="s">
        <v>32</v>
      </c>
      <c r="G505" s="9" t="s">
        <v>66</v>
      </c>
      <c r="H505" s="26" t="s">
        <v>144</v>
      </c>
      <c r="I505" s="14">
        <f t="shared" si="36"/>
        <v>0</v>
      </c>
      <c r="J505" s="14">
        <f t="shared" si="33"/>
        <v>0</v>
      </c>
      <c r="K505" s="14">
        <f t="shared" si="40"/>
        <v>0</v>
      </c>
      <c r="L505" s="14">
        <f t="shared" si="39"/>
        <v>0</v>
      </c>
    </row>
    <row r="506" spans="4:12">
      <c r="D506" s="9" t="s">
        <v>9</v>
      </c>
      <c r="E506" s="20">
        <v>2018</v>
      </c>
      <c r="F506" s="9" t="s">
        <v>32</v>
      </c>
      <c r="G506" s="9" t="s">
        <v>66</v>
      </c>
      <c r="H506" s="26" t="s">
        <v>144</v>
      </c>
      <c r="I506" s="14">
        <f t="shared" si="36"/>
        <v>0</v>
      </c>
      <c r="J506" s="14">
        <f t="shared" si="33"/>
        <v>0</v>
      </c>
      <c r="K506" s="14">
        <f t="shared" si="40"/>
        <v>0</v>
      </c>
      <c r="L506" s="14">
        <f t="shared" si="39"/>
        <v>0</v>
      </c>
    </row>
    <row r="507" spans="4:12">
      <c r="D507" s="9" t="s">
        <v>9</v>
      </c>
      <c r="E507" s="20">
        <v>2019</v>
      </c>
      <c r="F507" s="9" t="s">
        <v>32</v>
      </c>
      <c r="G507" s="9" t="s">
        <v>66</v>
      </c>
      <c r="H507" s="26" t="s">
        <v>144</v>
      </c>
      <c r="I507" s="14">
        <f t="shared" si="36"/>
        <v>0</v>
      </c>
      <c r="J507" s="14">
        <f t="shared" si="33"/>
        <v>0</v>
      </c>
      <c r="K507" s="14">
        <f t="shared" si="40"/>
        <v>0</v>
      </c>
      <c r="L507" s="14">
        <f t="shared" si="39"/>
        <v>0</v>
      </c>
    </row>
    <row r="508" spans="4:12">
      <c r="D508" s="9" t="s">
        <v>9</v>
      </c>
      <c r="E508" s="20">
        <v>2020</v>
      </c>
      <c r="F508" s="9" t="s">
        <v>32</v>
      </c>
      <c r="G508" s="9" t="s">
        <v>66</v>
      </c>
      <c r="H508" s="26" t="s">
        <v>144</v>
      </c>
      <c r="I508" s="14">
        <f t="shared" si="36"/>
        <v>0</v>
      </c>
      <c r="J508" s="14">
        <f t="shared" si="33"/>
        <v>0</v>
      </c>
      <c r="K508" s="14">
        <f t="shared" si="40"/>
        <v>0</v>
      </c>
      <c r="L508" s="14">
        <f t="shared" si="40"/>
        <v>0</v>
      </c>
    </row>
    <row r="509" spans="4:12">
      <c r="D509" s="9" t="s">
        <v>9</v>
      </c>
      <c r="E509" s="20">
        <v>2021</v>
      </c>
      <c r="F509" s="9" t="s">
        <v>32</v>
      </c>
      <c r="G509" s="9" t="s">
        <v>66</v>
      </c>
      <c r="H509" s="26" t="s">
        <v>144</v>
      </c>
      <c r="I509" s="14">
        <f t="shared" si="36"/>
        <v>0</v>
      </c>
      <c r="J509" s="14">
        <f t="shared" si="33"/>
        <v>0</v>
      </c>
      <c r="K509" s="14">
        <f t="shared" ref="K509:L524" si="41">J509</f>
        <v>0</v>
      </c>
      <c r="L509" s="14">
        <f t="shared" si="41"/>
        <v>0</v>
      </c>
    </row>
    <row r="510" spans="4:12">
      <c r="D510" s="9" t="s">
        <v>9</v>
      </c>
      <c r="E510" s="20">
        <v>2022</v>
      </c>
      <c r="F510" s="9" t="s">
        <v>32</v>
      </c>
      <c r="G510" s="9" t="s">
        <v>66</v>
      </c>
      <c r="H510" s="26" t="s">
        <v>144</v>
      </c>
      <c r="I510" s="14">
        <f t="shared" si="36"/>
        <v>0</v>
      </c>
      <c r="J510" s="14">
        <f t="shared" si="33"/>
        <v>0</v>
      </c>
      <c r="K510" s="14">
        <f t="shared" ref="K510:L525" si="42">J510</f>
        <v>0</v>
      </c>
      <c r="L510" s="14">
        <f t="shared" si="41"/>
        <v>0</v>
      </c>
    </row>
    <row r="511" spans="4:12">
      <c r="D511" s="9" t="s">
        <v>9</v>
      </c>
      <c r="E511" s="20">
        <v>2023</v>
      </c>
      <c r="F511" s="9" t="s">
        <v>32</v>
      </c>
      <c r="G511" s="9" t="s">
        <v>66</v>
      </c>
      <c r="H511" s="26" t="s">
        <v>144</v>
      </c>
      <c r="I511" s="14">
        <f t="shared" si="36"/>
        <v>0</v>
      </c>
      <c r="J511" s="14">
        <f t="shared" si="33"/>
        <v>0</v>
      </c>
      <c r="K511" s="14">
        <f t="shared" si="42"/>
        <v>0</v>
      </c>
      <c r="L511" s="14">
        <f t="shared" si="41"/>
        <v>0</v>
      </c>
    </row>
    <row r="512" spans="4:12">
      <c r="D512" s="9" t="s">
        <v>9</v>
      </c>
      <c r="E512" s="20">
        <v>2024</v>
      </c>
      <c r="F512" s="9" t="s">
        <v>32</v>
      </c>
      <c r="G512" s="9" t="s">
        <v>66</v>
      </c>
      <c r="H512" s="26" t="s">
        <v>144</v>
      </c>
      <c r="I512" s="14">
        <f t="shared" si="36"/>
        <v>0</v>
      </c>
      <c r="J512" s="14">
        <f t="shared" si="33"/>
        <v>0</v>
      </c>
      <c r="K512" s="14">
        <f t="shared" si="42"/>
        <v>0</v>
      </c>
      <c r="L512" s="14">
        <f t="shared" si="41"/>
        <v>0</v>
      </c>
    </row>
    <row r="513" spans="4:12">
      <c r="D513" s="9" t="s">
        <v>9</v>
      </c>
      <c r="E513" s="20">
        <v>2025</v>
      </c>
      <c r="F513" s="9" t="s">
        <v>32</v>
      </c>
      <c r="G513" s="9" t="s">
        <v>66</v>
      </c>
      <c r="H513" s="26" t="s">
        <v>144</v>
      </c>
      <c r="I513" s="14">
        <f t="shared" ref="I513:I538" si="43">HLOOKUP(G513,FuelTax2,E513-2006,FALSE)</f>
        <v>0</v>
      </c>
      <c r="J513" s="14">
        <f t="shared" si="33"/>
        <v>0</v>
      </c>
      <c r="K513" s="14">
        <f t="shared" si="42"/>
        <v>0</v>
      </c>
      <c r="L513" s="14">
        <f t="shared" si="41"/>
        <v>0</v>
      </c>
    </row>
    <row r="514" spans="4:12">
      <c r="D514" s="9" t="s">
        <v>9</v>
      </c>
      <c r="E514" s="20">
        <v>2026</v>
      </c>
      <c r="F514" s="9" t="s">
        <v>32</v>
      </c>
      <c r="G514" s="9" t="s">
        <v>66</v>
      </c>
      <c r="H514" s="26" t="s">
        <v>144</v>
      </c>
      <c r="I514" s="14">
        <f t="shared" si="43"/>
        <v>0</v>
      </c>
      <c r="J514" s="14">
        <f t="shared" si="33"/>
        <v>0</v>
      </c>
      <c r="K514" s="14">
        <f t="shared" si="42"/>
        <v>0</v>
      </c>
      <c r="L514" s="14">
        <f t="shared" si="41"/>
        <v>0</v>
      </c>
    </row>
    <row r="515" spans="4:12">
      <c r="D515" s="9" t="s">
        <v>9</v>
      </c>
      <c r="E515" s="20">
        <v>2027</v>
      </c>
      <c r="F515" s="9" t="s">
        <v>32</v>
      </c>
      <c r="G515" s="9" t="s">
        <v>66</v>
      </c>
      <c r="H515" s="26" t="s">
        <v>144</v>
      </c>
      <c r="I515" s="14">
        <f t="shared" si="43"/>
        <v>0</v>
      </c>
      <c r="J515" s="14">
        <f t="shared" si="33"/>
        <v>0</v>
      </c>
      <c r="K515" s="14">
        <f t="shared" si="42"/>
        <v>0</v>
      </c>
      <c r="L515" s="14">
        <f t="shared" si="41"/>
        <v>0</v>
      </c>
    </row>
    <row r="516" spans="4:12">
      <c r="D516" s="9" t="s">
        <v>9</v>
      </c>
      <c r="E516" s="20">
        <v>2028</v>
      </c>
      <c r="F516" s="9" t="s">
        <v>32</v>
      </c>
      <c r="G516" s="9" t="s">
        <v>66</v>
      </c>
      <c r="H516" s="26" t="s">
        <v>144</v>
      </c>
      <c r="I516" s="14">
        <f t="shared" si="43"/>
        <v>0</v>
      </c>
      <c r="J516" s="14">
        <f t="shared" si="33"/>
        <v>0</v>
      </c>
      <c r="K516" s="14">
        <f t="shared" si="42"/>
        <v>0</v>
      </c>
      <c r="L516" s="14">
        <f t="shared" si="41"/>
        <v>0</v>
      </c>
    </row>
    <row r="517" spans="4:12">
      <c r="D517" s="9" t="s">
        <v>9</v>
      </c>
      <c r="E517" s="20">
        <v>2029</v>
      </c>
      <c r="F517" s="9" t="s">
        <v>32</v>
      </c>
      <c r="G517" s="9" t="s">
        <v>66</v>
      </c>
      <c r="H517" s="26" t="s">
        <v>144</v>
      </c>
      <c r="I517" s="14">
        <f t="shared" si="43"/>
        <v>0</v>
      </c>
      <c r="J517" s="14">
        <f t="shared" si="33"/>
        <v>0</v>
      </c>
      <c r="K517" s="14">
        <f t="shared" si="42"/>
        <v>0</v>
      </c>
      <c r="L517" s="14">
        <f t="shared" si="41"/>
        <v>0</v>
      </c>
    </row>
    <row r="518" spans="4:12">
      <c r="D518" s="9" t="s">
        <v>9</v>
      </c>
      <c r="E518" s="20">
        <v>2030</v>
      </c>
      <c r="F518" s="9" t="s">
        <v>32</v>
      </c>
      <c r="G518" s="9" t="s">
        <v>66</v>
      </c>
      <c r="H518" s="26" t="s">
        <v>144</v>
      </c>
      <c r="I518" s="14">
        <f t="shared" si="43"/>
        <v>0</v>
      </c>
      <c r="J518" s="14">
        <f t="shared" si="33"/>
        <v>0</v>
      </c>
      <c r="K518" s="14">
        <f t="shared" si="42"/>
        <v>0</v>
      </c>
      <c r="L518" s="14">
        <f t="shared" si="41"/>
        <v>0</v>
      </c>
    </row>
    <row r="519" spans="4:12">
      <c r="D519" s="9" t="s">
        <v>9</v>
      </c>
      <c r="E519" s="20">
        <v>2031</v>
      </c>
      <c r="F519" s="9" t="s">
        <v>32</v>
      </c>
      <c r="G519" s="9" t="s">
        <v>66</v>
      </c>
      <c r="H519" s="26" t="s">
        <v>144</v>
      </c>
      <c r="I519" s="14">
        <f t="shared" si="43"/>
        <v>0</v>
      </c>
      <c r="J519" s="14">
        <f t="shared" ref="J519:J538" si="44">I519</f>
        <v>0</v>
      </c>
      <c r="K519" s="14">
        <f t="shared" si="42"/>
        <v>0</v>
      </c>
      <c r="L519" s="14">
        <f t="shared" si="41"/>
        <v>0</v>
      </c>
    </row>
    <row r="520" spans="4:12">
      <c r="D520" s="9" t="s">
        <v>9</v>
      </c>
      <c r="E520" s="20">
        <v>2032</v>
      </c>
      <c r="F520" s="9" t="s">
        <v>32</v>
      </c>
      <c r="G520" s="9" t="s">
        <v>66</v>
      </c>
      <c r="H520" s="26" t="s">
        <v>144</v>
      </c>
      <c r="I520" s="14">
        <f t="shared" si="43"/>
        <v>0</v>
      </c>
      <c r="J520" s="14">
        <f t="shared" si="44"/>
        <v>0</v>
      </c>
      <c r="K520" s="14">
        <f t="shared" si="42"/>
        <v>0</v>
      </c>
      <c r="L520" s="14">
        <f t="shared" si="41"/>
        <v>0</v>
      </c>
    </row>
    <row r="521" spans="4:12">
      <c r="D521" s="9" t="s">
        <v>9</v>
      </c>
      <c r="E521" s="20">
        <v>2033</v>
      </c>
      <c r="F521" s="9" t="s">
        <v>32</v>
      </c>
      <c r="G521" s="9" t="s">
        <v>66</v>
      </c>
      <c r="H521" s="26" t="s">
        <v>144</v>
      </c>
      <c r="I521" s="14">
        <f t="shared" si="43"/>
        <v>0</v>
      </c>
      <c r="J521" s="14">
        <f t="shared" si="44"/>
        <v>0</v>
      </c>
      <c r="K521" s="14">
        <f t="shared" si="42"/>
        <v>0</v>
      </c>
      <c r="L521" s="14">
        <f t="shared" si="41"/>
        <v>0</v>
      </c>
    </row>
    <row r="522" spans="4:12">
      <c r="D522" s="9" t="s">
        <v>9</v>
      </c>
      <c r="E522" s="20">
        <v>2034</v>
      </c>
      <c r="F522" s="9" t="s">
        <v>32</v>
      </c>
      <c r="G522" s="9" t="s">
        <v>66</v>
      </c>
      <c r="H522" s="26" t="s">
        <v>144</v>
      </c>
      <c r="I522" s="14">
        <f t="shared" si="43"/>
        <v>0</v>
      </c>
      <c r="J522" s="14">
        <f t="shared" si="44"/>
        <v>0</v>
      </c>
      <c r="K522" s="14">
        <f t="shared" si="42"/>
        <v>0</v>
      </c>
      <c r="L522" s="14">
        <f t="shared" si="41"/>
        <v>0</v>
      </c>
    </row>
    <row r="523" spans="4:12">
      <c r="D523" s="9" t="s">
        <v>9</v>
      </c>
      <c r="E523" s="20">
        <v>2035</v>
      </c>
      <c r="F523" s="9" t="s">
        <v>32</v>
      </c>
      <c r="G523" s="9" t="s">
        <v>66</v>
      </c>
      <c r="H523" s="26" t="s">
        <v>144</v>
      </c>
      <c r="I523" s="14">
        <f t="shared" si="43"/>
        <v>0</v>
      </c>
      <c r="J523" s="14">
        <f t="shared" si="44"/>
        <v>0</v>
      </c>
      <c r="K523" s="14">
        <f t="shared" si="42"/>
        <v>0</v>
      </c>
      <c r="L523" s="14">
        <f t="shared" si="41"/>
        <v>0</v>
      </c>
    </row>
    <row r="524" spans="4:12">
      <c r="D524" s="9" t="s">
        <v>9</v>
      </c>
      <c r="E524" s="20">
        <v>2036</v>
      </c>
      <c r="F524" s="9" t="s">
        <v>32</v>
      </c>
      <c r="G524" s="9" t="s">
        <v>66</v>
      </c>
      <c r="H524" s="26" t="s">
        <v>144</v>
      </c>
      <c r="I524" s="14">
        <f t="shared" si="43"/>
        <v>0</v>
      </c>
      <c r="J524" s="14">
        <f t="shared" si="44"/>
        <v>0</v>
      </c>
      <c r="K524" s="14">
        <f t="shared" si="42"/>
        <v>0</v>
      </c>
      <c r="L524" s="14">
        <f t="shared" si="41"/>
        <v>0</v>
      </c>
    </row>
    <row r="525" spans="4:12">
      <c r="D525" s="9" t="s">
        <v>9</v>
      </c>
      <c r="E525" s="20">
        <v>2037</v>
      </c>
      <c r="F525" s="9" t="s">
        <v>32</v>
      </c>
      <c r="G525" s="9" t="s">
        <v>66</v>
      </c>
      <c r="H525" s="26" t="s">
        <v>144</v>
      </c>
      <c r="I525" s="14">
        <f t="shared" si="43"/>
        <v>0</v>
      </c>
      <c r="J525" s="14">
        <f t="shared" si="44"/>
        <v>0</v>
      </c>
      <c r="K525" s="14">
        <f t="shared" si="42"/>
        <v>0</v>
      </c>
      <c r="L525" s="14">
        <f t="shared" si="42"/>
        <v>0</v>
      </c>
    </row>
    <row r="526" spans="4:12">
      <c r="D526" s="9" t="s">
        <v>9</v>
      </c>
      <c r="E526" s="20">
        <v>2038</v>
      </c>
      <c r="F526" s="9" t="s">
        <v>32</v>
      </c>
      <c r="G526" s="9" t="s">
        <v>66</v>
      </c>
      <c r="H526" s="26" t="s">
        <v>144</v>
      </c>
      <c r="I526" s="14">
        <f t="shared" si="43"/>
        <v>0</v>
      </c>
      <c r="J526" s="14">
        <f t="shared" si="44"/>
        <v>0</v>
      </c>
      <c r="K526" s="14">
        <f t="shared" ref="K526:L538" si="45">J526</f>
        <v>0</v>
      </c>
      <c r="L526" s="14">
        <f t="shared" si="45"/>
        <v>0</v>
      </c>
    </row>
    <row r="527" spans="4:12">
      <c r="D527" s="9" t="s">
        <v>9</v>
      </c>
      <c r="E527" s="20">
        <v>2039</v>
      </c>
      <c r="F527" s="9" t="s">
        <v>32</v>
      </c>
      <c r="G527" s="9" t="s">
        <v>66</v>
      </c>
      <c r="H527" s="26" t="s">
        <v>144</v>
      </c>
      <c r="I527" s="14">
        <f t="shared" si="43"/>
        <v>0</v>
      </c>
      <c r="J527" s="14">
        <f t="shared" si="44"/>
        <v>0</v>
      </c>
      <c r="K527" s="14">
        <f t="shared" ref="K527:K538" si="46">J527</f>
        <v>0</v>
      </c>
      <c r="L527" s="14">
        <f t="shared" si="45"/>
        <v>0</v>
      </c>
    </row>
    <row r="528" spans="4:12">
      <c r="D528" s="9" t="s">
        <v>9</v>
      </c>
      <c r="E528" s="20">
        <v>2040</v>
      </c>
      <c r="F528" s="9" t="s">
        <v>32</v>
      </c>
      <c r="G528" s="9" t="s">
        <v>66</v>
      </c>
      <c r="H528" s="26" t="s">
        <v>144</v>
      </c>
      <c r="I528" s="14">
        <f t="shared" si="43"/>
        <v>0</v>
      </c>
      <c r="J528" s="14">
        <f t="shared" si="44"/>
        <v>0</v>
      </c>
      <c r="K528" s="14">
        <f t="shared" si="46"/>
        <v>0</v>
      </c>
      <c r="L528" s="14">
        <f t="shared" si="45"/>
        <v>0</v>
      </c>
    </row>
    <row r="529" spans="4:12">
      <c r="D529" s="9" t="s">
        <v>9</v>
      </c>
      <c r="E529" s="20">
        <v>2041</v>
      </c>
      <c r="F529" s="9" t="s">
        <v>32</v>
      </c>
      <c r="G529" s="9" t="s">
        <v>66</v>
      </c>
      <c r="H529" s="26" t="s">
        <v>144</v>
      </c>
      <c r="I529" s="14">
        <f t="shared" si="43"/>
        <v>0</v>
      </c>
      <c r="J529" s="14">
        <f t="shared" si="44"/>
        <v>0</v>
      </c>
      <c r="K529" s="14">
        <f t="shared" si="46"/>
        <v>0</v>
      </c>
      <c r="L529" s="14">
        <f t="shared" si="45"/>
        <v>0</v>
      </c>
    </row>
    <row r="530" spans="4:12">
      <c r="D530" s="9" t="s">
        <v>9</v>
      </c>
      <c r="E530" s="20">
        <v>2042</v>
      </c>
      <c r="F530" s="9" t="s">
        <v>32</v>
      </c>
      <c r="G530" s="9" t="s">
        <v>66</v>
      </c>
      <c r="H530" s="26" t="s">
        <v>144</v>
      </c>
      <c r="I530" s="14">
        <f t="shared" si="43"/>
        <v>0</v>
      </c>
      <c r="J530" s="14">
        <f t="shared" si="44"/>
        <v>0</v>
      </c>
      <c r="K530" s="14">
        <f t="shared" si="46"/>
        <v>0</v>
      </c>
      <c r="L530" s="14">
        <f t="shared" si="45"/>
        <v>0</v>
      </c>
    </row>
    <row r="531" spans="4:12">
      <c r="D531" s="9" t="s">
        <v>9</v>
      </c>
      <c r="E531" s="20">
        <v>2043</v>
      </c>
      <c r="F531" s="9" t="s">
        <v>32</v>
      </c>
      <c r="G531" s="9" t="s">
        <v>66</v>
      </c>
      <c r="H531" s="26" t="s">
        <v>144</v>
      </c>
      <c r="I531" s="14">
        <f t="shared" si="43"/>
        <v>0</v>
      </c>
      <c r="J531" s="14">
        <f t="shared" si="44"/>
        <v>0</v>
      </c>
      <c r="K531" s="14">
        <f t="shared" si="46"/>
        <v>0</v>
      </c>
      <c r="L531" s="14">
        <f t="shared" si="45"/>
        <v>0</v>
      </c>
    </row>
    <row r="532" spans="4:12">
      <c r="D532" s="9" t="s">
        <v>9</v>
      </c>
      <c r="E532" s="20">
        <v>2044</v>
      </c>
      <c r="F532" s="9" t="s">
        <v>32</v>
      </c>
      <c r="G532" s="9" t="s">
        <v>66</v>
      </c>
      <c r="H532" s="26" t="s">
        <v>144</v>
      </c>
      <c r="I532" s="14">
        <f t="shared" si="43"/>
        <v>0</v>
      </c>
      <c r="J532" s="14">
        <f t="shared" si="44"/>
        <v>0</v>
      </c>
      <c r="K532" s="14">
        <f t="shared" si="46"/>
        <v>0</v>
      </c>
      <c r="L532" s="14">
        <f t="shared" si="45"/>
        <v>0</v>
      </c>
    </row>
    <row r="533" spans="4:12">
      <c r="D533" s="9" t="s">
        <v>9</v>
      </c>
      <c r="E533" s="20">
        <v>2045</v>
      </c>
      <c r="F533" s="9" t="s">
        <v>32</v>
      </c>
      <c r="G533" s="9" t="s">
        <v>66</v>
      </c>
      <c r="H533" s="26" t="s">
        <v>144</v>
      </c>
      <c r="I533" s="14">
        <f t="shared" si="43"/>
        <v>0</v>
      </c>
      <c r="J533" s="14">
        <f t="shared" si="44"/>
        <v>0</v>
      </c>
      <c r="K533" s="14">
        <f t="shared" si="46"/>
        <v>0</v>
      </c>
      <c r="L533" s="14">
        <f t="shared" si="45"/>
        <v>0</v>
      </c>
    </row>
    <row r="534" spans="4:12">
      <c r="D534" s="9" t="s">
        <v>9</v>
      </c>
      <c r="E534" s="20">
        <v>2046</v>
      </c>
      <c r="F534" s="9" t="s">
        <v>32</v>
      </c>
      <c r="G534" s="9" t="s">
        <v>66</v>
      </c>
      <c r="H534" s="26" t="s">
        <v>144</v>
      </c>
      <c r="I534" s="14">
        <f t="shared" si="43"/>
        <v>0</v>
      </c>
      <c r="J534" s="14">
        <f t="shared" si="44"/>
        <v>0</v>
      </c>
      <c r="K534" s="14">
        <f t="shared" si="46"/>
        <v>0</v>
      </c>
      <c r="L534" s="14">
        <f t="shared" si="45"/>
        <v>0</v>
      </c>
    </row>
    <row r="535" spans="4:12">
      <c r="D535" s="9" t="s">
        <v>9</v>
      </c>
      <c r="E535" s="20">
        <v>2047</v>
      </c>
      <c r="F535" s="9" t="s">
        <v>32</v>
      </c>
      <c r="G535" s="9" t="s">
        <v>66</v>
      </c>
      <c r="H535" s="26" t="s">
        <v>144</v>
      </c>
      <c r="I535" s="14">
        <f t="shared" si="43"/>
        <v>0</v>
      </c>
      <c r="J535" s="14">
        <f t="shared" si="44"/>
        <v>0</v>
      </c>
      <c r="K535" s="14">
        <f t="shared" si="46"/>
        <v>0</v>
      </c>
      <c r="L535" s="14">
        <f t="shared" si="45"/>
        <v>0</v>
      </c>
    </row>
    <row r="536" spans="4:12">
      <c r="D536" s="9" t="s">
        <v>9</v>
      </c>
      <c r="E536" s="20">
        <v>2048</v>
      </c>
      <c r="F536" s="9" t="s">
        <v>32</v>
      </c>
      <c r="G536" s="9" t="s">
        <v>66</v>
      </c>
      <c r="H536" s="26" t="s">
        <v>144</v>
      </c>
      <c r="I536" s="14">
        <f t="shared" si="43"/>
        <v>0</v>
      </c>
      <c r="J536" s="14">
        <f t="shared" si="44"/>
        <v>0</v>
      </c>
      <c r="K536" s="14">
        <f t="shared" si="46"/>
        <v>0</v>
      </c>
      <c r="L536" s="14">
        <f t="shared" si="45"/>
        <v>0</v>
      </c>
    </row>
    <row r="537" spans="4:12">
      <c r="D537" s="9" t="s">
        <v>9</v>
      </c>
      <c r="E537" s="20">
        <v>2049</v>
      </c>
      <c r="F537" s="9" t="s">
        <v>32</v>
      </c>
      <c r="G537" s="9" t="s">
        <v>66</v>
      </c>
      <c r="H537" s="26" t="s">
        <v>144</v>
      </c>
      <c r="I537" s="14">
        <f t="shared" si="43"/>
        <v>0</v>
      </c>
      <c r="J537" s="14">
        <f t="shared" si="44"/>
        <v>0</v>
      </c>
      <c r="K537" s="14">
        <f t="shared" si="46"/>
        <v>0</v>
      </c>
      <c r="L537" s="14">
        <f t="shared" si="45"/>
        <v>0</v>
      </c>
    </row>
    <row r="538" spans="4:12">
      <c r="D538" s="9" t="s">
        <v>9</v>
      </c>
      <c r="E538" s="20">
        <v>2050</v>
      </c>
      <c r="F538" s="9" t="s">
        <v>32</v>
      </c>
      <c r="G538" s="9" t="s">
        <v>66</v>
      </c>
      <c r="H538" s="26" t="s">
        <v>144</v>
      </c>
      <c r="I538" s="14">
        <f t="shared" si="43"/>
        <v>0</v>
      </c>
      <c r="J538" s="14">
        <f t="shared" si="44"/>
        <v>0</v>
      </c>
      <c r="K538" s="14">
        <f t="shared" si="46"/>
        <v>0</v>
      </c>
      <c r="L538" s="14">
        <f t="shared" si="45"/>
        <v>0</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11">
    <tabColor rgb="FF92D050"/>
  </sheetPr>
  <dimension ref="B2:R267"/>
  <sheetViews>
    <sheetView topLeftCell="A13" workbookViewId="0">
      <selection activeCell="E38" sqref="E38"/>
    </sheetView>
  </sheetViews>
  <sheetFormatPr defaultRowHeight="12.75"/>
  <cols>
    <col min="1" max="1" width="9.140625" style="9"/>
    <col min="2" max="6" width="13.42578125" style="9" customWidth="1"/>
    <col min="7" max="7" width="26.5703125" style="9" bestFit="1" customWidth="1"/>
    <col min="8" max="8" width="26.5703125" style="9" customWidth="1"/>
    <col min="9" max="9" width="10.7109375" style="9" bestFit="1" customWidth="1"/>
    <col min="10" max="15" width="10.7109375" style="9" customWidth="1"/>
    <col min="16" max="16" width="9.140625" style="9"/>
    <col min="17" max="18" width="25.42578125" style="9" customWidth="1"/>
    <col min="19" max="16384" width="9.140625" style="9"/>
  </cols>
  <sheetData>
    <row r="2" spans="2:15" ht="26.25">
      <c r="B2" s="11" t="s">
        <v>51</v>
      </c>
      <c r="C2"/>
      <c r="D2"/>
      <c r="E2"/>
      <c r="F2"/>
      <c r="G2"/>
      <c r="H2"/>
      <c r="I2"/>
      <c r="J2"/>
      <c r="K2"/>
      <c r="L2"/>
      <c r="M2"/>
      <c r="N2"/>
      <c r="O2"/>
    </row>
    <row r="3" spans="2:15">
      <c r="B3"/>
      <c r="C3"/>
      <c r="D3"/>
      <c r="E3"/>
      <c r="F3"/>
      <c r="G3"/>
      <c r="H3"/>
      <c r="I3"/>
      <c r="J3"/>
      <c r="K3"/>
      <c r="L3"/>
      <c r="M3"/>
      <c r="N3"/>
      <c r="O3"/>
    </row>
    <row r="4" spans="2:15" ht="23.25">
      <c r="B4" s="27" t="s">
        <v>39</v>
      </c>
      <c r="C4"/>
      <c r="D4"/>
      <c r="E4"/>
      <c r="F4"/>
      <c r="G4"/>
      <c r="H4"/>
      <c r="I4"/>
      <c r="J4"/>
      <c r="K4"/>
      <c r="L4"/>
      <c r="M4"/>
      <c r="N4"/>
      <c r="O4"/>
    </row>
    <row r="5" spans="2:15" ht="43.5" customHeight="1">
      <c r="B5" s="80" t="s">
        <v>132</v>
      </c>
      <c r="C5" s="80"/>
      <c r="D5" s="80"/>
      <c r="E5" s="80"/>
      <c r="F5" s="80"/>
      <c r="G5" s="80"/>
      <c r="H5" s="80"/>
      <c r="I5" s="80"/>
      <c r="J5" s="55"/>
      <c r="K5" s="58"/>
      <c r="L5" s="58"/>
      <c r="M5" s="58"/>
      <c r="N5"/>
      <c r="O5"/>
    </row>
    <row r="6" spans="2:15">
      <c r="B6" s="28" t="s">
        <v>149</v>
      </c>
      <c r="C6" s="28"/>
      <c r="D6" s="28"/>
      <c r="E6" s="28"/>
      <c r="F6" s="28"/>
      <c r="G6" s="62"/>
      <c r="H6" s="62"/>
      <c r="I6" s="62"/>
      <c r="J6" s="28"/>
      <c r="K6" s="28"/>
      <c r="L6" s="28"/>
      <c r="M6" s="28"/>
      <c r="N6"/>
      <c r="O6"/>
    </row>
    <row r="7" spans="2:15">
      <c r="B7" s="28">
        <v>0.73726860421336848</v>
      </c>
      <c r="C7" s="28" t="s">
        <v>150</v>
      </c>
      <c r="D7" s="28"/>
      <c r="E7" s="28"/>
      <c r="F7" s="28"/>
      <c r="G7" s="62"/>
      <c r="H7" s="62"/>
      <c r="I7" s="62"/>
      <c r="J7" s="28"/>
      <c r="K7" s="28"/>
      <c r="L7" s="28"/>
      <c r="M7" s="28"/>
      <c r="N7"/>
      <c r="O7"/>
    </row>
    <row r="8" spans="2:15">
      <c r="B8" s="28">
        <f>1-B7</f>
        <v>0.26273139578663152</v>
      </c>
      <c r="C8" s="28" t="s">
        <v>151</v>
      </c>
      <c r="D8" s="28"/>
      <c r="E8" s="28"/>
      <c r="F8" s="28"/>
      <c r="G8" s="62"/>
      <c r="H8" s="62"/>
      <c r="I8" s="62"/>
      <c r="J8" s="28"/>
      <c r="K8" s="28"/>
      <c r="L8" s="28"/>
      <c r="M8" s="28"/>
      <c r="N8"/>
      <c r="O8"/>
    </row>
    <row r="9" spans="2:15">
      <c r="B9" s="28" t="s">
        <v>152</v>
      </c>
      <c r="C9" s="29">
        <f>1/1.2</f>
        <v>0.83333333333333337</v>
      </c>
      <c r="D9" s="28"/>
      <c r="E9" s="28"/>
      <c r="F9" s="28"/>
      <c r="G9" s="62"/>
      <c r="H9" s="62"/>
      <c r="I9" s="62"/>
      <c r="J9" s="28"/>
      <c r="K9" s="28"/>
      <c r="L9" s="28"/>
      <c r="M9" s="28"/>
      <c r="N9"/>
      <c r="O9"/>
    </row>
    <row r="10" spans="2:15">
      <c r="B10" s="28"/>
      <c r="C10" s="28"/>
      <c r="D10" s="28"/>
      <c r="E10" s="28"/>
      <c r="F10" s="28"/>
      <c r="G10" s="28"/>
      <c r="H10" s="28"/>
      <c r="I10" s="28"/>
      <c r="J10" s="28"/>
      <c r="K10" s="28"/>
      <c r="L10" s="28"/>
      <c r="M10" s="28"/>
      <c r="N10"/>
      <c r="O10"/>
    </row>
    <row r="11" spans="2:15">
      <c r="B11" s="63">
        <f>B7*C9</f>
        <v>0.61439050351114044</v>
      </c>
      <c r="C11" s="28" t="s">
        <v>153</v>
      </c>
      <c r="D11" s="28"/>
      <c r="E11" s="28"/>
      <c r="F11" s="28"/>
      <c r="G11" s="62"/>
      <c r="H11" s="62"/>
      <c r="I11" s="28"/>
      <c r="J11" s="28"/>
      <c r="K11" s="28"/>
      <c r="L11" s="28"/>
      <c r="M11" s="28"/>
      <c r="N11"/>
      <c r="O11"/>
    </row>
    <row r="12" spans="2:15">
      <c r="B12" s="28"/>
      <c r="C12" s="28" t="s">
        <v>154</v>
      </c>
      <c r="D12" s="28"/>
      <c r="E12" s="28"/>
      <c r="F12" s="28"/>
      <c r="G12" s="28"/>
      <c r="H12" s="28"/>
      <c r="I12" s="28"/>
      <c r="J12" s="28"/>
      <c r="K12" s="28"/>
      <c r="L12" s="28"/>
      <c r="M12" s="28"/>
      <c r="N12"/>
      <c r="O12"/>
    </row>
    <row r="13" spans="2:15">
      <c r="B13" s="28"/>
      <c r="C13" s="28"/>
      <c r="D13" s="28"/>
      <c r="E13" s="28"/>
      <c r="F13" s="28"/>
      <c r="G13" s="28"/>
      <c r="H13" s="28"/>
      <c r="I13" s="28"/>
      <c r="J13" s="28"/>
      <c r="K13" s="28"/>
      <c r="L13" s="28"/>
      <c r="M13" s="28"/>
      <c r="N13"/>
      <c r="O13"/>
    </row>
    <row r="14" spans="2:15">
      <c r="B14" s="28"/>
      <c r="C14" s="28" t="s">
        <v>146</v>
      </c>
      <c r="D14" s="29">
        <f>1-70%</f>
        <v>0.30000000000000004</v>
      </c>
      <c r="E14" s="28" t="s">
        <v>147</v>
      </c>
      <c r="F14" s="28"/>
      <c r="G14" s="28"/>
      <c r="H14" s="28"/>
      <c r="I14" s="28"/>
      <c r="J14" s="28"/>
      <c r="K14" s="28"/>
      <c r="L14" s="28"/>
      <c r="M14" s="28"/>
      <c r="N14"/>
      <c r="O14"/>
    </row>
    <row r="15" spans="2:15">
      <c r="B15" s="28"/>
      <c r="C15" s="28"/>
      <c r="D15" s="29"/>
      <c r="E15" s="28"/>
      <c r="F15" s="28"/>
      <c r="G15" s="28"/>
      <c r="H15" s="28"/>
      <c r="I15" s="28"/>
      <c r="J15" s="28"/>
      <c r="K15" s="28"/>
      <c r="L15" s="28"/>
      <c r="M15" s="28"/>
      <c r="N15"/>
      <c r="O15"/>
    </row>
    <row r="16" spans="2:15">
      <c r="B16" s="28"/>
      <c r="C16" s="28"/>
      <c r="D16" s="29"/>
      <c r="E16" s="28"/>
      <c r="F16" s="28"/>
      <c r="G16" s="28"/>
      <c r="H16" s="28"/>
      <c r="I16" s="28"/>
      <c r="J16" s="28"/>
      <c r="K16" s="28"/>
      <c r="L16" s="28"/>
      <c r="M16" s="28"/>
      <c r="N16"/>
      <c r="O16"/>
    </row>
    <row r="17" spans="2:18">
      <c r="B17" s="28"/>
      <c r="C17" s="28"/>
      <c r="D17" s="28"/>
      <c r="E17" s="28"/>
      <c r="F17" s="28"/>
      <c r="G17" s="28"/>
      <c r="H17" s="28"/>
      <c r="I17" s="28"/>
      <c r="J17" s="28"/>
      <c r="K17" s="28"/>
      <c r="L17" s="28"/>
      <c r="M17" s="28"/>
      <c r="N17"/>
      <c r="O17"/>
    </row>
    <row r="18" spans="2:18">
      <c r="B18"/>
      <c r="C18"/>
      <c r="D18" s="13" t="s">
        <v>90</v>
      </c>
      <c r="E18" s="13"/>
      <c r="F18" s="13"/>
      <c r="G18" s="13"/>
      <c r="H18" s="13"/>
      <c r="I18"/>
      <c r="J18"/>
      <c r="K18"/>
      <c r="L18"/>
      <c r="M18"/>
      <c r="N18"/>
      <c r="O18"/>
    </row>
    <row r="19" spans="2:18">
      <c r="B19"/>
      <c r="C19"/>
      <c r="D19"/>
      <c r="E19"/>
      <c r="F19" s="30"/>
      <c r="G19"/>
      <c r="H19"/>
      <c r="I19"/>
      <c r="J19"/>
      <c r="K19"/>
      <c r="L19"/>
      <c r="M19"/>
      <c r="N19"/>
      <c r="O19"/>
    </row>
    <row r="20" spans="2:18" ht="15">
      <c r="B20" s="2" t="s">
        <v>4</v>
      </c>
      <c r="C20" s="1"/>
      <c r="D20" s="1"/>
      <c r="E20" s="1"/>
      <c r="F20" s="1"/>
      <c r="G20" s="1"/>
      <c r="H20" s="1"/>
      <c r="I20" s="1"/>
      <c r="J20" s="1"/>
      <c r="K20" s="1"/>
      <c r="L20" s="1"/>
      <c r="M20" s="1"/>
      <c r="N20"/>
      <c r="O20"/>
      <c r="Q20" s="9" t="s">
        <v>44</v>
      </c>
    </row>
    <row r="21" spans="2:18" ht="13.5" thickBot="1">
      <c r="B21" s="3" t="s">
        <v>5</v>
      </c>
      <c r="C21" s="3" t="s">
        <v>38</v>
      </c>
      <c r="D21" s="3" t="s">
        <v>6</v>
      </c>
      <c r="E21" s="3" t="s">
        <v>1</v>
      </c>
      <c r="F21" s="5" t="s">
        <v>8</v>
      </c>
      <c r="G21" s="33" t="s">
        <v>7</v>
      </c>
      <c r="H21" s="18" t="s">
        <v>30</v>
      </c>
      <c r="I21" s="4" t="s">
        <v>126</v>
      </c>
      <c r="J21" s="56" t="s">
        <v>127</v>
      </c>
      <c r="K21" s="56" t="s">
        <v>128</v>
      </c>
      <c r="L21" s="56" t="s">
        <v>129</v>
      </c>
      <c r="M21" s="56"/>
      <c r="N21"/>
      <c r="O21" s="4" t="s">
        <v>83</v>
      </c>
      <c r="Q21" s="9" t="s">
        <v>8</v>
      </c>
      <c r="R21" s="9" t="s">
        <v>7</v>
      </c>
    </row>
    <row r="22" spans="2:18">
      <c r="B22"/>
      <c r="C22"/>
      <c r="D22" t="s">
        <v>9</v>
      </c>
      <c r="E22" s="6">
        <v>2010</v>
      </c>
      <c r="F22" t="s">
        <v>45</v>
      </c>
      <c r="G22" s="12" t="s">
        <v>17</v>
      </c>
      <c r="H22" s="26" t="s">
        <v>144</v>
      </c>
      <c r="I22" s="14">
        <f t="shared" ref="I22:I85" si="0">HLOOKUP(O22,FuelTax2,E22-2006,FALSE)*$D$14*$B$11</f>
        <v>21.024717345079129</v>
      </c>
      <c r="J22" s="14">
        <f>I22</f>
        <v>21.024717345079129</v>
      </c>
      <c r="K22" s="14">
        <f>J22</f>
        <v>21.024717345079129</v>
      </c>
      <c r="L22" s="14">
        <f>K22</f>
        <v>21.024717345079129</v>
      </c>
      <c r="M22" s="14"/>
      <c r="N22" s="14"/>
      <c r="O22" s="14" t="str">
        <f>"ELC"&amp;LEFT(RIGHT(F22,4),3)</f>
        <v>ELCCOA</v>
      </c>
      <c r="Q22" s="9" t="s">
        <v>45</v>
      </c>
      <c r="R22" s="9" t="s">
        <v>17</v>
      </c>
    </row>
    <row r="23" spans="2:18">
      <c r="B23"/>
      <c r="C23"/>
      <c r="D23" t="s">
        <v>9</v>
      </c>
      <c r="E23" s="6">
        <v>2011</v>
      </c>
      <c r="F23" t="s">
        <v>45</v>
      </c>
      <c r="G23" s="9" t="s">
        <v>17</v>
      </c>
      <c r="H23" s="26" t="s">
        <v>144</v>
      </c>
      <c r="I23" s="14">
        <f t="shared" si="0"/>
        <v>22.52182221809942</v>
      </c>
      <c r="J23" s="14">
        <f t="shared" ref="J23:J86" si="1">I23</f>
        <v>22.52182221809942</v>
      </c>
      <c r="K23" s="14">
        <f t="shared" ref="K23:L23" si="2">J23</f>
        <v>22.52182221809942</v>
      </c>
      <c r="L23" s="14">
        <f t="shared" si="2"/>
        <v>22.52182221809942</v>
      </c>
      <c r="M23" s="14"/>
      <c r="N23" s="14"/>
      <c r="O23" s="14" t="str">
        <f t="shared" ref="O23:O86" si="3">"ELC"&amp;LEFT(RIGHT(F23,4),3)</f>
        <v>ELCCOA</v>
      </c>
      <c r="Q23" s="9" t="s">
        <v>50</v>
      </c>
      <c r="R23" s="9" t="s">
        <v>17</v>
      </c>
    </row>
    <row r="24" spans="2:18">
      <c r="B24"/>
      <c r="C24"/>
      <c r="D24" t="s">
        <v>9</v>
      </c>
      <c r="E24" s="6">
        <v>2012</v>
      </c>
      <c r="F24" t="s">
        <v>45</v>
      </c>
      <c r="G24" s="9" t="s">
        <v>17</v>
      </c>
      <c r="H24" s="26" t="s">
        <v>144</v>
      </c>
      <c r="I24" s="14">
        <f t="shared" si="0"/>
        <v>22.818399055939857</v>
      </c>
      <c r="J24" s="14">
        <f t="shared" si="1"/>
        <v>22.818399055939857</v>
      </c>
      <c r="K24" s="14">
        <f t="shared" ref="K24:L24" si="4">J24</f>
        <v>22.818399055939857</v>
      </c>
      <c r="L24" s="14">
        <f t="shared" si="4"/>
        <v>22.818399055939857</v>
      </c>
      <c r="M24" s="14"/>
      <c r="N24" s="14"/>
      <c r="O24" s="14" t="str">
        <f t="shared" si="3"/>
        <v>ELCCOA</v>
      </c>
      <c r="Q24" s="9" t="s">
        <v>46</v>
      </c>
      <c r="R24" s="9" t="s">
        <v>17</v>
      </c>
    </row>
    <row r="25" spans="2:18">
      <c r="B25"/>
      <c r="C25"/>
      <c r="D25" t="s">
        <v>9</v>
      </c>
      <c r="E25" s="6">
        <v>2013</v>
      </c>
      <c r="F25" t="s">
        <v>45</v>
      </c>
      <c r="G25" s="9" t="s">
        <v>17</v>
      </c>
      <c r="H25" s="26" t="s">
        <v>144</v>
      </c>
      <c r="I25" s="14">
        <f t="shared" si="0"/>
        <v>22.565341016635539</v>
      </c>
      <c r="J25" s="14">
        <f t="shared" si="1"/>
        <v>22.565341016635539</v>
      </c>
      <c r="K25" s="14">
        <f t="shared" ref="K25:L25" si="5">J25</f>
        <v>22.565341016635539</v>
      </c>
      <c r="L25" s="14">
        <f t="shared" si="5"/>
        <v>22.565341016635539</v>
      </c>
      <c r="M25" s="14"/>
      <c r="N25" s="14"/>
      <c r="O25" s="14" t="str">
        <f t="shared" si="3"/>
        <v>ELCCOA</v>
      </c>
      <c r="Q25" s="9" t="s">
        <v>47</v>
      </c>
      <c r="R25" s="9" t="s">
        <v>17</v>
      </c>
    </row>
    <row r="26" spans="2:18">
      <c r="B26"/>
      <c r="C26"/>
      <c r="D26" t="s">
        <v>9</v>
      </c>
      <c r="E26" s="6">
        <v>2014</v>
      </c>
      <c r="F26" t="s">
        <v>45</v>
      </c>
      <c r="G26" s="9" t="s">
        <v>17</v>
      </c>
      <c r="H26" s="26" t="s">
        <v>144</v>
      </c>
      <c r="I26" s="14">
        <f t="shared" si="0"/>
        <v>22.441149882562101</v>
      </c>
      <c r="J26" s="14">
        <f t="shared" si="1"/>
        <v>22.441149882562101</v>
      </c>
      <c r="K26" s="14">
        <f t="shared" ref="K26:L26" si="6">J26</f>
        <v>22.441149882562101</v>
      </c>
      <c r="L26" s="14">
        <f t="shared" si="6"/>
        <v>22.441149882562101</v>
      </c>
      <c r="M26" s="14"/>
      <c r="N26" s="14"/>
      <c r="O26" s="14" t="str">
        <f t="shared" si="3"/>
        <v>ELCCOA</v>
      </c>
      <c r="Q26" s="9" t="s">
        <v>48</v>
      </c>
      <c r="R26" s="9" t="s">
        <v>17</v>
      </c>
    </row>
    <row r="27" spans="2:18">
      <c r="B27"/>
      <c r="C27"/>
      <c r="D27" t="s">
        <v>9</v>
      </c>
      <c r="E27" s="6">
        <v>2015</v>
      </c>
      <c r="F27" t="s">
        <v>45</v>
      </c>
      <c r="G27" s="9" t="s">
        <v>17</v>
      </c>
      <c r="H27" s="26" t="s">
        <v>144</v>
      </c>
      <c r="I27" s="14">
        <f t="shared" si="0"/>
        <v>23.337628693776349</v>
      </c>
      <c r="J27" s="14">
        <f t="shared" si="1"/>
        <v>23.337628693776349</v>
      </c>
      <c r="K27" s="14">
        <f t="shared" ref="K27:L27" si="7">J27</f>
        <v>23.337628693776349</v>
      </c>
      <c r="L27" s="14">
        <f t="shared" si="7"/>
        <v>23.337628693776349</v>
      </c>
      <c r="M27" s="14"/>
      <c r="N27" s="14"/>
      <c r="O27" s="14" t="str">
        <f t="shared" si="3"/>
        <v>ELCCOA</v>
      </c>
      <c r="Q27" s="9" t="s">
        <v>49</v>
      </c>
      <c r="R27" s="9" t="s">
        <v>17</v>
      </c>
    </row>
    <row r="28" spans="2:18">
      <c r="B28"/>
      <c r="C28"/>
      <c r="D28" t="s">
        <v>9</v>
      </c>
      <c r="E28" s="6">
        <v>2016</v>
      </c>
      <c r="F28" t="s">
        <v>45</v>
      </c>
      <c r="G28" s="9" t="s">
        <v>17</v>
      </c>
      <c r="H28" s="26" t="s">
        <v>144</v>
      </c>
      <c r="I28" s="14">
        <f t="shared" si="0"/>
        <v>22.983227460312264</v>
      </c>
      <c r="J28" s="14">
        <f t="shared" si="1"/>
        <v>22.983227460312264</v>
      </c>
      <c r="K28" s="14">
        <f t="shared" ref="K28:L28" si="8">J28</f>
        <v>22.983227460312264</v>
      </c>
      <c r="L28" s="14">
        <f t="shared" si="8"/>
        <v>22.983227460312264</v>
      </c>
      <c r="M28" s="14"/>
      <c r="N28" s="14"/>
      <c r="O28" s="14" t="str">
        <f t="shared" si="3"/>
        <v>ELCCOA</v>
      </c>
      <c r="Q28" s="10" t="s">
        <v>89</v>
      </c>
      <c r="R28" s="9" t="s">
        <v>17</v>
      </c>
    </row>
    <row r="29" spans="2:18">
      <c r="B29"/>
      <c r="C29"/>
      <c r="D29" t="s">
        <v>9</v>
      </c>
      <c r="E29" s="6">
        <v>2017</v>
      </c>
      <c r="F29" t="s">
        <v>45</v>
      </c>
      <c r="G29" s="9" t="s">
        <v>17</v>
      </c>
      <c r="H29" s="26" t="s">
        <v>144</v>
      </c>
      <c r="I29" s="14">
        <f t="shared" si="0"/>
        <v>22.791344977317483</v>
      </c>
      <c r="J29" s="14">
        <f t="shared" si="1"/>
        <v>22.791344977317483</v>
      </c>
      <c r="K29" s="14">
        <f t="shared" ref="K29:L29" si="9">J29</f>
        <v>22.791344977317483</v>
      </c>
      <c r="L29" s="14">
        <f t="shared" si="9"/>
        <v>22.791344977317483</v>
      </c>
      <c r="M29" s="14"/>
      <c r="N29" s="14"/>
      <c r="O29" s="14" t="str">
        <f t="shared" si="3"/>
        <v>ELCCOA</v>
      </c>
      <c r="Q29" s="9" t="s">
        <v>43</v>
      </c>
    </row>
    <row r="30" spans="2:18">
      <c r="B30"/>
      <c r="C30"/>
      <c r="D30" t="s">
        <v>9</v>
      </c>
      <c r="E30" s="6">
        <v>2018</v>
      </c>
      <c r="F30" t="s">
        <v>45</v>
      </c>
      <c r="G30" s="9" t="s">
        <v>17</v>
      </c>
      <c r="H30" s="26" t="s">
        <v>144</v>
      </c>
      <c r="I30" s="14">
        <f t="shared" si="0"/>
        <v>22.724704748418262</v>
      </c>
      <c r="J30" s="14">
        <f t="shared" si="1"/>
        <v>22.724704748418262</v>
      </c>
      <c r="K30" s="14">
        <f t="shared" ref="K30:L30" si="10">J30</f>
        <v>22.724704748418262</v>
      </c>
      <c r="L30" s="14">
        <f t="shared" si="10"/>
        <v>22.724704748418262</v>
      </c>
      <c r="M30" s="14"/>
      <c r="N30" s="14"/>
      <c r="O30" s="14" t="str">
        <f t="shared" si="3"/>
        <v>ELCCOA</v>
      </c>
    </row>
    <row r="31" spans="2:18">
      <c r="B31"/>
      <c r="C31"/>
      <c r="D31" t="s">
        <v>9</v>
      </c>
      <c r="E31" s="6">
        <v>2019</v>
      </c>
      <c r="F31" t="s">
        <v>45</v>
      </c>
      <c r="G31" s="9" t="s">
        <v>17</v>
      </c>
      <c r="H31" s="26" t="s">
        <v>144</v>
      </c>
      <c r="I31" s="14">
        <f t="shared" si="0"/>
        <v>23.195182186488186</v>
      </c>
      <c r="J31" s="14">
        <f t="shared" si="1"/>
        <v>23.195182186488186</v>
      </c>
      <c r="K31" s="14">
        <f t="shared" ref="K31:L31" si="11">J31</f>
        <v>23.195182186488186</v>
      </c>
      <c r="L31" s="14">
        <f t="shared" si="11"/>
        <v>23.195182186488186</v>
      </c>
      <c r="M31" s="14"/>
      <c r="N31" s="14"/>
      <c r="O31" s="14" t="str">
        <f t="shared" si="3"/>
        <v>ELCCOA</v>
      </c>
    </row>
    <row r="32" spans="2:18">
      <c r="B32"/>
      <c r="C32"/>
      <c r="D32" t="s">
        <v>9</v>
      </c>
      <c r="E32" s="6">
        <v>2020</v>
      </c>
      <c r="F32" t="s">
        <v>45</v>
      </c>
      <c r="G32" s="9" t="s">
        <v>17</v>
      </c>
      <c r="H32" s="26" t="s">
        <v>144</v>
      </c>
      <c r="I32" s="14">
        <f t="shared" si="0"/>
        <v>23.152411510300013</v>
      </c>
      <c r="J32" s="14">
        <f t="shared" si="1"/>
        <v>23.152411510300013</v>
      </c>
      <c r="K32" s="14">
        <f t="shared" ref="K32:L32" si="12">J32</f>
        <v>23.152411510300013</v>
      </c>
      <c r="L32" s="14">
        <f t="shared" si="12"/>
        <v>23.152411510300013</v>
      </c>
      <c r="M32" s="14"/>
      <c r="N32" s="14"/>
      <c r="O32" s="14" t="str">
        <f t="shared" si="3"/>
        <v>ELCCOA</v>
      </c>
    </row>
    <row r="33" spans="2:15">
      <c r="B33"/>
      <c r="C33"/>
      <c r="D33" t="s">
        <v>9</v>
      </c>
      <c r="E33" s="6">
        <v>2021</v>
      </c>
      <c r="F33" t="s">
        <v>45</v>
      </c>
      <c r="G33" s="9" t="s">
        <v>17</v>
      </c>
      <c r="H33" s="26" t="s">
        <v>144</v>
      </c>
      <c r="I33" s="14">
        <f t="shared" si="0"/>
        <v>23.109640834111833</v>
      </c>
      <c r="J33" s="14">
        <f t="shared" si="1"/>
        <v>23.109640834111833</v>
      </c>
      <c r="K33" s="14">
        <f t="shared" ref="K33:L33" si="13">J33</f>
        <v>23.109640834111833</v>
      </c>
      <c r="L33" s="14">
        <f t="shared" si="13"/>
        <v>23.109640834111833</v>
      </c>
      <c r="M33" s="14"/>
      <c r="N33" s="14"/>
      <c r="O33" s="14" t="str">
        <f t="shared" si="3"/>
        <v>ELCCOA</v>
      </c>
    </row>
    <row r="34" spans="2:15">
      <c r="B34"/>
      <c r="C34"/>
      <c r="D34" t="s">
        <v>9</v>
      </c>
      <c r="E34" s="6">
        <v>2022</v>
      </c>
      <c r="F34" t="s">
        <v>45</v>
      </c>
      <c r="G34" s="9" t="s">
        <v>17</v>
      </c>
      <c r="H34" s="26" t="s">
        <v>144</v>
      </c>
      <c r="I34" s="14">
        <f t="shared" si="0"/>
        <v>23.066870157923663</v>
      </c>
      <c r="J34" s="14">
        <f t="shared" si="1"/>
        <v>23.066870157923663</v>
      </c>
      <c r="K34" s="14">
        <f t="shared" ref="K34:L34" si="14">J34</f>
        <v>23.066870157923663</v>
      </c>
      <c r="L34" s="14">
        <f t="shared" si="14"/>
        <v>23.066870157923663</v>
      </c>
      <c r="M34" s="14"/>
      <c r="N34" s="14"/>
      <c r="O34" s="14" t="str">
        <f t="shared" si="3"/>
        <v>ELCCOA</v>
      </c>
    </row>
    <row r="35" spans="2:15">
      <c r="B35"/>
      <c r="C35"/>
      <c r="D35" t="s">
        <v>9</v>
      </c>
      <c r="E35" s="6">
        <v>2023</v>
      </c>
      <c r="F35" t="s">
        <v>45</v>
      </c>
      <c r="G35" s="9" t="s">
        <v>17</v>
      </c>
      <c r="H35" s="26" t="s">
        <v>144</v>
      </c>
      <c r="I35" s="14">
        <f t="shared" si="0"/>
        <v>23.024099481735487</v>
      </c>
      <c r="J35" s="14">
        <f t="shared" si="1"/>
        <v>23.024099481735487</v>
      </c>
      <c r="K35" s="14">
        <f t="shared" ref="K35:L35" si="15">J35</f>
        <v>23.024099481735487</v>
      </c>
      <c r="L35" s="14">
        <f t="shared" si="15"/>
        <v>23.024099481735487</v>
      </c>
      <c r="M35" s="14"/>
      <c r="N35" s="14"/>
      <c r="O35" s="14" t="str">
        <f t="shared" si="3"/>
        <v>ELCCOA</v>
      </c>
    </row>
    <row r="36" spans="2:15">
      <c r="B36"/>
      <c r="C36"/>
      <c r="D36" t="s">
        <v>9</v>
      </c>
      <c r="E36" s="6">
        <v>2024</v>
      </c>
      <c r="F36" t="s">
        <v>45</v>
      </c>
      <c r="G36" s="9" t="s">
        <v>17</v>
      </c>
      <c r="H36" s="26" t="s">
        <v>144</v>
      </c>
      <c r="I36" s="14">
        <f t="shared" si="0"/>
        <v>22.98132880554731</v>
      </c>
      <c r="J36" s="14">
        <f t="shared" si="1"/>
        <v>22.98132880554731</v>
      </c>
      <c r="K36" s="14">
        <f t="shared" ref="K36:L36" si="16">J36</f>
        <v>22.98132880554731</v>
      </c>
      <c r="L36" s="14">
        <f t="shared" si="16"/>
        <v>22.98132880554731</v>
      </c>
      <c r="M36" s="14"/>
      <c r="N36" s="14"/>
      <c r="O36" s="14" t="str">
        <f t="shared" si="3"/>
        <v>ELCCOA</v>
      </c>
    </row>
    <row r="37" spans="2:15">
      <c r="B37"/>
      <c r="C37"/>
      <c r="D37" t="s">
        <v>9</v>
      </c>
      <c r="E37" s="6">
        <v>2025</v>
      </c>
      <c r="F37" t="s">
        <v>45</v>
      </c>
      <c r="G37" s="9" t="s">
        <v>17</v>
      </c>
      <c r="H37" s="26" t="s">
        <v>144</v>
      </c>
      <c r="I37" s="14">
        <f t="shared" si="0"/>
        <v>22.938558129359134</v>
      </c>
      <c r="J37" s="14">
        <f t="shared" si="1"/>
        <v>22.938558129359134</v>
      </c>
      <c r="K37" s="14">
        <f t="shared" ref="K37:L37" si="17">J37</f>
        <v>22.938558129359134</v>
      </c>
      <c r="L37" s="14">
        <f t="shared" si="17"/>
        <v>22.938558129359134</v>
      </c>
      <c r="M37" s="14"/>
      <c r="N37" s="14"/>
      <c r="O37" s="14" t="str">
        <f t="shared" si="3"/>
        <v>ELCCOA</v>
      </c>
    </row>
    <row r="38" spans="2:15">
      <c r="B38"/>
      <c r="C38"/>
      <c r="D38" t="s">
        <v>9</v>
      </c>
      <c r="E38" s="6">
        <v>2026</v>
      </c>
      <c r="F38" t="s">
        <v>45</v>
      </c>
      <c r="G38" s="9" t="s">
        <v>17</v>
      </c>
      <c r="H38" s="26" t="s">
        <v>144</v>
      </c>
      <c r="I38" s="14">
        <f t="shared" si="0"/>
        <v>22.895787453170964</v>
      </c>
      <c r="J38" s="14">
        <f t="shared" si="1"/>
        <v>22.895787453170964</v>
      </c>
      <c r="K38" s="14">
        <f t="shared" ref="K38:L38" si="18">J38</f>
        <v>22.895787453170964</v>
      </c>
      <c r="L38" s="14">
        <f t="shared" si="18"/>
        <v>22.895787453170964</v>
      </c>
      <c r="M38" s="14"/>
      <c r="N38" s="14"/>
      <c r="O38" s="14" t="str">
        <f t="shared" si="3"/>
        <v>ELCCOA</v>
      </c>
    </row>
    <row r="39" spans="2:15">
      <c r="B39"/>
      <c r="C39"/>
      <c r="D39" t="s">
        <v>9</v>
      </c>
      <c r="E39" s="6">
        <v>2027</v>
      </c>
      <c r="F39" t="s">
        <v>45</v>
      </c>
      <c r="G39" s="9" t="s">
        <v>17</v>
      </c>
      <c r="H39" s="26" t="s">
        <v>144</v>
      </c>
      <c r="I39" s="14">
        <f t="shared" si="0"/>
        <v>22.853016776982788</v>
      </c>
      <c r="J39" s="14">
        <f t="shared" si="1"/>
        <v>22.853016776982788</v>
      </c>
      <c r="K39" s="14">
        <f t="shared" ref="K39:L39" si="19">J39</f>
        <v>22.853016776982788</v>
      </c>
      <c r="L39" s="14">
        <f t="shared" si="19"/>
        <v>22.853016776982788</v>
      </c>
      <c r="M39" s="14"/>
      <c r="N39" s="14"/>
      <c r="O39" s="14" t="str">
        <f t="shared" si="3"/>
        <v>ELCCOA</v>
      </c>
    </row>
    <row r="40" spans="2:15">
      <c r="B40"/>
      <c r="C40"/>
      <c r="D40" t="s">
        <v>9</v>
      </c>
      <c r="E40" s="6">
        <v>2028</v>
      </c>
      <c r="F40" t="s">
        <v>45</v>
      </c>
      <c r="G40" s="9" t="s">
        <v>17</v>
      </c>
      <c r="H40" s="26" t="s">
        <v>144</v>
      </c>
      <c r="I40" s="14">
        <f t="shared" si="0"/>
        <v>22.810246100794615</v>
      </c>
      <c r="J40" s="14">
        <f t="shared" si="1"/>
        <v>22.810246100794615</v>
      </c>
      <c r="K40" s="14">
        <f t="shared" ref="K40:L40" si="20">J40</f>
        <v>22.810246100794615</v>
      </c>
      <c r="L40" s="14">
        <f t="shared" si="20"/>
        <v>22.810246100794615</v>
      </c>
      <c r="M40" s="14"/>
      <c r="N40" s="14"/>
      <c r="O40" s="14" t="str">
        <f t="shared" si="3"/>
        <v>ELCCOA</v>
      </c>
    </row>
    <row r="41" spans="2:15">
      <c r="B41"/>
      <c r="C41"/>
      <c r="D41" t="s">
        <v>9</v>
      </c>
      <c r="E41" s="6">
        <v>2029</v>
      </c>
      <c r="F41" t="s">
        <v>45</v>
      </c>
      <c r="G41" s="9" t="s">
        <v>17</v>
      </c>
      <c r="H41" s="26" t="s">
        <v>144</v>
      </c>
      <c r="I41" s="14">
        <f t="shared" si="0"/>
        <v>22.767475424606438</v>
      </c>
      <c r="J41" s="14">
        <f t="shared" si="1"/>
        <v>22.767475424606438</v>
      </c>
      <c r="K41" s="14">
        <f t="shared" ref="K41:L41" si="21">J41</f>
        <v>22.767475424606438</v>
      </c>
      <c r="L41" s="14">
        <f t="shared" si="21"/>
        <v>22.767475424606438</v>
      </c>
      <c r="M41" s="14"/>
      <c r="N41" s="14"/>
      <c r="O41" s="14" t="str">
        <f t="shared" si="3"/>
        <v>ELCCOA</v>
      </c>
    </row>
    <row r="42" spans="2:15">
      <c r="B42"/>
      <c r="C42"/>
      <c r="D42" t="s">
        <v>9</v>
      </c>
      <c r="E42" s="6">
        <v>2030</v>
      </c>
      <c r="F42" t="s">
        <v>45</v>
      </c>
      <c r="G42" s="9" t="s">
        <v>17</v>
      </c>
      <c r="H42" s="26" t="s">
        <v>144</v>
      </c>
      <c r="I42" s="14">
        <f t="shared" si="0"/>
        <v>22.724704748418262</v>
      </c>
      <c r="J42" s="14">
        <f t="shared" si="1"/>
        <v>22.724704748418262</v>
      </c>
      <c r="K42" s="14">
        <f t="shared" ref="K42:L42" si="22">J42</f>
        <v>22.724704748418262</v>
      </c>
      <c r="L42" s="14">
        <f t="shared" si="22"/>
        <v>22.724704748418262</v>
      </c>
      <c r="M42" s="14"/>
      <c r="N42" s="14"/>
      <c r="O42" s="14" t="str">
        <f t="shared" si="3"/>
        <v>ELCCOA</v>
      </c>
    </row>
    <row r="43" spans="2:15">
      <c r="B43"/>
      <c r="C43"/>
      <c r="D43" t="s">
        <v>9</v>
      </c>
      <c r="E43" s="6">
        <v>2031</v>
      </c>
      <c r="F43" t="s">
        <v>45</v>
      </c>
      <c r="G43" s="9" t="s">
        <v>17</v>
      </c>
      <c r="H43" s="26" t="s">
        <v>144</v>
      </c>
      <c r="I43" s="14">
        <f t="shared" si="0"/>
        <v>22.724704748418262</v>
      </c>
      <c r="J43" s="14">
        <f t="shared" si="1"/>
        <v>22.724704748418262</v>
      </c>
      <c r="K43" s="14">
        <f t="shared" ref="K43:L43" si="23">J43</f>
        <v>22.724704748418262</v>
      </c>
      <c r="L43" s="14">
        <f t="shared" si="23"/>
        <v>22.724704748418262</v>
      </c>
      <c r="M43" s="14"/>
      <c r="N43" s="14"/>
      <c r="O43" s="14" t="str">
        <f t="shared" si="3"/>
        <v>ELCCOA</v>
      </c>
    </row>
    <row r="44" spans="2:15">
      <c r="B44"/>
      <c r="C44"/>
      <c r="D44" t="s">
        <v>9</v>
      </c>
      <c r="E44" s="6">
        <v>2032</v>
      </c>
      <c r="F44" t="s">
        <v>45</v>
      </c>
      <c r="G44" s="9" t="s">
        <v>17</v>
      </c>
      <c r="H44" s="26" t="s">
        <v>144</v>
      </c>
      <c r="I44" s="14">
        <f t="shared" si="0"/>
        <v>22.724704748418262</v>
      </c>
      <c r="J44" s="14">
        <f t="shared" si="1"/>
        <v>22.724704748418262</v>
      </c>
      <c r="K44" s="14">
        <f t="shared" ref="K44:L44" si="24">J44</f>
        <v>22.724704748418262</v>
      </c>
      <c r="L44" s="14">
        <f t="shared" si="24"/>
        <v>22.724704748418262</v>
      </c>
      <c r="M44" s="14"/>
      <c r="N44" s="14"/>
      <c r="O44" s="14" t="str">
        <f t="shared" si="3"/>
        <v>ELCCOA</v>
      </c>
    </row>
    <row r="45" spans="2:15">
      <c r="B45"/>
      <c r="C45"/>
      <c r="D45" t="s">
        <v>9</v>
      </c>
      <c r="E45" s="6">
        <v>2033</v>
      </c>
      <c r="F45" t="s">
        <v>45</v>
      </c>
      <c r="G45" s="9" t="s">
        <v>17</v>
      </c>
      <c r="H45" s="26" t="s">
        <v>144</v>
      </c>
      <c r="I45" s="14">
        <f t="shared" si="0"/>
        <v>22.724704748418262</v>
      </c>
      <c r="J45" s="14">
        <f t="shared" si="1"/>
        <v>22.724704748418262</v>
      </c>
      <c r="K45" s="14">
        <f t="shared" ref="K45:L45" si="25">J45</f>
        <v>22.724704748418262</v>
      </c>
      <c r="L45" s="14">
        <f t="shared" si="25"/>
        <v>22.724704748418262</v>
      </c>
      <c r="M45" s="14"/>
      <c r="N45" s="14"/>
      <c r="O45" s="14" t="str">
        <f t="shared" si="3"/>
        <v>ELCCOA</v>
      </c>
    </row>
    <row r="46" spans="2:15">
      <c r="B46"/>
      <c r="C46"/>
      <c r="D46" t="s">
        <v>9</v>
      </c>
      <c r="E46" s="6">
        <v>2034</v>
      </c>
      <c r="F46" t="s">
        <v>45</v>
      </c>
      <c r="G46" s="9" t="s">
        <v>17</v>
      </c>
      <c r="H46" s="26" t="s">
        <v>144</v>
      </c>
      <c r="I46" s="14">
        <f t="shared" si="0"/>
        <v>22.724704748418262</v>
      </c>
      <c r="J46" s="14">
        <f t="shared" si="1"/>
        <v>22.724704748418262</v>
      </c>
      <c r="K46" s="14">
        <f t="shared" ref="K46:L46" si="26">J46</f>
        <v>22.724704748418262</v>
      </c>
      <c r="L46" s="14">
        <f t="shared" si="26"/>
        <v>22.724704748418262</v>
      </c>
      <c r="M46" s="14"/>
      <c r="N46" s="14"/>
      <c r="O46" s="14" t="str">
        <f t="shared" si="3"/>
        <v>ELCCOA</v>
      </c>
    </row>
    <row r="47" spans="2:15">
      <c r="B47"/>
      <c r="C47"/>
      <c r="D47" t="s">
        <v>9</v>
      </c>
      <c r="E47" s="6">
        <v>2035</v>
      </c>
      <c r="F47" t="s">
        <v>45</v>
      </c>
      <c r="G47" s="9" t="s">
        <v>17</v>
      </c>
      <c r="H47" s="26" t="s">
        <v>144</v>
      </c>
      <c r="I47" s="14">
        <f t="shared" si="0"/>
        <v>22.724704748418262</v>
      </c>
      <c r="J47" s="14">
        <f t="shared" si="1"/>
        <v>22.724704748418262</v>
      </c>
      <c r="K47" s="14">
        <f t="shared" ref="K47:L47" si="27">J47</f>
        <v>22.724704748418262</v>
      </c>
      <c r="L47" s="14">
        <f t="shared" si="27"/>
        <v>22.724704748418262</v>
      </c>
      <c r="M47" s="14"/>
      <c r="N47" s="14"/>
      <c r="O47" s="14" t="str">
        <f t="shared" si="3"/>
        <v>ELCCOA</v>
      </c>
    </row>
    <row r="48" spans="2:15">
      <c r="B48"/>
      <c r="C48"/>
      <c r="D48" t="s">
        <v>9</v>
      </c>
      <c r="E48" s="6">
        <v>2036</v>
      </c>
      <c r="F48" t="s">
        <v>45</v>
      </c>
      <c r="G48" s="9" t="s">
        <v>17</v>
      </c>
      <c r="H48" s="26" t="s">
        <v>144</v>
      </c>
      <c r="I48" s="14">
        <f t="shared" si="0"/>
        <v>22.724704748418262</v>
      </c>
      <c r="J48" s="14">
        <f t="shared" si="1"/>
        <v>22.724704748418262</v>
      </c>
      <c r="K48" s="14">
        <f t="shared" ref="K48:L48" si="28">J48</f>
        <v>22.724704748418262</v>
      </c>
      <c r="L48" s="14">
        <f t="shared" si="28"/>
        <v>22.724704748418262</v>
      </c>
      <c r="M48" s="14"/>
      <c r="N48" s="14"/>
      <c r="O48" s="14" t="str">
        <f t="shared" si="3"/>
        <v>ELCCOA</v>
      </c>
    </row>
    <row r="49" spans="2:15">
      <c r="B49"/>
      <c r="C49"/>
      <c r="D49" t="s">
        <v>9</v>
      </c>
      <c r="E49" s="6">
        <v>2037</v>
      </c>
      <c r="F49" t="s">
        <v>45</v>
      </c>
      <c r="G49" s="9" t="s">
        <v>17</v>
      </c>
      <c r="H49" s="26" t="s">
        <v>144</v>
      </c>
      <c r="I49" s="14">
        <f t="shared" si="0"/>
        <v>22.724704748418262</v>
      </c>
      <c r="J49" s="14">
        <f t="shared" si="1"/>
        <v>22.724704748418262</v>
      </c>
      <c r="K49" s="14">
        <f t="shared" ref="K49:L49" si="29">J49</f>
        <v>22.724704748418262</v>
      </c>
      <c r="L49" s="14">
        <f t="shared" si="29"/>
        <v>22.724704748418262</v>
      </c>
      <c r="M49" s="14"/>
      <c r="N49" s="14"/>
      <c r="O49" s="14" t="str">
        <f t="shared" si="3"/>
        <v>ELCCOA</v>
      </c>
    </row>
    <row r="50" spans="2:15">
      <c r="B50"/>
      <c r="C50"/>
      <c r="D50" t="s">
        <v>9</v>
      </c>
      <c r="E50" s="6">
        <v>2038</v>
      </c>
      <c r="F50" t="s">
        <v>45</v>
      </c>
      <c r="G50" s="9" t="s">
        <v>17</v>
      </c>
      <c r="H50" s="26" t="s">
        <v>144</v>
      </c>
      <c r="I50" s="14">
        <f t="shared" si="0"/>
        <v>22.724704748418262</v>
      </c>
      <c r="J50" s="14">
        <f t="shared" si="1"/>
        <v>22.724704748418262</v>
      </c>
      <c r="K50" s="14">
        <f t="shared" ref="K50:L50" si="30">J50</f>
        <v>22.724704748418262</v>
      </c>
      <c r="L50" s="14">
        <f t="shared" si="30"/>
        <v>22.724704748418262</v>
      </c>
      <c r="M50" s="14"/>
      <c r="N50" s="14"/>
      <c r="O50" s="14" t="str">
        <f t="shared" si="3"/>
        <v>ELCCOA</v>
      </c>
    </row>
    <row r="51" spans="2:15">
      <c r="B51"/>
      <c r="C51"/>
      <c r="D51" t="s">
        <v>9</v>
      </c>
      <c r="E51" s="6">
        <v>2039</v>
      </c>
      <c r="F51" t="s">
        <v>45</v>
      </c>
      <c r="G51" s="9" t="s">
        <v>17</v>
      </c>
      <c r="H51" s="26" t="s">
        <v>144</v>
      </c>
      <c r="I51" s="14">
        <f t="shared" si="0"/>
        <v>22.724704748418262</v>
      </c>
      <c r="J51" s="14">
        <f t="shared" si="1"/>
        <v>22.724704748418262</v>
      </c>
      <c r="K51" s="14">
        <f t="shared" ref="K51:L51" si="31">J51</f>
        <v>22.724704748418262</v>
      </c>
      <c r="L51" s="14">
        <f t="shared" si="31"/>
        <v>22.724704748418262</v>
      </c>
      <c r="M51" s="14"/>
      <c r="N51" s="14"/>
      <c r="O51" s="14" t="str">
        <f t="shared" si="3"/>
        <v>ELCCOA</v>
      </c>
    </row>
    <row r="52" spans="2:15">
      <c r="B52"/>
      <c r="C52"/>
      <c r="D52" t="s">
        <v>9</v>
      </c>
      <c r="E52" s="6">
        <v>2040</v>
      </c>
      <c r="F52" t="s">
        <v>45</v>
      </c>
      <c r="G52" s="9" t="s">
        <v>17</v>
      </c>
      <c r="H52" s="26" t="s">
        <v>144</v>
      </c>
      <c r="I52" s="14">
        <f t="shared" si="0"/>
        <v>22.724704748418262</v>
      </c>
      <c r="J52" s="14">
        <f t="shared" si="1"/>
        <v>22.724704748418262</v>
      </c>
      <c r="K52" s="14">
        <f t="shared" ref="K52:L52" si="32">J52</f>
        <v>22.724704748418262</v>
      </c>
      <c r="L52" s="14">
        <f t="shared" si="32"/>
        <v>22.724704748418262</v>
      </c>
      <c r="M52" s="14"/>
      <c r="N52" s="14"/>
      <c r="O52" s="14" t="str">
        <f t="shared" si="3"/>
        <v>ELCCOA</v>
      </c>
    </row>
    <row r="53" spans="2:15">
      <c r="B53"/>
      <c r="C53"/>
      <c r="D53" t="s">
        <v>9</v>
      </c>
      <c r="E53" s="6">
        <v>2041</v>
      </c>
      <c r="F53" t="s">
        <v>45</v>
      </c>
      <c r="G53" s="9" t="s">
        <v>17</v>
      </c>
      <c r="H53" s="26" t="s">
        <v>144</v>
      </c>
      <c r="I53" s="14">
        <f t="shared" si="0"/>
        <v>22.724704748418262</v>
      </c>
      <c r="J53" s="14">
        <f t="shared" si="1"/>
        <v>22.724704748418262</v>
      </c>
      <c r="K53" s="14">
        <f t="shared" ref="K53:L53" si="33">J53</f>
        <v>22.724704748418262</v>
      </c>
      <c r="L53" s="14">
        <f t="shared" si="33"/>
        <v>22.724704748418262</v>
      </c>
      <c r="M53" s="14"/>
      <c r="N53" s="14"/>
      <c r="O53" s="14" t="str">
        <f t="shared" si="3"/>
        <v>ELCCOA</v>
      </c>
    </row>
    <row r="54" spans="2:15">
      <c r="B54"/>
      <c r="C54"/>
      <c r="D54" t="s">
        <v>9</v>
      </c>
      <c r="E54" s="6">
        <v>2042</v>
      </c>
      <c r="F54" t="s">
        <v>45</v>
      </c>
      <c r="G54" s="9" t="s">
        <v>17</v>
      </c>
      <c r="H54" s="26" t="s">
        <v>144</v>
      </c>
      <c r="I54" s="14">
        <f t="shared" si="0"/>
        <v>22.724704748418262</v>
      </c>
      <c r="J54" s="14">
        <f t="shared" si="1"/>
        <v>22.724704748418262</v>
      </c>
      <c r="K54" s="14">
        <f t="shared" ref="K54:L54" si="34">J54</f>
        <v>22.724704748418262</v>
      </c>
      <c r="L54" s="14">
        <f t="shared" si="34"/>
        <v>22.724704748418262</v>
      </c>
      <c r="M54" s="14"/>
      <c r="N54" s="14"/>
      <c r="O54" s="14" t="str">
        <f t="shared" si="3"/>
        <v>ELCCOA</v>
      </c>
    </row>
    <row r="55" spans="2:15">
      <c r="B55"/>
      <c r="C55"/>
      <c r="D55" t="s">
        <v>9</v>
      </c>
      <c r="E55" s="6">
        <v>2043</v>
      </c>
      <c r="F55" t="s">
        <v>45</v>
      </c>
      <c r="G55" s="9" t="s">
        <v>17</v>
      </c>
      <c r="H55" s="26" t="s">
        <v>144</v>
      </c>
      <c r="I55" s="14">
        <f t="shared" si="0"/>
        <v>22.724704748418262</v>
      </c>
      <c r="J55" s="14">
        <f t="shared" si="1"/>
        <v>22.724704748418262</v>
      </c>
      <c r="K55" s="14">
        <f t="shared" ref="K55:L55" si="35">J55</f>
        <v>22.724704748418262</v>
      </c>
      <c r="L55" s="14">
        <f t="shared" si="35"/>
        <v>22.724704748418262</v>
      </c>
      <c r="M55" s="14"/>
      <c r="N55" s="14"/>
      <c r="O55" s="14" t="str">
        <f t="shared" si="3"/>
        <v>ELCCOA</v>
      </c>
    </row>
    <row r="56" spans="2:15">
      <c r="B56"/>
      <c r="C56"/>
      <c r="D56" t="s">
        <v>9</v>
      </c>
      <c r="E56" s="6">
        <v>2044</v>
      </c>
      <c r="F56" t="s">
        <v>45</v>
      </c>
      <c r="G56" s="9" t="s">
        <v>17</v>
      </c>
      <c r="H56" s="26" t="s">
        <v>144</v>
      </c>
      <c r="I56" s="14">
        <f t="shared" si="0"/>
        <v>22.724704748418262</v>
      </c>
      <c r="J56" s="14">
        <f t="shared" si="1"/>
        <v>22.724704748418262</v>
      </c>
      <c r="K56" s="14">
        <f t="shared" ref="K56:L56" si="36">J56</f>
        <v>22.724704748418262</v>
      </c>
      <c r="L56" s="14">
        <f t="shared" si="36"/>
        <v>22.724704748418262</v>
      </c>
      <c r="M56" s="14"/>
      <c r="N56" s="14"/>
      <c r="O56" s="14" t="str">
        <f t="shared" si="3"/>
        <v>ELCCOA</v>
      </c>
    </row>
    <row r="57" spans="2:15">
      <c r="B57"/>
      <c r="C57"/>
      <c r="D57" t="s">
        <v>9</v>
      </c>
      <c r="E57" s="6">
        <v>2045</v>
      </c>
      <c r="F57" t="s">
        <v>45</v>
      </c>
      <c r="G57" s="9" t="s">
        <v>17</v>
      </c>
      <c r="H57" s="26" t="s">
        <v>144</v>
      </c>
      <c r="I57" s="14">
        <f t="shared" si="0"/>
        <v>22.724704748418262</v>
      </c>
      <c r="J57" s="14">
        <f t="shared" si="1"/>
        <v>22.724704748418262</v>
      </c>
      <c r="K57" s="14">
        <f t="shared" ref="K57:L57" si="37">J57</f>
        <v>22.724704748418262</v>
      </c>
      <c r="L57" s="14">
        <f t="shared" si="37"/>
        <v>22.724704748418262</v>
      </c>
      <c r="M57" s="14"/>
      <c r="N57" s="14"/>
      <c r="O57" s="14" t="str">
        <f t="shared" si="3"/>
        <v>ELCCOA</v>
      </c>
    </row>
    <row r="58" spans="2:15">
      <c r="B58"/>
      <c r="C58"/>
      <c r="D58" t="s">
        <v>9</v>
      </c>
      <c r="E58" s="6">
        <v>2046</v>
      </c>
      <c r="F58" t="s">
        <v>45</v>
      </c>
      <c r="G58" s="9" t="s">
        <v>17</v>
      </c>
      <c r="H58" s="26" t="s">
        <v>144</v>
      </c>
      <c r="I58" s="14">
        <f t="shared" si="0"/>
        <v>22.724704748418262</v>
      </c>
      <c r="J58" s="14">
        <f t="shared" si="1"/>
        <v>22.724704748418262</v>
      </c>
      <c r="K58" s="14">
        <f t="shared" ref="K58:L58" si="38">J58</f>
        <v>22.724704748418262</v>
      </c>
      <c r="L58" s="14">
        <f t="shared" si="38"/>
        <v>22.724704748418262</v>
      </c>
      <c r="M58" s="14"/>
      <c r="N58" s="14"/>
      <c r="O58" s="14" t="str">
        <f t="shared" si="3"/>
        <v>ELCCOA</v>
      </c>
    </row>
    <row r="59" spans="2:15">
      <c r="B59"/>
      <c r="C59"/>
      <c r="D59" t="s">
        <v>9</v>
      </c>
      <c r="E59" s="6">
        <v>2047</v>
      </c>
      <c r="F59" t="s">
        <v>45</v>
      </c>
      <c r="G59" s="9" t="s">
        <v>17</v>
      </c>
      <c r="H59" s="26" t="s">
        <v>144</v>
      </c>
      <c r="I59" s="14">
        <f t="shared" si="0"/>
        <v>22.724704748418262</v>
      </c>
      <c r="J59" s="14">
        <f t="shared" si="1"/>
        <v>22.724704748418262</v>
      </c>
      <c r="K59" s="14">
        <f t="shared" ref="K59:L59" si="39">J59</f>
        <v>22.724704748418262</v>
      </c>
      <c r="L59" s="14">
        <f t="shared" si="39"/>
        <v>22.724704748418262</v>
      </c>
      <c r="M59" s="14"/>
      <c r="N59" s="14"/>
      <c r="O59" s="14" t="str">
        <f t="shared" si="3"/>
        <v>ELCCOA</v>
      </c>
    </row>
    <row r="60" spans="2:15">
      <c r="B60"/>
      <c r="C60"/>
      <c r="D60" t="s">
        <v>9</v>
      </c>
      <c r="E60" s="6">
        <v>2048</v>
      </c>
      <c r="F60" t="s">
        <v>45</v>
      </c>
      <c r="G60" s="9" t="s">
        <v>17</v>
      </c>
      <c r="H60" s="26" t="s">
        <v>144</v>
      </c>
      <c r="I60" s="14">
        <f t="shared" si="0"/>
        <v>22.724704748418262</v>
      </c>
      <c r="J60" s="14">
        <f t="shared" si="1"/>
        <v>22.724704748418262</v>
      </c>
      <c r="K60" s="14">
        <f t="shared" ref="K60:L60" si="40">J60</f>
        <v>22.724704748418262</v>
      </c>
      <c r="L60" s="14">
        <f t="shared" si="40"/>
        <v>22.724704748418262</v>
      </c>
      <c r="M60" s="14"/>
      <c r="N60" s="14"/>
      <c r="O60" s="14" t="str">
        <f t="shared" si="3"/>
        <v>ELCCOA</v>
      </c>
    </row>
    <row r="61" spans="2:15">
      <c r="B61"/>
      <c r="C61"/>
      <c r="D61" t="s">
        <v>9</v>
      </c>
      <c r="E61" s="6">
        <v>2049</v>
      </c>
      <c r="F61" t="s">
        <v>45</v>
      </c>
      <c r="G61" s="9" t="s">
        <v>17</v>
      </c>
      <c r="H61" s="26" t="s">
        <v>144</v>
      </c>
      <c r="I61" s="14">
        <f t="shared" si="0"/>
        <v>22.724704748418262</v>
      </c>
      <c r="J61" s="14">
        <f t="shared" si="1"/>
        <v>22.724704748418262</v>
      </c>
      <c r="K61" s="14">
        <f t="shared" ref="K61:L61" si="41">J61</f>
        <v>22.724704748418262</v>
      </c>
      <c r="L61" s="14">
        <f t="shared" si="41"/>
        <v>22.724704748418262</v>
      </c>
      <c r="M61" s="14"/>
      <c r="N61" s="14"/>
      <c r="O61" s="14" t="str">
        <f t="shared" si="3"/>
        <v>ELCCOA</v>
      </c>
    </row>
    <row r="62" spans="2:15">
      <c r="B62" s="7"/>
      <c r="C62" s="7"/>
      <c r="D62" s="7" t="s">
        <v>9</v>
      </c>
      <c r="E62" s="8">
        <v>2050</v>
      </c>
      <c r="F62" s="7" t="s">
        <v>45</v>
      </c>
      <c r="G62" s="7" t="s">
        <v>17</v>
      </c>
      <c r="H62" s="26" t="s">
        <v>144</v>
      </c>
      <c r="I62" s="14">
        <f t="shared" si="0"/>
        <v>22.724704748418262</v>
      </c>
      <c r="J62" s="14">
        <f t="shared" si="1"/>
        <v>22.724704748418262</v>
      </c>
      <c r="K62" s="14">
        <f t="shared" ref="K62:L62" si="42">J62</f>
        <v>22.724704748418262</v>
      </c>
      <c r="L62" s="14">
        <f t="shared" si="42"/>
        <v>22.724704748418262</v>
      </c>
      <c r="M62" s="14"/>
      <c r="N62" s="19"/>
      <c r="O62" s="14" t="str">
        <f t="shared" si="3"/>
        <v>ELCCOA</v>
      </c>
    </row>
    <row r="63" spans="2:15">
      <c r="B63"/>
      <c r="C63"/>
      <c r="D63" t="s">
        <v>9</v>
      </c>
      <c r="E63" s="6">
        <v>2010</v>
      </c>
      <c r="F63" t="s">
        <v>50</v>
      </c>
      <c r="G63" s="9" t="s">
        <v>17</v>
      </c>
      <c r="H63" s="26" t="s">
        <v>144</v>
      </c>
      <c r="I63" s="14">
        <f t="shared" si="0"/>
        <v>0</v>
      </c>
      <c r="J63" s="14">
        <f t="shared" si="1"/>
        <v>0</v>
      </c>
      <c r="K63" s="14">
        <f t="shared" ref="K63:L63" si="43">J63</f>
        <v>0</v>
      </c>
      <c r="L63" s="14">
        <f t="shared" si="43"/>
        <v>0</v>
      </c>
      <c r="M63" s="14"/>
      <c r="N63" s="14"/>
      <c r="O63" s="14" t="str">
        <f t="shared" si="3"/>
        <v>ELCWPE</v>
      </c>
    </row>
    <row r="64" spans="2:15">
      <c r="B64"/>
      <c r="C64"/>
      <c r="D64" t="s">
        <v>9</v>
      </c>
      <c r="E64" s="6">
        <v>2011</v>
      </c>
      <c r="F64" t="s">
        <v>50</v>
      </c>
      <c r="G64" s="9" t="s">
        <v>17</v>
      </c>
      <c r="H64" s="26" t="s">
        <v>144</v>
      </c>
      <c r="I64" s="14">
        <f t="shared" si="0"/>
        <v>0</v>
      </c>
      <c r="J64" s="14">
        <f t="shared" si="1"/>
        <v>0</v>
      </c>
      <c r="K64" s="14">
        <f t="shared" ref="K64:L64" si="44">J64</f>
        <v>0</v>
      </c>
      <c r="L64" s="14">
        <f t="shared" si="44"/>
        <v>0</v>
      </c>
      <c r="M64" s="14"/>
      <c r="N64" s="14"/>
      <c r="O64" s="14" t="str">
        <f t="shared" si="3"/>
        <v>ELCWPE</v>
      </c>
    </row>
    <row r="65" spans="2:15">
      <c r="B65"/>
      <c r="C65"/>
      <c r="D65" t="s">
        <v>9</v>
      </c>
      <c r="E65" s="6">
        <v>2012</v>
      </c>
      <c r="F65" t="s">
        <v>50</v>
      </c>
      <c r="G65" s="9" t="s">
        <v>17</v>
      </c>
      <c r="H65" s="26" t="s">
        <v>144</v>
      </c>
      <c r="I65" s="14">
        <f t="shared" si="0"/>
        <v>0</v>
      </c>
      <c r="J65" s="14">
        <f t="shared" si="1"/>
        <v>0</v>
      </c>
      <c r="K65" s="14">
        <f t="shared" ref="K65:L65" si="45">J65</f>
        <v>0</v>
      </c>
      <c r="L65" s="14">
        <f t="shared" si="45"/>
        <v>0</v>
      </c>
      <c r="M65" s="14"/>
      <c r="N65" s="14"/>
      <c r="O65" s="14" t="str">
        <f t="shared" si="3"/>
        <v>ELCWPE</v>
      </c>
    </row>
    <row r="66" spans="2:15">
      <c r="B66"/>
      <c r="C66"/>
      <c r="D66" t="s">
        <v>9</v>
      </c>
      <c r="E66" s="6">
        <v>2013</v>
      </c>
      <c r="F66" t="s">
        <v>50</v>
      </c>
      <c r="G66" s="9" t="s">
        <v>17</v>
      </c>
      <c r="H66" s="26" t="s">
        <v>144</v>
      </c>
      <c r="I66" s="14">
        <f t="shared" si="0"/>
        <v>0</v>
      </c>
      <c r="J66" s="14">
        <f t="shared" si="1"/>
        <v>0</v>
      </c>
      <c r="K66" s="14">
        <f t="shared" ref="K66:L66" si="46">J66</f>
        <v>0</v>
      </c>
      <c r="L66" s="14">
        <f t="shared" si="46"/>
        <v>0</v>
      </c>
      <c r="M66" s="14"/>
      <c r="N66" s="14"/>
      <c r="O66" s="14" t="str">
        <f t="shared" si="3"/>
        <v>ELCWPE</v>
      </c>
    </row>
    <row r="67" spans="2:15">
      <c r="B67"/>
      <c r="C67"/>
      <c r="D67" t="s">
        <v>9</v>
      </c>
      <c r="E67" s="6">
        <v>2014</v>
      </c>
      <c r="F67" t="s">
        <v>50</v>
      </c>
      <c r="G67" s="9" t="s">
        <v>17</v>
      </c>
      <c r="H67" s="26" t="s">
        <v>144</v>
      </c>
      <c r="I67" s="14">
        <f t="shared" si="0"/>
        <v>0</v>
      </c>
      <c r="J67" s="14">
        <f t="shared" si="1"/>
        <v>0</v>
      </c>
      <c r="K67" s="14">
        <f t="shared" ref="K67:L67" si="47">J67</f>
        <v>0</v>
      </c>
      <c r="L67" s="14">
        <f t="shared" si="47"/>
        <v>0</v>
      </c>
      <c r="M67" s="14"/>
      <c r="N67" s="14"/>
      <c r="O67" s="14" t="str">
        <f t="shared" si="3"/>
        <v>ELCWPE</v>
      </c>
    </row>
    <row r="68" spans="2:15">
      <c r="B68"/>
      <c r="C68"/>
      <c r="D68" t="s">
        <v>9</v>
      </c>
      <c r="E68" s="6">
        <v>2015</v>
      </c>
      <c r="F68" t="s">
        <v>50</v>
      </c>
      <c r="G68" s="9" t="s">
        <v>17</v>
      </c>
      <c r="H68" s="26" t="s">
        <v>144</v>
      </c>
      <c r="I68" s="14">
        <f t="shared" si="0"/>
        <v>0</v>
      </c>
      <c r="J68" s="14">
        <f t="shared" si="1"/>
        <v>0</v>
      </c>
      <c r="K68" s="14">
        <f t="shared" ref="K68:L68" si="48">J68</f>
        <v>0</v>
      </c>
      <c r="L68" s="14">
        <f t="shared" si="48"/>
        <v>0</v>
      </c>
      <c r="M68" s="14"/>
      <c r="N68" s="14"/>
      <c r="O68" s="14" t="str">
        <f t="shared" si="3"/>
        <v>ELCWPE</v>
      </c>
    </row>
    <row r="69" spans="2:15">
      <c r="B69"/>
      <c r="C69"/>
      <c r="D69" t="s">
        <v>9</v>
      </c>
      <c r="E69" s="6">
        <v>2016</v>
      </c>
      <c r="F69" t="s">
        <v>50</v>
      </c>
      <c r="G69" s="9" t="s">
        <v>17</v>
      </c>
      <c r="H69" s="26" t="s">
        <v>144</v>
      </c>
      <c r="I69" s="14">
        <f t="shared" si="0"/>
        <v>0</v>
      </c>
      <c r="J69" s="14">
        <f t="shared" si="1"/>
        <v>0</v>
      </c>
      <c r="K69" s="14">
        <f t="shared" ref="K69:L69" si="49">J69</f>
        <v>0</v>
      </c>
      <c r="L69" s="14">
        <f t="shared" si="49"/>
        <v>0</v>
      </c>
      <c r="M69" s="14"/>
      <c r="N69" s="14"/>
      <c r="O69" s="14" t="str">
        <f t="shared" si="3"/>
        <v>ELCWPE</v>
      </c>
    </row>
    <row r="70" spans="2:15">
      <c r="B70"/>
      <c r="C70"/>
      <c r="D70" t="s">
        <v>9</v>
      </c>
      <c r="E70" s="6">
        <v>2017</v>
      </c>
      <c r="F70" t="s">
        <v>50</v>
      </c>
      <c r="G70" s="9" t="s">
        <v>17</v>
      </c>
      <c r="H70" s="26" t="s">
        <v>144</v>
      </c>
      <c r="I70" s="14">
        <f t="shared" si="0"/>
        <v>0</v>
      </c>
      <c r="J70" s="14">
        <f t="shared" si="1"/>
        <v>0</v>
      </c>
      <c r="K70" s="14">
        <f t="shared" ref="K70:L70" si="50">J70</f>
        <v>0</v>
      </c>
      <c r="L70" s="14">
        <f t="shared" si="50"/>
        <v>0</v>
      </c>
      <c r="M70" s="14"/>
      <c r="N70" s="14"/>
      <c r="O70" s="14" t="str">
        <f t="shared" si="3"/>
        <v>ELCWPE</v>
      </c>
    </row>
    <row r="71" spans="2:15">
      <c r="B71"/>
      <c r="C71"/>
      <c r="D71" t="s">
        <v>9</v>
      </c>
      <c r="E71" s="6">
        <v>2018</v>
      </c>
      <c r="F71" t="s">
        <v>50</v>
      </c>
      <c r="G71" s="9" t="s">
        <v>17</v>
      </c>
      <c r="H71" s="26" t="s">
        <v>144</v>
      </c>
      <c r="I71" s="14">
        <f t="shared" si="0"/>
        <v>0</v>
      </c>
      <c r="J71" s="14">
        <f t="shared" si="1"/>
        <v>0</v>
      </c>
      <c r="K71" s="14">
        <f t="shared" ref="K71:L71" si="51">J71</f>
        <v>0</v>
      </c>
      <c r="L71" s="14">
        <f t="shared" si="51"/>
        <v>0</v>
      </c>
      <c r="M71" s="14"/>
      <c r="N71" s="14"/>
      <c r="O71" s="14" t="str">
        <f t="shared" si="3"/>
        <v>ELCWPE</v>
      </c>
    </row>
    <row r="72" spans="2:15">
      <c r="B72"/>
      <c r="C72"/>
      <c r="D72" t="s">
        <v>9</v>
      </c>
      <c r="E72" s="6">
        <v>2019</v>
      </c>
      <c r="F72" t="s">
        <v>50</v>
      </c>
      <c r="G72" s="9" t="s">
        <v>17</v>
      </c>
      <c r="H72" s="26" t="s">
        <v>144</v>
      </c>
      <c r="I72" s="14">
        <f t="shared" si="0"/>
        <v>0</v>
      </c>
      <c r="J72" s="14">
        <f t="shared" si="1"/>
        <v>0</v>
      </c>
      <c r="K72" s="14">
        <f t="shared" ref="K72:L72" si="52">J72</f>
        <v>0</v>
      </c>
      <c r="L72" s="14">
        <f t="shared" si="52"/>
        <v>0</v>
      </c>
      <c r="M72" s="14"/>
      <c r="N72" s="14"/>
      <c r="O72" s="14" t="str">
        <f t="shared" si="3"/>
        <v>ELCWPE</v>
      </c>
    </row>
    <row r="73" spans="2:15">
      <c r="B73"/>
      <c r="C73"/>
      <c r="D73" t="s">
        <v>9</v>
      </c>
      <c r="E73" s="6">
        <v>2020</v>
      </c>
      <c r="F73" t="s">
        <v>50</v>
      </c>
      <c r="G73" s="9" t="s">
        <v>17</v>
      </c>
      <c r="H73" s="26" t="s">
        <v>144</v>
      </c>
      <c r="I73" s="14">
        <f t="shared" si="0"/>
        <v>0</v>
      </c>
      <c r="J73" s="14">
        <f t="shared" si="1"/>
        <v>0</v>
      </c>
      <c r="K73" s="14">
        <f t="shared" ref="K73:L73" si="53">J73</f>
        <v>0</v>
      </c>
      <c r="L73" s="14">
        <f t="shared" si="53"/>
        <v>0</v>
      </c>
      <c r="M73" s="14"/>
      <c r="N73" s="14"/>
      <c r="O73" s="14" t="str">
        <f t="shared" si="3"/>
        <v>ELCWPE</v>
      </c>
    </row>
    <row r="74" spans="2:15">
      <c r="B74"/>
      <c r="C74"/>
      <c r="D74" t="s">
        <v>9</v>
      </c>
      <c r="E74" s="6">
        <v>2021</v>
      </c>
      <c r="F74" t="s">
        <v>50</v>
      </c>
      <c r="G74" s="9" t="s">
        <v>17</v>
      </c>
      <c r="H74" s="26" t="s">
        <v>144</v>
      </c>
      <c r="I74" s="14">
        <f t="shared" si="0"/>
        <v>0</v>
      </c>
      <c r="J74" s="14">
        <f t="shared" si="1"/>
        <v>0</v>
      </c>
      <c r="K74" s="14">
        <f t="shared" ref="K74:L74" si="54">J74</f>
        <v>0</v>
      </c>
      <c r="L74" s="14">
        <f t="shared" si="54"/>
        <v>0</v>
      </c>
      <c r="M74" s="14"/>
      <c r="N74" s="14"/>
      <c r="O74" s="14" t="str">
        <f t="shared" si="3"/>
        <v>ELCWPE</v>
      </c>
    </row>
    <row r="75" spans="2:15">
      <c r="B75"/>
      <c r="C75"/>
      <c r="D75" t="s">
        <v>9</v>
      </c>
      <c r="E75" s="6">
        <v>2022</v>
      </c>
      <c r="F75" t="s">
        <v>50</v>
      </c>
      <c r="G75" s="9" t="s">
        <v>17</v>
      </c>
      <c r="H75" s="26" t="s">
        <v>144</v>
      </c>
      <c r="I75" s="14">
        <f t="shared" si="0"/>
        <v>0</v>
      </c>
      <c r="J75" s="14">
        <f t="shared" si="1"/>
        <v>0</v>
      </c>
      <c r="K75" s="14">
        <f t="shared" ref="K75:L75" si="55">J75</f>
        <v>0</v>
      </c>
      <c r="L75" s="14">
        <f t="shared" si="55"/>
        <v>0</v>
      </c>
      <c r="M75" s="14"/>
      <c r="N75" s="14"/>
      <c r="O75" s="14" t="str">
        <f t="shared" si="3"/>
        <v>ELCWPE</v>
      </c>
    </row>
    <row r="76" spans="2:15">
      <c r="B76"/>
      <c r="C76"/>
      <c r="D76" t="s">
        <v>9</v>
      </c>
      <c r="E76" s="6">
        <v>2023</v>
      </c>
      <c r="F76" t="s">
        <v>50</v>
      </c>
      <c r="G76" s="9" t="s">
        <v>17</v>
      </c>
      <c r="H76" s="26" t="s">
        <v>144</v>
      </c>
      <c r="I76" s="14">
        <f t="shared" si="0"/>
        <v>0</v>
      </c>
      <c r="J76" s="14">
        <f t="shared" si="1"/>
        <v>0</v>
      </c>
      <c r="K76" s="14">
        <f t="shared" ref="K76:L76" si="56">J76</f>
        <v>0</v>
      </c>
      <c r="L76" s="14">
        <f t="shared" si="56"/>
        <v>0</v>
      </c>
      <c r="M76" s="14"/>
      <c r="N76" s="14"/>
      <c r="O76" s="14" t="str">
        <f t="shared" si="3"/>
        <v>ELCWPE</v>
      </c>
    </row>
    <row r="77" spans="2:15">
      <c r="B77"/>
      <c r="C77"/>
      <c r="D77" t="s">
        <v>9</v>
      </c>
      <c r="E77" s="6">
        <v>2024</v>
      </c>
      <c r="F77" t="s">
        <v>50</v>
      </c>
      <c r="G77" s="9" t="s">
        <v>17</v>
      </c>
      <c r="H77" s="26" t="s">
        <v>144</v>
      </c>
      <c r="I77" s="14">
        <f t="shared" si="0"/>
        <v>0</v>
      </c>
      <c r="J77" s="14">
        <f t="shared" si="1"/>
        <v>0</v>
      </c>
      <c r="K77" s="14">
        <f t="shared" ref="K77:L77" si="57">J77</f>
        <v>0</v>
      </c>
      <c r="L77" s="14">
        <f t="shared" si="57"/>
        <v>0</v>
      </c>
      <c r="M77" s="14"/>
      <c r="N77" s="14"/>
      <c r="O77" s="14" t="str">
        <f t="shared" si="3"/>
        <v>ELCWPE</v>
      </c>
    </row>
    <row r="78" spans="2:15">
      <c r="B78"/>
      <c r="C78"/>
      <c r="D78" t="s">
        <v>9</v>
      </c>
      <c r="E78" s="6">
        <v>2025</v>
      </c>
      <c r="F78" t="s">
        <v>50</v>
      </c>
      <c r="G78" s="9" t="s">
        <v>17</v>
      </c>
      <c r="H78" s="26" t="s">
        <v>144</v>
      </c>
      <c r="I78" s="14">
        <f t="shared" si="0"/>
        <v>0</v>
      </c>
      <c r="J78" s="14">
        <f t="shared" si="1"/>
        <v>0</v>
      </c>
      <c r="K78" s="14">
        <f t="shared" ref="K78:L78" si="58">J78</f>
        <v>0</v>
      </c>
      <c r="L78" s="14">
        <f t="shared" si="58"/>
        <v>0</v>
      </c>
      <c r="M78" s="14"/>
      <c r="N78" s="14"/>
      <c r="O78" s="14" t="str">
        <f t="shared" si="3"/>
        <v>ELCWPE</v>
      </c>
    </row>
    <row r="79" spans="2:15">
      <c r="B79"/>
      <c r="C79"/>
      <c r="D79" t="s">
        <v>9</v>
      </c>
      <c r="E79" s="6">
        <v>2026</v>
      </c>
      <c r="F79" t="s">
        <v>50</v>
      </c>
      <c r="G79" s="9" t="s">
        <v>17</v>
      </c>
      <c r="H79" s="26" t="s">
        <v>144</v>
      </c>
      <c r="I79" s="14">
        <f t="shared" si="0"/>
        <v>0</v>
      </c>
      <c r="J79" s="14">
        <f t="shared" si="1"/>
        <v>0</v>
      </c>
      <c r="K79" s="14">
        <f t="shared" ref="K79:L79" si="59">J79</f>
        <v>0</v>
      </c>
      <c r="L79" s="14">
        <f t="shared" si="59"/>
        <v>0</v>
      </c>
      <c r="M79" s="14"/>
      <c r="N79" s="14"/>
      <c r="O79" s="14" t="str">
        <f t="shared" si="3"/>
        <v>ELCWPE</v>
      </c>
    </row>
    <row r="80" spans="2:15">
      <c r="B80"/>
      <c r="C80"/>
      <c r="D80" t="s">
        <v>9</v>
      </c>
      <c r="E80" s="6">
        <v>2027</v>
      </c>
      <c r="F80" t="s">
        <v>50</v>
      </c>
      <c r="G80" s="9" t="s">
        <v>17</v>
      </c>
      <c r="H80" s="26" t="s">
        <v>144</v>
      </c>
      <c r="I80" s="14">
        <f t="shared" si="0"/>
        <v>0</v>
      </c>
      <c r="J80" s="14">
        <f t="shared" si="1"/>
        <v>0</v>
      </c>
      <c r="K80" s="14">
        <f t="shared" ref="K80:L80" si="60">J80</f>
        <v>0</v>
      </c>
      <c r="L80" s="14">
        <f t="shared" si="60"/>
        <v>0</v>
      </c>
      <c r="M80" s="14"/>
      <c r="N80" s="14"/>
      <c r="O80" s="14" t="str">
        <f t="shared" si="3"/>
        <v>ELCWPE</v>
      </c>
    </row>
    <row r="81" spans="2:15">
      <c r="B81"/>
      <c r="C81"/>
      <c r="D81" t="s">
        <v>9</v>
      </c>
      <c r="E81" s="6">
        <v>2028</v>
      </c>
      <c r="F81" t="s">
        <v>50</v>
      </c>
      <c r="G81" s="9" t="s">
        <v>17</v>
      </c>
      <c r="H81" s="26" t="s">
        <v>144</v>
      </c>
      <c r="I81" s="14">
        <f t="shared" si="0"/>
        <v>0</v>
      </c>
      <c r="J81" s="14">
        <f t="shared" si="1"/>
        <v>0</v>
      </c>
      <c r="K81" s="14">
        <f t="shared" ref="K81:L81" si="61">J81</f>
        <v>0</v>
      </c>
      <c r="L81" s="14">
        <f t="shared" si="61"/>
        <v>0</v>
      </c>
      <c r="M81" s="14"/>
      <c r="N81" s="14"/>
      <c r="O81" s="14" t="str">
        <f t="shared" si="3"/>
        <v>ELCWPE</v>
      </c>
    </row>
    <row r="82" spans="2:15">
      <c r="B82"/>
      <c r="C82"/>
      <c r="D82" t="s">
        <v>9</v>
      </c>
      <c r="E82" s="6">
        <v>2029</v>
      </c>
      <c r="F82" t="s">
        <v>50</v>
      </c>
      <c r="G82" s="9" t="s">
        <v>17</v>
      </c>
      <c r="H82" s="26" t="s">
        <v>144</v>
      </c>
      <c r="I82" s="14">
        <f t="shared" si="0"/>
        <v>0</v>
      </c>
      <c r="J82" s="14">
        <f t="shared" si="1"/>
        <v>0</v>
      </c>
      <c r="K82" s="14">
        <f t="shared" ref="K82:L82" si="62">J82</f>
        <v>0</v>
      </c>
      <c r="L82" s="14">
        <f t="shared" si="62"/>
        <v>0</v>
      </c>
      <c r="M82" s="14"/>
      <c r="N82" s="14"/>
      <c r="O82" s="14" t="str">
        <f t="shared" si="3"/>
        <v>ELCWPE</v>
      </c>
    </row>
    <row r="83" spans="2:15">
      <c r="B83"/>
      <c r="C83"/>
      <c r="D83" t="s">
        <v>9</v>
      </c>
      <c r="E83" s="6">
        <v>2030</v>
      </c>
      <c r="F83" t="s">
        <v>50</v>
      </c>
      <c r="G83" s="9" t="s">
        <v>17</v>
      </c>
      <c r="H83" s="26" t="s">
        <v>144</v>
      </c>
      <c r="I83" s="14">
        <f t="shared" si="0"/>
        <v>0</v>
      </c>
      <c r="J83" s="14">
        <f t="shared" si="1"/>
        <v>0</v>
      </c>
      <c r="K83" s="14">
        <f t="shared" ref="K83:L83" si="63">J83</f>
        <v>0</v>
      </c>
      <c r="L83" s="14">
        <f t="shared" si="63"/>
        <v>0</v>
      </c>
      <c r="M83" s="14"/>
      <c r="N83" s="14"/>
      <c r="O83" s="14" t="str">
        <f t="shared" si="3"/>
        <v>ELCWPE</v>
      </c>
    </row>
    <row r="84" spans="2:15">
      <c r="B84"/>
      <c r="C84"/>
      <c r="D84" t="s">
        <v>9</v>
      </c>
      <c r="E84" s="6">
        <v>2031</v>
      </c>
      <c r="F84" t="s">
        <v>50</v>
      </c>
      <c r="G84" s="9" t="s">
        <v>17</v>
      </c>
      <c r="H84" s="26" t="s">
        <v>144</v>
      </c>
      <c r="I84" s="14">
        <f t="shared" si="0"/>
        <v>0</v>
      </c>
      <c r="J84" s="14">
        <f t="shared" si="1"/>
        <v>0</v>
      </c>
      <c r="K84" s="14">
        <f t="shared" ref="K84:L84" si="64">J84</f>
        <v>0</v>
      </c>
      <c r="L84" s="14">
        <f t="shared" si="64"/>
        <v>0</v>
      </c>
      <c r="M84" s="14"/>
      <c r="N84" s="14"/>
      <c r="O84" s="14" t="str">
        <f t="shared" si="3"/>
        <v>ELCWPE</v>
      </c>
    </row>
    <row r="85" spans="2:15">
      <c r="B85"/>
      <c r="C85"/>
      <c r="D85" t="s">
        <v>9</v>
      </c>
      <c r="E85" s="6">
        <v>2032</v>
      </c>
      <c r="F85" t="s">
        <v>50</v>
      </c>
      <c r="G85" s="9" t="s">
        <v>17</v>
      </c>
      <c r="H85" s="26" t="s">
        <v>144</v>
      </c>
      <c r="I85" s="14">
        <f t="shared" si="0"/>
        <v>0</v>
      </c>
      <c r="J85" s="14">
        <f t="shared" si="1"/>
        <v>0</v>
      </c>
      <c r="K85" s="14">
        <f t="shared" ref="K85:L85" si="65">J85</f>
        <v>0</v>
      </c>
      <c r="L85" s="14">
        <f t="shared" si="65"/>
        <v>0</v>
      </c>
      <c r="M85" s="14"/>
      <c r="N85" s="14"/>
      <c r="O85" s="14" t="str">
        <f t="shared" si="3"/>
        <v>ELCWPE</v>
      </c>
    </row>
    <row r="86" spans="2:15">
      <c r="B86"/>
      <c r="C86"/>
      <c r="D86" t="s">
        <v>9</v>
      </c>
      <c r="E86" s="6">
        <v>2033</v>
      </c>
      <c r="F86" t="s">
        <v>50</v>
      </c>
      <c r="G86" s="9" t="s">
        <v>17</v>
      </c>
      <c r="H86" s="26" t="s">
        <v>144</v>
      </c>
      <c r="I86" s="14">
        <f t="shared" ref="I86:I149" si="66">HLOOKUP(O86,FuelTax2,E86-2006,FALSE)*$D$14*$B$11</f>
        <v>0</v>
      </c>
      <c r="J86" s="14">
        <f t="shared" si="1"/>
        <v>0</v>
      </c>
      <c r="K86" s="14">
        <f t="shared" ref="K86:L86" si="67">J86</f>
        <v>0</v>
      </c>
      <c r="L86" s="14">
        <f t="shared" si="67"/>
        <v>0</v>
      </c>
      <c r="M86" s="14"/>
      <c r="N86" s="14"/>
      <c r="O86" s="14" t="str">
        <f t="shared" si="3"/>
        <v>ELCWPE</v>
      </c>
    </row>
    <row r="87" spans="2:15">
      <c r="B87"/>
      <c r="C87"/>
      <c r="D87" t="s">
        <v>9</v>
      </c>
      <c r="E87" s="6">
        <v>2034</v>
      </c>
      <c r="F87" t="s">
        <v>50</v>
      </c>
      <c r="G87" s="9" t="s">
        <v>17</v>
      </c>
      <c r="H87" s="26" t="s">
        <v>144</v>
      </c>
      <c r="I87" s="14">
        <f t="shared" si="66"/>
        <v>0</v>
      </c>
      <c r="J87" s="14">
        <f t="shared" ref="J87:J150" si="68">I87</f>
        <v>0</v>
      </c>
      <c r="K87" s="14">
        <f t="shared" ref="K87:L87" si="69">J87</f>
        <v>0</v>
      </c>
      <c r="L87" s="14">
        <f t="shared" si="69"/>
        <v>0</v>
      </c>
      <c r="M87" s="14"/>
      <c r="N87" s="14"/>
      <c r="O87" s="14" t="str">
        <f t="shared" ref="O87:O150" si="70">"ELC"&amp;LEFT(RIGHT(F87,4),3)</f>
        <v>ELCWPE</v>
      </c>
    </row>
    <row r="88" spans="2:15">
      <c r="B88"/>
      <c r="C88"/>
      <c r="D88" t="s">
        <v>9</v>
      </c>
      <c r="E88" s="6">
        <v>2035</v>
      </c>
      <c r="F88" t="s">
        <v>50</v>
      </c>
      <c r="G88" s="9" t="s">
        <v>17</v>
      </c>
      <c r="H88" s="26" t="s">
        <v>144</v>
      </c>
      <c r="I88" s="14">
        <f t="shared" si="66"/>
        <v>0</v>
      </c>
      <c r="J88" s="14">
        <f t="shared" si="68"/>
        <v>0</v>
      </c>
      <c r="K88" s="14">
        <f t="shared" ref="K88:L88" si="71">J88</f>
        <v>0</v>
      </c>
      <c r="L88" s="14">
        <f t="shared" si="71"/>
        <v>0</v>
      </c>
      <c r="M88" s="14"/>
      <c r="N88" s="14"/>
      <c r="O88" s="14" t="str">
        <f t="shared" si="70"/>
        <v>ELCWPE</v>
      </c>
    </row>
    <row r="89" spans="2:15">
      <c r="B89"/>
      <c r="C89"/>
      <c r="D89" t="s">
        <v>9</v>
      </c>
      <c r="E89" s="6">
        <v>2036</v>
      </c>
      <c r="F89" t="s">
        <v>50</v>
      </c>
      <c r="G89" s="9" t="s">
        <v>17</v>
      </c>
      <c r="H89" s="26" t="s">
        <v>144</v>
      </c>
      <c r="I89" s="14">
        <f t="shared" si="66"/>
        <v>0</v>
      </c>
      <c r="J89" s="14">
        <f t="shared" si="68"/>
        <v>0</v>
      </c>
      <c r="K89" s="14">
        <f t="shared" ref="K89:L89" si="72">J89</f>
        <v>0</v>
      </c>
      <c r="L89" s="14">
        <f t="shared" si="72"/>
        <v>0</v>
      </c>
      <c r="M89" s="14"/>
      <c r="N89" s="14"/>
      <c r="O89" s="14" t="str">
        <f t="shared" si="70"/>
        <v>ELCWPE</v>
      </c>
    </row>
    <row r="90" spans="2:15">
      <c r="B90"/>
      <c r="C90"/>
      <c r="D90" t="s">
        <v>9</v>
      </c>
      <c r="E90" s="6">
        <v>2037</v>
      </c>
      <c r="F90" t="s">
        <v>50</v>
      </c>
      <c r="G90" s="9" t="s">
        <v>17</v>
      </c>
      <c r="H90" s="26" t="s">
        <v>144</v>
      </c>
      <c r="I90" s="14">
        <f t="shared" si="66"/>
        <v>0</v>
      </c>
      <c r="J90" s="14">
        <f t="shared" si="68"/>
        <v>0</v>
      </c>
      <c r="K90" s="14">
        <f t="shared" ref="K90:L90" si="73">J90</f>
        <v>0</v>
      </c>
      <c r="L90" s="14">
        <f t="shared" si="73"/>
        <v>0</v>
      </c>
      <c r="M90" s="14"/>
      <c r="N90" s="14"/>
      <c r="O90" s="14" t="str">
        <f t="shared" si="70"/>
        <v>ELCWPE</v>
      </c>
    </row>
    <row r="91" spans="2:15">
      <c r="B91"/>
      <c r="C91"/>
      <c r="D91" t="s">
        <v>9</v>
      </c>
      <c r="E91" s="6">
        <v>2038</v>
      </c>
      <c r="F91" t="s">
        <v>50</v>
      </c>
      <c r="G91" s="9" t="s">
        <v>17</v>
      </c>
      <c r="H91" s="26" t="s">
        <v>144</v>
      </c>
      <c r="I91" s="14">
        <f t="shared" si="66"/>
        <v>0</v>
      </c>
      <c r="J91" s="14">
        <f t="shared" si="68"/>
        <v>0</v>
      </c>
      <c r="K91" s="14">
        <f t="shared" ref="K91:L91" si="74">J91</f>
        <v>0</v>
      </c>
      <c r="L91" s="14">
        <f t="shared" si="74"/>
        <v>0</v>
      </c>
      <c r="M91" s="14"/>
      <c r="N91" s="14"/>
      <c r="O91" s="14" t="str">
        <f t="shared" si="70"/>
        <v>ELCWPE</v>
      </c>
    </row>
    <row r="92" spans="2:15">
      <c r="B92"/>
      <c r="C92"/>
      <c r="D92" t="s">
        <v>9</v>
      </c>
      <c r="E92" s="6">
        <v>2039</v>
      </c>
      <c r="F92" t="s">
        <v>50</v>
      </c>
      <c r="G92" s="9" t="s">
        <v>17</v>
      </c>
      <c r="H92" s="26" t="s">
        <v>144</v>
      </c>
      <c r="I92" s="14">
        <f t="shared" si="66"/>
        <v>0</v>
      </c>
      <c r="J92" s="14">
        <f t="shared" si="68"/>
        <v>0</v>
      </c>
      <c r="K92" s="14">
        <f t="shared" ref="K92:L92" si="75">J92</f>
        <v>0</v>
      </c>
      <c r="L92" s="14">
        <f t="shared" si="75"/>
        <v>0</v>
      </c>
      <c r="M92" s="14"/>
      <c r="N92" s="14"/>
      <c r="O92" s="14" t="str">
        <f t="shared" si="70"/>
        <v>ELCWPE</v>
      </c>
    </row>
    <row r="93" spans="2:15">
      <c r="B93"/>
      <c r="C93"/>
      <c r="D93" t="s">
        <v>9</v>
      </c>
      <c r="E93" s="6">
        <v>2040</v>
      </c>
      <c r="F93" t="s">
        <v>50</v>
      </c>
      <c r="G93" s="9" t="s">
        <v>17</v>
      </c>
      <c r="H93" s="26" t="s">
        <v>144</v>
      </c>
      <c r="I93" s="14">
        <f t="shared" si="66"/>
        <v>0</v>
      </c>
      <c r="J93" s="14">
        <f t="shared" si="68"/>
        <v>0</v>
      </c>
      <c r="K93" s="14">
        <f t="shared" ref="K93:L93" si="76">J93</f>
        <v>0</v>
      </c>
      <c r="L93" s="14">
        <f t="shared" si="76"/>
        <v>0</v>
      </c>
      <c r="M93" s="14"/>
      <c r="N93" s="14"/>
      <c r="O93" s="14" t="str">
        <f t="shared" si="70"/>
        <v>ELCWPE</v>
      </c>
    </row>
    <row r="94" spans="2:15">
      <c r="B94"/>
      <c r="C94"/>
      <c r="D94" t="s">
        <v>9</v>
      </c>
      <c r="E94" s="6">
        <v>2041</v>
      </c>
      <c r="F94" t="s">
        <v>50</v>
      </c>
      <c r="G94" s="9" t="s">
        <v>17</v>
      </c>
      <c r="H94" s="26" t="s">
        <v>144</v>
      </c>
      <c r="I94" s="14">
        <f t="shared" si="66"/>
        <v>0</v>
      </c>
      <c r="J94" s="14">
        <f t="shared" si="68"/>
        <v>0</v>
      </c>
      <c r="K94" s="14">
        <f t="shared" ref="K94:L94" si="77">J94</f>
        <v>0</v>
      </c>
      <c r="L94" s="14">
        <f t="shared" si="77"/>
        <v>0</v>
      </c>
      <c r="M94" s="14"/>
      <c r="N94" s="14"/>
      <c r="O94" s="14" t="str">
        <f t="shared" si="70"/>
        <v>ELCWPE</v>
      </c>
    </row>
    <row r="95" spans="2:15">
      <c r="B95"/>
      <c r="C95"/>
      <c r="D95" t="s">
        <v>9</v>
      </c>
      <c r="E95" s="6">
        <v>2042</v>
      </c>
      <c r="F95" t="s">
        <v>50</v>
      </c>
      <c r="G95" s="9" t="s">
        <v>17</v>
      </c>
      <c r="H95" s="26" t="s">
        <v>144</v>
      </c>
      <c r="I95" s="14">
        <f t="shared" si="66"/>
        <v>0</v>
      </c>
      <c r="J95" s="14">
        <f t="shared" si="68"/>
        <v>0</v>
      </c>
      <c r="K95" s="14">
        <f t="shared" ref="K95:L95" si="78">J95</f>
        <v>0</v>
      </c>
      <c r="L95" s="14">
        <f t="shared" si="78"/>
        <v>0</v>
      </c>
      <c r="M95" s="14"/>
      <c r="N95" s="14"/>
      <c r="O95" s="14" t="str">
        <f t="shared" si="70"/>
        <v>ELCWPE</v>
      </c>
    </row>
    <row r="96" spans="2:15">
      <c r="B96"/>
      <c r="C96"/>
      <c r="D96" t="s">
        <v>9</v>
      </c>
      <c r="E96" s="6">
        <v>2043</v>
      </c>
      <c r="F96" t="s">
        <v>50</v>
      </c>
      <c r="G96" s="9" t="s">
        <v>17</v>
      </c>
      <c r="H96" s="26" t="s">
        <v>144</v>
      </c>
      <c r="I96" s="14">
        <f t="shared" si="66"/>
        <v>0</v>
      </c>
      <c r="J96" s="14">
        <f t="shared" si="68"/>
        <v>0</v>
      </c>
      <c r="K96" s="14">
        <f t="shared" ref="K96:L96" si="79">J96</f>
        <v>0</v>
      </c>
      <c r="L96" s="14">
        <f t="shared" si="79"/>
        <v>0</v>
      </c>
      <c r="M96" s="14"/>
      <c r="N96" s="14"/>
      <c r="O96" s="14" t="str">
        <f t="shared" si="70"/>
        <v>ELCWPE</v>
      </c>
    </row>
    <row r="97" spans="2:15">
      <c r="B97"/>
      <c r="C97"/>
      <c r="D97" t="s">
        <v>9</v>
      </c>
      <c r="E97" s="6">
        <v>2044</v>
      </c>
      <c r="F97" t="s">
        <v>50</v>
      </c>
      <c r="G97" s="9" t="s">
        <v>17</v>
      </c>
      <c r="H97" s="26" t="s">
        <v>144</v>
      </c>
      <c r="I97" s="14">
        <f t="shared" si="66"/>
        <v>0</v>
      </c>
      <c r="J97" s="14">
        <f t="shared" si="68"/>
        <v>0</v>
      </c>
      <c r="K97" s="14">
        <f t="shared" ref="K97:L97" si="80">J97</f>
        <v>0</v>
      </c>
      <c r="L97" s="14">
        <f t="shared" si="80"/>
        <v>0</v>
      </c>
      <c r="M97" s="14"/>
      <c r="N97" s="14"/>
      <c r="O97" s="14" t="str">
        <f t="shared" si="70"/>
        <v>ELCWPE</v>
      </c>
    </row>
    <row r="98" spans="2:15">
      <c r="B98"/>
      <c r="C98"/>
      <c r="D98" t="s">
        <v>9</v>
      </c>
      <c r="E98" s="6">
        <v>2045</v>
      </c>
      <c r="F98" t="s">
        <v>50</v>
      </c>
      <c r="G98" s="9" t="s">
        <v>17</v>
      </c>
      <c r="H98" s="26" t="s">
        <v>144</v>
      </c>
      <c r="I98" s="14">
        <f t="shared" si="66"/>
        <v>0</v>
      </c>
      <c r="J98" s="14">
        <f t="shared" si="68"/>
        <v>0</v>
      </c>
      <c r="K98" s="14">
        <f t="shared" ref="K98:L98" si="81">J98</f>
        <v>0</v>
      </c>
      <c r="L98" s="14">
        <f t="shared" si="81"/>
        <v>0</v>
      </c>
      <c r="M98" s="14"/>
      <c r="N98" s="14"/>
      <c r="O98" s="14" t="str">
        <f t="shared" si="70"/>
        <v>ELCWPE</v>
      </c>
    </row>
    <row r="99" spans="2:15">
      <c r="B99"/>
      <c r="C99"/>
      <c r="D99" t="s">
        <v>9</v>
      </c>
      <c r="E99" s="6">
        <v>2046</v>
      </c>
      <c r="F99" t="s">
        <v>50</v>
      </c>
      <c r="G99" s="9" t="s">
        <v>17</v>
      </c>
      <c r="H99" s="26" t="s">
        <v>144</v>
      </c>
      <c r="I99" s="14">
        <f t="shared" si="66"/>
        <v>0</v>
      </c>
      <c r="J99" s="14">
        <f t="shared" si="68"/>
        <v>0</v>
      </c>
      <c r="K99" s="14">
        <f t="shared" ref="K99:L99" si="82">J99</f>
        <v>0</v>
      </c>
      <c r="L99" s="14">
        <f t="shared" si="82"/>
        <v>0</v>
      </c>
      <c r="M99" s="14"/>
      <c r="N99" s="14"/>
      <c r="O99" s="14" t="str">
        <f t="shared" si="70"/>
        <v>ELCWPE</v>
      </c>
    </row>
    <row r="100" spans="2:15">
      <c r="B100"/>
      <c r="C100"/>
      <c r="D100" t="s">
        <v>9</v>
      </c>
      <c r="E100" s="6">
        <v>2047</v>
      </c>
      <c r="F100" t="s">
        <v>50</v>
      </c>
      <c r="G100" s="9" t="s">
        <v>17</v>
      </c>
      <c r="H100" s="26" t="s">
        <v>144</v>
      </c>
      <c r="I100" s="14">
        <f t="shared" si="66"/>
        <v>0</v>
      </c>
      <c r="J100" s="14">
        <f t="shared" si="68"/>
        <v>0</v>
      </c>
      <c r="K100" s="14">
        <f t="shared" ref="K100:L100" si="83">J100</f>
        <v>0</v>
      </c>
      <c r="L100" s="14">
        <f t="shared" si="83"/>
        <v>0</v>
      </c>
      <c r="M100" s="14"/>
      <c r="N100" s="14"/>
      <c r="O100" s="14" t="str">
        <f t="shared" si="70"/>
        <v>ELCWPE</v>
      </c>
    </row>
    <row r="101" spans="2:15">
      <c r="B101"/>
      <c r="C101"/>
      <c r="D101" t="s">
        <v>9</v>
      </c>
      <c r="E101" s="6">
        <v>2048</v>
      </c>
      <c r="F101" t="s">
        <v>50</v>
      </c>
      <c r="G101" s="9" t="s">
        <v>17</v>
      </c>
      <c r="H101" s="26" t="s">
        <v>144</v>
      </c>
      <c r="I101" s="14">
        <f t="shared" si="66"/>
        <v>0</v>
      </c>
      <c r="J101" s="14">
        <f t="shared" si="68"/>
        <v>0</v>
      </c>
      <c r="K101" s="14">
        <f t="shared" ref="K101:L101" si="84">J101</f>
        <v>0</v>
      </c>
      <c r="L101" s="14">
        <f t="shared" si="84"/>
        <v>0</v>
      </c>
      <c r="M101" s="14"/>
      <c r="N101" s="14"/>
      <c r="O101" s="14" t="str">
        <f t="shared" si="70"/>
        <v>ELCWPE</v>
      </c>
    </row>
    <row r="102" spans="2:15">
      <c r="B102"/>
      <c r="C102"/>
      <c r="D102" t="s">
        <v>9</v>
      </c>
      <c r="E102" s="6">
        <v>2049</v>
      </c>
      <c r="F102" t="s">
        <v>50</v>
      </c>
      <c r="G102" s="9" t="s">
        <v>17</v>
      </c>
      <c r="H102" s="26" t="s">
        <v>144</v>
      </c>
      <c r="I102" s="14">
        <f t="shared" si="66"/>
        <v>0</v>
      </c>
      <c r="J102" s="14">
        <f t="shared" si="68"/>
        <v>0</v>
      </c>
      <c r="K102" s="14">
        <f t="shared" ref="K102:L102" si="85">J102</f>
        <v>0</v>
      </c>
      <c r="L102" s="14">
        <f t="shared" si="85"/>
        <v>0</v>
      </c>
      <c r="M102" s="14"/>
      <c r="N102" s="14"/>
      <c r="O102" s="14" t="str">
        <f t="shared" si="70"/>
        <v>ELCWPE</v>
      </c>
    </row>
    <row r="103" spans="2:15">
      <c r="B103" s="7"/>
      <c r="C103" s="7"/>
      <c r="D103" s="7" t="s">
        <v>9</v>
      </c>
      <c r="E103" s="8">
        <v>2050</v>
      </c>
      <c r="F103" s="7" t="s">
        <v>50</v>
      </c>
      <c r="G103" s="7" t="s">
        <v>17</v>
      </c>
      <c r="H103" s="26" t="s">
        <v>144</v>
      </c>
      <c r="I103" s="14">
        <f t="shared" si="66"/>
        <v>0</v>
      </c>
      <c r="J103" s="14">
        <f t="shared" si="68"/>
        <v>0</v>
      </c>
      <c r="K103" s="14">
        <f t="shared" ref="K103:L103" si="86">J103</f>
        <v>0</v>
      </c>
      <c r="L103" s="14">
        <f t="shared" si="86"/>
        <v>0</v>
      </c>
      <c r="M103" s="14"/>
      <c r="N103" s="19"/>
      <c r="O103" s="14" t="str">
        <f t="shared" si="70"/>
        <v>ELCWPE</v>
      </c>
    </row>
    <row r="104" spans="2:15">
      <c r="D104" t="s">
        <v>9</v>
      </c>
      <c r="E104" s="6">
        <v>2010</v>
      </c>
      <c r="F104" t="s">
        <v>47</v>
      </c>
      <c r="G104" s="9" t="s">
        <v>17</v>
      </c>
      <c r="H104" s="26" t="s">
        <v>144</v>
      </c>
      <c r="I104" s="14">
        <f t="shared" si="66"/>
        <v>8.9519509897320635</v>
      </c>
      <c r="J104" s="14">
        <f t="shared" si="68"/>
        <v>8.9519509897320635</v>
      </c>
      <c r="K104" s="14">
        <f t="shared" ref="K104:L104" si="87">J104</f>
        <v>8.9519509897320635</v>
      </c>
      <c r="L104" s="14">
        <f t="shared" si="87"/>
        <v>8.9519509897320635</v>
      </c>
      <c r="M104" s="14"/>
      <c r="N104" s="14"/>
      <c r="O104" s="14" t="str">
        <f t="shared" si="70"/>
        <v>ELCWST</v>
      </c>
    </row>
    <row r="105" spans="2:15">
      <c r="D105" t="s">
        <v>9</v>
      </c>
      <c r="E105" s="6">
        <v>2011</v>
      </c>
      <c r="F105" t="s">
        <v>47</v>
      </c>
      <c r="G105" s="9" t="s">
        <v>17</v>
      </c>
      <c r="H105" s="26" t="s">
        <v>144</v>
      </c>
      <c r="I105" s="14">
        <f t="shared" si="66"/>
        <v>8.7818639209271527</v>
      </c>
      <c r="J105" s="14">
        <f t="shared" si="68"/>
        <v>8.7818639209271527</v>
      </c>
      <c r="K105" s="14">
        <f t="shared" ref="K105:L105" si="88">J105</f>
        <v>8.7818639209271527</v>
      </c>
      <c r="L105" s="14">
        <f t="shared" si="88"/>
        <v>8.7818639209271527</v>
      </c>
      <c r="M105" s="14"/>
      <c r="N105" s="14"/>
      <c r="O105" s="14" t="str">
        <f t="shared" si="70"/>
        <v>ELCWST</v>
      </c>
    </row>
    <row r="106" spans="2:15">
      <c r="D106" t="s">
        <v>9</v>
      </c>
      <c r="E106" s="6">
        <v>2012</v>
      </c>
      <c r="F106" t="s">
        <v>47</v>
      </c>
      <c r="G106" s="9" t="s">
        <v>17</v>
      </c>
      <c r="H106" s="26" t="s">
        <v>144</v>
      </c>
      <c r="I106" s="14">
        <f t="shared" si="66"/>
        <v>8.6589178260341715</v>
      </c>
      <c r="J106" s="14">
        <f t="shared" si="68"/>
        <v>8.6589178260341715</v>
      </c>
      <c r="K106" s="14">
        <f t="shared" ref="K106:L106" si="89">J106</f>
        <v>8.6589178260341715</v>
      </c>
      <c r="L106" s="14">
        <f t="shared" si="89"/>
        <v>8.6589178260341715</v>
      </c>
      <c r="M106" s="14"/>
      <c r="N106" s="14"/>
      <c r="O106" s="14" t="str">
        <f t="shared" si="70"/>
        <v>ELCWST</v>
      </c>
    </row>
    <row r="107" spans="2:15">
      <c r="D107" t="s">
        <v>9</v>
      </c>
      <c r="E107" s="6">
        <v>2013</v>
      </c>
      <c r="F107" t="s">
        <v>47</v>
      </c>
      <c r="G107" s="9" t="s">
        <v>17</v>
      </c>
      <c r="H107" s="26" t="s">
        <v>144</v>
      </c>
      <c r="I107" s="14">
        <f t="shared" si="66"/>
        <v>8.580987565599866</v>
      </c>
      <c r="J107" s="14">
        <f t="shared" si="68"/>
        <v>8.580987565599866</v>
      </c>
      <c r="K107" s="14">
        <f t="shared" ref="K107:L107" si="90">J107</f>
        <v>8.580987565599866</v>
      </c>
      <c r="L107" s="14">
        <f t="shared" si="90"/>
        <v>8.580987565599866</v>
      </c>
      <c r="M107" s="14"/>
      <c r="N107" s="14"/>
      <c r="O107" s="14" t="str">
        <f t="shared" si="70"/>
        <v>ELCWST</v>
      </c>
    </row>
    <row r="108" spans="2:15">
      <c r="D108" t="s">
        <v>9</v>
      </c>
      <c r="E108" s="6">
        <v>2014</v>
      </c>
      <c r="F108" t="s">
        <v>47</v>
      </c>
      <c r="G108" s="9" t="s">
        <v>17</v>
      </c>
      <c r="H108" s="26" t="s">
        <v>144</v>
      </c>
      <c r="I108" s="14">
        <f t="shared" si="66"/>
        <v>8.5466636153374669</v>
      </c>
      <c r="J108" s="14">
        <f t="shared" si="68"/>
        <v>8.5466636153374669</v>
      </c>
      <c r="K108" s="14">
        <f t="shared" ref="K108:L108" si="91">J108</f>
        <v>8.5466636153374669</v>
      </c>
      <c r="L108" s="14">
        <f t="shared" si="91"/>
        <v>8.5466636153374669</v>
      </c>
      <c r="M108" s="14"/>
      <c r="N108" s="14"/>
      <c r="O108" s="14" t="str">
        <f t="shared" si="70"/>
        <v>ELCWST</v>
      </c>
    </row>
    <row r="109" spans="2:15">
      <c r="D109" t="s">
        <v>9</v>
      </c>
      <c r="E109" s="6">
        <v>2015</v>
      </c>
      <c r="F109" t="s">
        <v>47</v>
      </c>
      <c r="G109" s="9" t="s">
        <v>17</v>
      </c>
      <c r="H109" s="26" t="s">
        <v>144</v>
      </c>
      <c r="I109" s="14">
        <f t="shared" si="66"/>
        <v>9.8041037794330936</v>
      </c>
      <c r="J109" s="14">
        <f t="shared" si="68"/>
        <v>9.8041037794330936</v>
      </c>
      <c r="K109" s="14">
        <f t="shared" ref="K109:L109" si="92">J109</f>
        <v>9.8041037794330936</v>
      </c>
      <c r="L109" s="14">
        <f t="shared" si="92"/>
        <v>9.8041037794330936</v>
      </c>
      <c r="M109" s="14"/>
      <c r="N109" s="14"/>
      <c r="O109" s="14" t="str">
        <f t="shared" si="70"/>
        <v>ELCWST</v>
      </c>
    </row>
    <row r="110" spans="2:15">
      <c r="D110" t="s">
        <v>9</v>
      </c>
      <c r="E110" s="6">
        <v>2016</v>
      </c>
      <c r="F110" t="s">
        <v>47</v>
      </c>
      <c r="G110" s="9" t="s">
        <v>17</v>
      </c>
      <c r="H110" s="26" t="s">
        <v>144</v>
      </c>
      <c r="I110" s="14">
        <f t="shared" si="66"/>
        <v>9.6974320271346137</v>
      </c>
      <c r="J110" s="14">
        <f t="shared" si="68"/>
        <v>9.6974320271346137</v>
      </c>
      <c r="K110" s="14">
        <f t="shared" ref="K110:L110" si="93">J110</f>
        <v>9.6974320271346137</v>
      </c>
      <c r="L110" s="14">
        <f t="shared" si="93"/>
        <v>9.6974320271346137</v>
      </c>
      <c r="M110" s="14"/>
      <c r="N110" s="14"/>
      <c r="O110" s="14" t="str">
        <f t="shared" si="70"/>
        <v>ELCWST</v>
      </c>
    </row>
    <row r="111" spans="2:15">
      <c r="D111" t="s">
        <v>9</v>
      </c>
      <c r="E111" s="6">
        <v>2017</v>
      </c>
      <c r="F111" t="s">
        <v>47</v>
      </c>
      <c r="G111" s="9" t="s">
        <v>17</v>
      </c>
      <c r="H111" s="26" t="s">
        <v>144</v>
      </c>
      <c r="I111" s="14">
        <f t="shared" si="66"/>
        <v>9.5166163171095342</v>
      </c>
      <c r="J111" s="14">
        <f t="shared" si="68"/>
        <v>9.5166163171095342</v>
      </c>
      <c r="K111" s="14">
        <f t="shared" ref="K111:L111" si="94">J111</f>
        <v>9.5166163171095342</v>
      </c>
      <c r="L111" s="14">
        <f t="shared" si="94"/>
        <v>9.5166163171095342</v>
      </c>
      <c r="M111" s="14"/>
      <c r="N111" s="14"/>
      <c r="O111" s="14" t="str">
        <f t="shared" si="70"/>
        <v>ELCWST</v>
      </c>
    </row>
    <row r="112" spans="2:15">
      <c r="D112" t="s">
        <v>9</v>
      </c>
      <c r="E112" s="6">
        <v>2018</v>
      </c>
      <c r="F112" t="s">
        <v>47</v>
      </c>
      <c r="G112" s="9" t="s">
        <v>17</v>
      </c>
      <c r="H112" s="26" t="s">
        <v>144</v>
      </c>
      <c r="I112" s="14">
        <f t="shared" si="66"/>
        <v>9.3300159971662087</v>
      </c>
      <c r="J112" s="14">
        <f t="shared" si="68"/>
        <v>9.3300159971662087</v>
      </c>
      <c r="K112" s="14">
        <f t="shared" ref="K112:L112" si="95">J112</f>
        <v>9.3300159971662087</v>
      </c>
      <c r="L112" s="14">
        <f t="shared" si="95"/>
        <v>9.3300159971662087</v>
      </c>
      <c r="M112" s="14"/>
      <c r="N112" s="14"/>
      <c r="O112" s="14" t="str">
        <f t="shared" si="70"/>
        <v>ELCWST</v>
      </c>
    </row>
    <row r="113" spans="4:15">
      <c r="D113" t="s">
        <v>9</v>
      </c>
      <c r="E113" s="6">
        <v>2019</v>
      </c>
      <c r="F113" t="s">
        <v>47</v>
      </c>
      <c r="G113" s="9" t="s">
        <v>17</v>
      </c>
      <c r="H113" s="26" t="s">
        <v>144</v>
      </c>
      <c r="I113" s="14">
        <f t="shared" si="66"/>
        <v>9.7032166370528579</v>
      </c>
      <c r="J113" s="14">
        <f t="shared" si="68"/>
        <v>9.7032166370528579</v>
      </c>
      <c r="K113" s="14">
        <f t="shared" ref="K113:L113" si="96">J113</f>
        <v>9.7032166370528579</v>
      </c>
      <c r="L113" s="14">
        <f t="shared" si="96"/>
        <v>9.7032166370528579</v>
      </c>
      <c r="M113" s="14"/>
      <c r="N113" s="14"/>
      <c r="O113" s="14" t="str">
        <f t="shared" si="70"/>
        <v>ELCWST</v>
      </c>
    </row>
    <row r="114" spans="4:15">
      <c r="D114" t="s">
        <v>9</v>
      </c>
      <c r="E114" s="6">
        <v>2020</v>
      </c>
      <c r="F114" t="s">
        <v>47</v>
      </c>
      <c r="G114" s="9" t="s">
        <v>17</v>
      </c>
      <c r="H114" s="26" t="s">
        <v>144</v>
      </c>
      <c r="I114" s="14">
        <f t="shared" si="66"/>
        <v>9.7032166370528579</v>
      </c>
      <c r="J114" s="14">
        <f t="shared" si="68"/>
        <v>9.7032166370528579</v>
      </c>
      <c r="K114" s="14">
        <f t="shared" ref="K114:L114" si="97">J114</f>
        <v>9.7032166370528579</v>
      </c>
      <c r="L114" s="14">
        <f t="shared" si="97"/>
        <v>9.7032166370528579</v>
      </c>
      <c r="M114" s="14"/>
      <c r="N114" s="14"/>
      <c r="O114" s="14" t="str">
        <f t="shared" si="70"/>
        <v>ELCWST</v>
      </c>
    </row>
    <row r="115" spans="4:15">
      <c r="D115" t="s">
        <v>9</v>
      </c>
      <c r="E115" s="6">
        <v>2021</v>
      </c>
      <c r="F115" t="s">
        <v>47</v>
      </c>
      <c r="G115" s="9" t="s">
        <v>17</v>
      </c>
      <c r="H115" s="26" t="s">
        <v>144</v>
      </c>
      <c r="I115" s="14">
        <f t="shared" si="66"/>
        <v>9.7032166370528579</v>
      </c>
      <c r="J115" s="14">
        <f t="shared" si="68"/>
        <v>9.7032166370528579</v>
      </c>
      <c r="K115" s="14">
        <f t="shared" ref="K115:L115" si="98">J115</f>
        <v>9.7032166370528579</v>
      </c>
      <c r="L115" s="14">
        <f t="shared" si="98"/>
        <v>9.7032166370528579</v>
      </c>
      <c r="M115" s="14"/>
      <c r="N115" s="14"/>
      <c r="O115" s="14" t="str">
        <f t="shared" si="70"/>
        <v>ELCWST</v>
      </c>
    </row>
    <row r="116" spans="4:15">
      <c r="D116" t="s">
        <v>9</v>
      </c>
      <c r="E116" s="6">
        <v>2022</v>
      </c>
      <c r="F116" t="s">
        <v>47</v>
      </c>
      <c r="G116" s="9" t="s">
        <v>17</v>
      </c>
      <c r="H116" s="26" t="s">
        <v>144</v>
      </c>
      <c r="I116" s="14">
        <f t="shared" si="66"/>
        <v>9.7032166370528579</v>
      </c>
      <c r="J116" s="14">
        <f t="shared" si="68"/>
        <v>9.7032166370528579</v>
      </c>
      <c r="K116" s="14">
        <f t="shared" ref="K116:L116" si="99">J116</f>
        <v>9.7032166370528579</v>
      </c>
      <c r="L116" s="14">
        <f t="shared" si="99"/>
        <v>9.7032166370528579</v>
      </c>
      <c r="M116" s="14"/>
      <c r="N116" s="14"/>
      <c r="O116" s="14" t="str">
        <f t="shared" si="70"/>
        <v>ELCWST</v>
      </c>
    </row>
    <row r="117" spans="4:15">
      <c r="D117" t="s">
        <v>9</v>
      </c>
      <c r="E117" s="6">
        <v>2023</v>
      </c>
      <c r="F117" t="s">
        <v>47</v>
      </c>
      <c r="G117" s="9" t="s">
        <v>17</v>
      </c>
      <c r="H117" s="26" t="s">
        <v>144</v>
      </c>
      <c r="I117" s="14">
        <f t="shared" si="66"/>
        <v>9.7032166370528579</v>
      </c>
      <c r="J117" s="14">
        <f t="shared" si="68"/>
        <v>9.7032166370528579</v>
      </c>
      <c r="K117" s="14">
        <f t="shared" ref="K117:L117" si="100">J117</f>
        <v>9.7032166370528579</v>
      </c>
      <c r="L117" s="14">
        <f t="shared" si="100"/>
        <v>9.7032166370528579</v>
      </c>
      <c r="M117" s="14"/>
      <c r="N117" s="14"/>
      <c r="O117" s="14" t="str">
        <f t="shared" si="70"/>
        <v>ELCWST</v>
      </c>
    </row>
    <row r="118" spans="4:15">
      <c r="D118" t="s">
        <v>9</v>
      </c>
      <c r="E118" s="6">
        <v>2024</v>
      </c>
      <c r="F118" t="s">
        <v>47</v>
      </c>
      <c r="G118" s="9" t="s">
        <v>17</v>
      </c>
      <c r="H118" s="26" t="s">
        <v>144</v>
      </c>
      <c r="I118" s="14">
        <f t="shared" si="66"/>
        <v>9.7032166370528579</v>
      </c>
      <c r="J118" s="14">
        <f t="shared" si="68"/>
        <v>9.7032166370528579</v>
      </c>
      <c r="K118" s="14">
        <f t="shared" ref="K118:L118" si="101">J118</f>
        <v>9.7032166370528579</v>
      </c>
      <c r="L118" s="14">
        <f t="shared" si="101"/>
        <v>9.7032166370528579</v>
      </c>
      <c r="M118" s="14"/>
      <c r="N118" s="14"/>
      <c r="O118" s="14" t="str">
        <f t="shared" si="70"/>
        <v>ELCWST</v>
      </c>
    </row>
    <row r="119" spans="4:15">
      <c r="D119" t="s">
        <v>9</v>
      </c>
      <c r="E119" s="6">
        <v>2025</v>
      </c>
      <c r="F119" t="s">
        <v>47</v>
      </c>
      <c r="G119" s="9" t="s">
        <v>17</v>
      </c>
      <c r="H119" s="26" t="s">
        <v>144</v>
      </c>
      <c r="I119" s="14">
        <f t="shared" si="66"/>
        <v>9.7032166370528579</v>
      </c>
      <c r="J119" s="14">
        <f t="shared" si="68"/>
        <v>9.7032166370528579</v>
      </c>
      <c r="K119" s="14">
        <f t="shared" ref="K119:L119" si="102">J119</f>
        <v>9.7032166370528579</v>
      </c>
      <c r="L119" s="14">
        <f t="shared" si="102"/>
        <v>9.7032166370528579</v>
      </c>
      <c r="M119" s="14"/>
      <c r="N119" s="14"/>
      <c r="O119" s="14" t="str">
        <f t="shared" si="70"/>
        <v>ELCWST</v>
      </c>
    </row>
    <row r="120" spans="4:15">
      <c r="D120" t="s">
        <v>9</v>
      </c>
      <c r="E120" s="6">
        <v>2026</v>
      </c>
      <c r="F120" t="s">
        <v>47</v>
      </c>
      <c r="G120" s="9" t="s">
        <v>17</v>
      </c>
      <c r="H120" s="26" t="s">
        <v>144</v>
      </c>
      <c r="I120" s="14">
        <f t="shared" si="66"/>
        <v>9.7032166370528579</v>
      </c>
      <c r="J120" s="14">
        <f t="shared" si="68"/>
        <v>9.7032166370528579</v>
      </c>
      <c r="K120" s="14">
        <f t="shared" ref="K120:L120" si="103">J120</f>
        <v>9.7032166370528579</v>
      </c>
      <c r="L120" s="14">
        <f t="shared" si="103"/>
        <v>9.7032166370528579</v>
      </c>
      <c r="M120" s="14"/>
      <c r="N120" s="14"/>
      <c r="O120" s="14" t="str">
        <f t="shared" si="70"/>
        <v>ELCWST</v>
      </c>
    </row>
    <row r="121" spans="4:15">
      <c r="D121" t="s">
        <v>9</v>
      </c>
      <c r="E121" s="6">
        <v>2027</v>
      </c>
      <c r="F121" t="s">
        <v>47</v>
      </c>
      <c r="G121" s="9" t="s">
        <v>17</v>
      </c>
      <c r="H121" s="26" t="s">
        <v>144</v>
      </c>
      <c r="I121" s="14">
        <f t="shared" si="66"/>
        <v>9.7032166370528579</v>
      </c>
      <c r="J121" s="14">
        <f t="shared" si="68"/>
        <v>9.7032166370528579</v>
      </c>
      <c r="K121" s="14">
        <f t="shared" ref="K121:L121" si="104">J121</f>
        <v>9.7032166370528579</v>
      </c>
      <c r="L121" s="14">
        <f t="shared" si="104"/>
        <v>9.7032166370528579</v>
      </c>
      <c r="M121" s="14"/>
      <c r="N121" s="14"/>
      <c r="O121" s="14" t="str">
        <f t="shared" si="70"/>
        <v>ELCWST</v>
      </c>
    </row>
    <row r="122" spans="4:15">
      <c r="D122" t="s">
        <v>9</v>
      </c>
      <c r="E122" s="6">
        <v>2028</v>
      </c>
      <c r="F122" t="s">
        <v>47</v>
      </c>
      <c r="G122" s="9" t="s">
        <v>17</v>
      </c>
      <c r="H122" s="26" t="s">
        <v>144</v>
      </c>
      <c r="I122" s="14">
        <f t="shared" si="66"/>
        <v>9.7032166370528579</v>
      </c>
      <c r="J122" s="14">
        <f t="shared" si="68"/>
        <v>9.7032166370528579</v>
      </c>
      <c r="K122" s="14">
        <f t="shared" ref="K122:L122" si="105">J122</f>
        <v>9.7032166370528579</v>
      </c>
      <c r="L122" s="14">
        <f t="shared" si="105"/>
        <v>9.7032166370528579</v>
      </c>
      <c r="M122" s="14"/>
      <c r="N122" s="14"/>
      <c r="O122" s="14" t="str">
        <f t="shared" si="70"/>
        <v>ELCWST</v>
      </c>
    </row>
    <row r="123" spans="4:15">
      <c r="D123" t="s">
        <v>9</v>
      </c>
      <c r="E123" s="6">
        <v>2029</v>
      </c>
      <c r="F123" t="s">
        <v>47</v>
      </c>
      <c r="G123" s="9" t="s">
        <v>17</v>
      </c>
      <c r="H123" s="26" t="s">
        <v>144</v>
      </c>
      <c r="I123" s="14">
        <f t="shared" si="66"/>
        <v>9.7032166370528579</v>
      </c>
      <c r="J123" s="14">
        <f t="shared" si="68"/>
        <v>9.7032166370528579</v>
      </c>
      <c r="K123" s="14">
        <f t="shared" ref="K123:L123" si="106">J123</f>
        <v>9.7032166370528579</v>
      </c>
      <c r="L123" s="14">
        <f t="shared" si="106"/>
        <v>9.7032166370528579</v>
      </c>
      <c r="M123" s="14"/>
      <c r="N123" s="14"/>
      <c r="O123" s="14" t="str">
        <f t="shared" si="70"/>
        <v>ELCWST</v>
      </c>
    </row>
    <row r="124" spans="4:15">
      <c r="D124" t="s">
        <v>9</v>
      </c>
      <c r="E124" s="6">
        <v>2030</v>
      </c>
      <c r="F124" t="s">
        <v>47</v>
      </c>
      <c r="G124" s="9" t="s">
        <v>17</v>
      </c>
      <c r="H124" s="26" t="s">
        <v>144</v>
      </c>
      <c r="I124" s="14">
        <f t="shared" si="66"/>
        <v>9.7032166370528579</v>
      </c>
      <c r="J124" s="14">
        <f t="shared" si="68"/>
        <v>9.7032166370528579</v>
      </c>
      <c r="K124" s="14">
        <f t="shared" ref="K124:L124" si="107">J124</f>
        <v>9.7032166370528579</v>
      </c>
      <c r="L124" s="14">
        <f t="shared" si="107"/>
        <v>9.7032166370528579</v>
      </c>
      <c r="M124" s="14"/>
      <c r="N124" s="14"/>
      <c r="O124" s="14" t="str">
        <f t="shared" si="70"/>
        <v>ELCWST</v>
      </c>
    </row>
    <row r="125" spans="4:15">
      <c r="D125" t="s">
        <v>9</v>
      </c>
      <c r="E125" s="6">
        <v>2031</v>
      </c>
      <c r="F125" t="s">
        <v>47</v>
      </c>
      <c r="G125" s="9" t="s">
        <v>17</v>
      </c>
      <c r="H125" s="26" t="s">
        <v>144</v>
      </c>
      <c r="I125" s="14">
        <f t="shared" si="66"/>
        <v>9.7032166370528579</v>
      </c>
      <c r="J125" s="14">
        <f t="shared" si="68"/>
        <v>9.7032166370528579</v>
      </c>
      <c r="K125" s="14">
        <f t="shared" ref="K125:L125" si="108">J125</f>
        <v>9.7032166370528579</v>
      </c>
      <c r="L125" s="14">
        <f t="shared" si="108"/>
        <v>9.7032166370528579</v>
      </c>
      <c r="M125" s="14"/>
      <c r="N125" s="14"/>
      <c r="O125" s="14" t="str">
        <f t="shared" si="70"/>
        <v>ELCWST</v>
      </c>
    </row>
    <row r="126" spans="4:15">
      <c r="D126" t="s">
        <v>9</v>
      </c>
      <c r="E126" s="6">
        <v>2032</v>
      </c>
      <c r="F126" t="s">
        <v>47</v>
      </c>
      <c r="G126" s="9" t="s">
        <v>17</v>
      </c>
      <c r="H126" s="26" t="s">
        <v>144</v>
      </c>
      <c r="I126" s="14">
        <f t="shared" si="66"/>
        <v>9.7032166370528579</v>
      </c>
      <c r="J126" s="14">
        <f t="shared" si="68"/>
        <v>9.7032166370528579</v>
      </c>
      <c r="K126" s="14">
        <f t="shared" ref="K126:L126" si="109">J126</f>
        <v>9.7032166370528579</v>
      </c>
      <c r="L126" s="14">
        <f t="shared" si="109"/>
        <v>9.7032166370528579</v>
      </c>
      <c r="M126" s="14"/>
      <c r="N126" s="14"/>
      <c r="O126" s="14" t="str">
        <f t="shared" si="70"/>
        <v>ELCWST</v>
      </c>
    </row>
    <row r="127" spans="4:15">
      <c r="D127" t="s">
        <v>9</v>
      </c>
      <c r="E127" s="6">
        <v>2033</v>
      </c>
      <c r="F127" t="s">
        <v>47</v>
      </c>
      <c r="G127" s="9" t="s">
        <v>17</v>
      </c>
      <c r="H127" s="26" t="s">
        <v>144</v>
      </c>
      <c r="I127" s="14">
        <f t="shared" si="66"/>
        <v>9.7032166370528579</v>
      </c>
      <c r="J127" s="14">
        <f t="shared" si="68"/>
        <v>9.7032166370528579</v>
      </c>
      <c r="K127" s="14">
        <f t="shared" ref="K127:L127" si="110">J127</f>
        <v>9.7032166370528579</v>
      </c>
      <c r="L127" s="14">
        <f t="shared" si="110"/>
        <v>9.7032166370528579</v>
      </c>
      <c r="M127" s="14"/>
      <c r="N127" s="14"/>
      <c r="O127" s="14" t="str">
        <f t="shared" si="70"/>
        <v>ELCWST</v>
      </c>
    </row>
    <row r="128" spans="4:15">
      <c r="D128" t="s">
        <v>9</v>
      </c>
      <c r="E128" s="6">
        <v>2034</v>
      </c>
      <c r="F128" t="s">
        <v>47</v>
      </c>
      <c r="G128" s="9" t="s">
        <v>17</v>
      </c>
      <c r="H128" s="26" t="s">
        <v>144</v>
      </c>
      <c r="I128" s="14">
        <f t="shared" si="66"/>
        <v>9.7032166370528579</v>
      </c>
      <c r="J128" s="14">
        <f t="shared" si="68"/>
        <v>9.7032166370528579</v>
      </c>
      <c r="K128" s="14">
        <f t="shared" ref="K128:L128" si="111">J128</f>
        <v>9.7032166370528579</v>
      </c>
      <c r="L128" s="14">
        <f t="shared" si="111"/>
        <v>9.7032166370528579</v>
      </c>
      <c r="M128" s="14"/>
      <c r="N128" s="14"/>
      <c r="O128" s="14" t="str">
        <f t="shared" si="70"/>
        <v>ELCWST</v>
      </c>
    </row>
    <row r="129" spans="2:15">
      <c r="D129" t="s">
        <v>9</v>
      </c>
      <c r="E129" s="6">
        <v>2035</v>
      </c>
      <c r="F129" t="s">
        <v>47</v>
      </c>
      <c r="G129" s="9" t="s">
        <v>17</v>
      </c>
      <c r="H129" s="26" t="s">
        <v>144</v>
      </c>
      <c r="I129" s="14">
        <f t="shared" si="66"/>
        <v>9.7032166370528579</v>
      </c>
      <c r="J129" s="14">
        <f t="shared" si="68"/>
        <v>9.7032166370528579</v>
      </c>
      <c r="K129" s="14">
        <f t="shared" ref="K129:L129" si="112">J129</f>
        <v>9.7032166370528579</v>
      </c>
      <c r="L129" s="14">
        <f t="shared" si="112"/>
        <v>9.7032166370528579</v>
      </c>
      <c r="M129" s="14"/>
      <c r="N129" s="14"/>
      <c r="O129" s="14" t="str">
        <f t="shared" si="70"/>
        <v>ELCWST</v>
      </c>
    </row>
    <row r="130" spans="2:15">
      <c r="D130" t="s">
        <v>9</v>
      </c>
      <c r="E130" s="6">
        <v>2036</v>
      </c>
      <c r="F130" t="s">
        <v>47</v>
      </c>
      <c r="G130" s="9" t="s">
        <v>17</v>
      </c>
      <c r="H130" s="26" t="s">
        <v>144</v>
      </c>
      <c r="I130" s="14">
        <f t="shared" si="66"/>
        <v>9.7032166370528579</v>
      </c>
      <c r="J130" s="14">
        <f t="shared" si="68"/>
        <v>9.7032166370528579</v>
      </c>
      <c r="K130" s="14">
        <f t="shared" ref="K130:L130" si="113">J130</f>
        <v>9.7032166370528579</v>
      </c>
      <c r="L130" s="14">
        <f t="shared" si="113"/>
        <v>9.7032166370528579</v>
      </c>
      <c r="M130" s="14"/>
      <c r="N130" s="14"/>
      <c r="O130" s="14" t="str">
        <f t="shared" si="70"/>
        <v>ELCWST</v>
      </c>
    </row>
    <row r="131" spans="2:15">
      <c r="D131" t="s">
        <v>9</v>
      </c>
      <c r="E131" s="6">
        <v>2037</v>
      </c>
      <c r="F131" t="s">
        <v>47</v>
      </c>
      <c r="G131" s="9" t="s">
        <v>17</v>
      </c>
      <c r="H131" s="26" t="s">
        <v>144</v>
      </c>
      <c r="I131" s="14">
        <f t="shared" si="66"/>
        <v>9.7032166370528579</v>
      </c>
      <c r="J131" s="14">
        <f t="shared" si="68"/>
        <v>9.7032166370528579</v>
      </c>
      <c r="K131" s="14">
        <f t="shared" ref="K131:L131" si="114">J131</f>
        <v>9.7032166370528579</v>
      </c>
      <c r="L131" s="14">
        <f t="shared" si="114"/>
        <v>9.7032166370528579</v>
      </c>
      <c r="M131" s="14"/>
      <c r="N131" s="14"/>
      <c r="O131" s="14" t="str">
        <f t="shared" si="70"/>
        <v>ELCWST</v>
      </c>
    </row>
    <row r="132" spans="2:15">
      <c r="D132" t="s">
        <v>9</v>
      </c>
      <c r="E132" s="6">
        <v>2038</v>
      </c>
      <c r="F132" t="s">
        <v>47</v>
      </c>
      <c r="G132" s="9" t="s">
        <v>17</v>
      </c>
      <c r="H132" s="26" t="s">
        <v>144</v>
      </c>
      <c r="I132" s="14">
        <f t="shared" si="66"/>
        <v>9.7032166370528579</v>
      </c>
      <c r="J132" s="14">
        <f t="shared" si="68"/>
        <v>9.7032166370528579</v>
      </c>
      <c r="K132" s="14">
        <f t="shared" ref="K132:L132" si="115">J132</f>
        <v>9.7032166370528579</v>
      </c>
      <c r="L132" s="14">
        <f t="shared" si="115"/>
        <v>9.7032166370528579</v>
      </c>
      <c r="M132" s="14"/>
      <c r="N132" s="14"/>
      <c r="O132" s="14" t="str">
        <f t="shared" si="70"/>
        <v>ELCWST</v>
      </c>
    </row>
    <row r="133" spans="2:15">
      <c r="D133" t="s">
        <v>9</v>
      </c>
      <c r="E133" s="6">
        <v>2039</v>
      </c>
      <c r="F133" t="s">
        <v>47</v>
      </c>
      <c r="G133" s="9" t="s">
        <v>17</v>
      </c>
      <c r="H133" s="26" t="s">
        <v>144</v>
      </c>
      <c r="I133" s="14">
        <f t="shared" si="66"/>
        <v>9.7032166370528579</v>
      </c>
      <c r="J133" s="14">
        <f t="shared" si="68"/>
        <v>9.7032166370528579</v>
      </c>
      <c r="K133" s="14">
        <f t="shared" ref="K133:L133" si="116">J133</f>
        <v>9.7032166370528579</v>
      </c>
      <c r="L133" s="14">
        <f t="shared" si="116"/>
        <v>9.7032166370528579</v>
      </c>
      <c r="M133" s="14"/>
      <c r="N133" s="14"/>
      <c r="O133" s="14" t="str">
        <f t="shared" si="70"/>
        <v>ELCWST</v>
      </c>
    </row>
    <row r="134" spans="2:15">
      <c r="D134" t="s">
        <v>9</v>
      </c>
      <c r="E134" s="6">
        <v>2040</v>
      </c>
      <c r="F134" t="s">
        <v>47</v>
      </c>
      <c r="G134" s="9" t="s">
        <v>17</v>
      </c>
      <c r="H134" s="26" t="s">
        <v>144</v>
      </c>
      <c r="I134" s="14">
        <f t="shared" si="66"/>
        <v>9.7032166370528579</v>
      </c>
      <c r="J134" s="14">
        <f t="shared" si="68"/>
        <v>9.7032166370528579</v>
      </c>
      <c r="K134" s="14">
        <f t="shared" ref="K134:L134" si="117">J134</f>
        <v>9.7032166370528579</v>
      </c>
      <c r="L134" s="14">
        <f t="shared" si="117"/>
        <v>9.7032166370528579</v>
      </c>
      <c r="M134" s="14"/>
      <c r="N134" s="14"/>
      <c r="O134" s="14" t="str">
        <f t="shared" si="70"/>
        <v>ELCWST</v>
      </c>
    </row>
    <row r="135" spans="2:15">
      <c r="D135" t="s">
        <v>9</v>
      </c>
      <c r="E135" s="6">
        <v>2041</v>
      </c>
      <c r="F135" t="s">
        <v>47</v>
      </c>
      <c r="G135" s="9" t="s">
        <v>17</v>
      </c>
      <c r="H135" s="26" t="s">
        <v>144</v>
      </c>
      <c r="I135" s="14">
        <f t="shared" si="66"/>
        <v>9.7032166370528579</v>
      </c>
      <c r="J135" s="14">
        <f t="shared" si="68"/>
        <v>9.7032166370528579</v>
      </c>
      <c r="K135" s="14">
        <f t="shared" ref="K135:L135" si="118">J135</f>
        <v>9.7032166370528579</v>
      </c>
      <c r="L135" s="14">
        <f t="shared" si="118"/>
        <v>9.7032166370528579</v>
      </c>
      <c r="M135" s="14"/>
      <c r="N135" s="14"/>
      <c r="O135" s="14" t="str">
        <f t="shared" si="70"/>
        <v>ELCWST</v>
      </c>
    </row>
    <row r="136" spans="2:15">
      <c r="D136" t="s">
        <v>9</v>
      </c>
      <c r="E136" s="6">
        <v>2042</v>
      </c>
      <c r="F136" t="s">
        <v>47</v>
      </c>
      <c r="G136" s="9" t="s">
        <v>17</v>
      </c>
      <c r="H136" s="26" t="s">
        <v>144</v>
      </c>
      <c r="I136" s="14">
        <f t="shared" si="66"/>
        <v>9.7032166370528579</v>
      </c>
      <c r="J136" s="14">
        <f t="shared" si="68"/>
        <v>9.7032166370528579</v>
      </c>
      <c r="K136" s="14">
        <f t="shared" ref="K136:L136" si="119">J136</f>
        <v>9.7032166370528579</v>
      </c>
      <c r="L136" s="14">
        <f t="shared" si="119"/>
        <v>9.7032166370528579</v>
      </c>
      <c r="M136" s="14"/>
      <c r="N136" s="14"/>
      <c r="O136" s="14" t="str">
        <f t="shared" si="70"/>
        <v>ELCWST</v>
      </c>
    </row>
    <row r="137" spans="2:15">
      <c r="D137" t="s">
        <v>9</v>
      </c>
      <c r="E137" s="6">
        <v>2043</v>
      </c>
      <c r="F137" t="s">
        <v>47</v>
      </c>
      <c r="G137" s="9" t="s">
        <v>17</v>
      </c>
      <c r="H137" s="26" t="s">
        <v>144</v>
      </c>
      <c r="I137" s="14">
        <f t="shared" si="66"/>
        <v>9.7032166370528579</v>
      </c>
      <c r="J137" s="14">
        <f t="shared" si="68"/>
        <v>9.7032166370528579</v>
      </c>
      <c r="K137" s="14">
        <f t="shared" ref="K137:L137" si="120">J137</f>
        <v>9.7032166370528579</v>
      </c>
      <c r="L137" s="14">
        <f t="shared" si="120"/>
        <v>9.7032166370528579</v>
      </c>
      <c r="M137" s="14"/>
      <c r="N137" s="14"/>
      <c r="O137" s="14" t="str">
        <f t="shared" si="70"/>
        <v>ELCWST</v>
      </c>
    </row>
    <row r="138" spans="2:15">
      <c r="D138" t="s">
        <v>9</v>
      </c>
      <c r="E138" s="6">
        <v>2044</v>
      </c>
      <c r="F138" t="s">
        <v>47</v>
      </c>
      <c r="G138" s="9" t="s">
        <v>17</v>
      </c>
      <c r="H138" s="26" t="s">
        <v>144</v>
      </c>
      <c r="I138" s="14">
        <f t="shared" si="66"/>
        <v>9.7032166370528579</v>
      </c>
      <c r="J138" s="14">
        <f t="shared" si="68"/>
        <v>9.7032166370528579</v>
      </c>
      <c r="K138" s="14">
        <f t="shared" ref="K138:L138" si="121">J138</f>
        <v>9.7032166370528579</v>
      </c>
      <c r="L138" s="14">
        <f t="shared" si="121"/>
        <v>9.7032166370528579</v>
      </c>
      <c r="M138" s="14"/>
      <c r="N138" s="14"/>
      <c r="O138" s="14" t="str">
        <f t="shared" si="70"/>
        <v>ELCWST</v>
      </c>
    </row>
    <row r="139" spans="2:15">
      <c r="D139" t="s">
        <v>9</v>
      </c>
      <c r="E139" s="6">
        <v>2045</v>
      </c>
      <c r="F139" t="s">
        <v>47</v>
      </c>
      <c r="G139" s="9" t="s">
        <v>17</v>
      </c>
      <c r="H139" s="26" t="s">
        <v>144</v>
      </c>
      <c r="I139" s="14">
        <f t="shared" si="66"/>
        <v>9.7032166370528579</v>
      </c>
      <c r="J139" s="14">
        <f t="shared" si="68"/>
        <v>9.7032166370528579</v>
      </c>
      <c r="K139" s="14">
        <f t="shared" ref="K139:L139" si="122">J139</f>
        <v>9.7032166370528579</v>
      </c>
      <c r="L139" s="14">
        <f t="shared" si="122"/>
        <v>9.7032166370528579</v>
      </c>
      <c r="M139" s="14"/>
      <c r="N139" s="14"/>
      <c r="O139" s="14" t="str">
        <f t="shared" si="70"/>
        <v>ELCWST</v>
      </c>
    </row>
    <row r="140" spans="2:15">
      <c r="D140" t="s">
        <v>9</v>
      </c>
      <c r="E140" s="6">
        <v>2046</v>
      </c>
      <c r="F140" t="s">
        <v>47</v>
      </c>
      <c r="G140" s="9" t="s">
        <v>17</v>
      </c>
      <c r="H140" s="26" t="s">
        <v>144</v>
      </c>
      <c r="I140" s="14">
        <f t="shared" si="66"/>
        <v>9.7032166370528579</v>
      </c>
      <c r="J140" s="14">
        <f t="shared" si="68"/>
        <v>9.7032166370528579</v>
      </c>
      <c r="K140" s="14">
        <f t="shared" ref="K140:L140" si="123">J140</f>
        <v>9.7032166370528579</v>
      </c>
      <c r="L140" s="14">
        <f t="shared" si="123"/>
        <v>9.7032166370528579</v>
      </c>
      <c r="M140" s="14"/>
      <c r="N140" s="14"/>
      <c r="O140" s="14" t="str">
        <f t="shared" si="70"/>
        <v>ELCWST</v>
      </c>
    </row>
    <row r="141" spans="2:15">
      <c r="D141" t="s">
        <v>9</v>
      </c>
      <c r="E141" s="6">
        <v>2047</v>
      </c>
      <c r="F141" t="s">
        <v>47</v>
      </c>
      <c r="G141" s="9" t="s">
        <v>17</v>
      </c>
      <c r="H141" s="26" t="s">
        <v>144</v>
      </c>
      <c r="I141" s="14">
        <f t="shared" si="66"/>
        <v>9.7032166370528579</v>
      </c>
      <c r="J141" s="14">
        <f t="shared" si="68"/>
        <v>9.7032166370528579</v>
      </c>
      <c r="K141" s="14">
        <f t="shared" ref="K141:L141" si="124">J141</f>
        <v>9.7032166370528579</v>
      </c>
      <c r="L141" s="14">
        <f t="shared" si="124"/>
        <v>9.7032166370528579</v>
      </c>
      <c r="M141" s="14"/>
      <c r="N141" s="14"/>
      <c r="O141" s="14" t="str">
        <f t="shared" si="70"/>
        <v>ELCWST</v>
      </c>
    </row>
    <row r="142" spans="2:15">
      <c r="D142" t="s">
        <v>9</v>
      </c>
      <c r="E142" s="6">
        <v>2048</v>
      </c>
      <c r="F142" t="s">
        <v>47</v>
      </c>
      <c r="G142" s="9" t="s">
        <v>17</v>
      </c>
      <c r="H142" s="26" t="s">
        <v>144</v>
      </c>
      <c r="I142" s="14">
        <f t="shared" si="66"/>
        <v>9.7032166370528579</v>
      </c>
      <c r="J142" s="14">
        <f t="shared" si="68"/>
        <v>9.7032166370528579</v>
      </c>
      <c r="K142" s="14">
        <f t="shared" ref="K142:L142" si="125">J142</f>
        <v>9.7032166370528579</v>
      </c>
      <c r="L142" s="14">
        <f t="shared" si="125"/>
        <v>9.7032166370528579</v>
      </c>
      <c r="M142" s="14"/>
      <c r="N142" s="14"/>
      <c r="O142" s="14" t="str">
        <f t="shared" si="70"/>
        <v>ELCWST</v>
      </c>
    </row>
    <row r="143" spans="2:15">
      <c r="D143" t="s">
        <v>9</v>
      </c>
      <c r="E143" s="6">
        <v>2049</v>
      </c>
      <c r="F143" t="s">
        <v>47</v>
      </c>
      <c r="G143" s="9" t="s">
        <v>17</v>
      </c>
      <c r="H143" s="26" t="s">
        <v>144</v>
      </c>
      <c r="I143" s="14">
        <f t="shared" si="66"/>
        <v>9.7032166370528579</v>
      </c>
      <c r="J143" s="14">
        <f t="shared" si="68"/>
        <v>9.7032166370528579</v>
      </c>
      <c r="K143" s="14">
        <f t="shared" ref="K143:L143" si="126">J143</f>
        <v>9.7032166370528579</v>
      </c>
      <c r="L143" s="14">
        <f t="shared" si="126"/>
        <v>9.7032166370528579</v>
      </c>
      <c r="M143" s="14"/>
      <c r="N143" s="14"/>
      <c r="O143" s="14" t="str">
        <f t="shared" si="70"/>
        <v>ELCWST</v>
      </c>
    </row>
    <row r="144" spans="2:15">
      <c r="B144" s="7"/>
      <c r="C144" s="7"/>
      <c r="D144" s="7" t="s">
        <v>9</v>
      </c>
      <c r="E144" s="6">
        <v>2050</v>
      </c>
      <c r="F144" s="7" t="s">
        <v>47</v>
      </c>
      <c r="G144" s="9" t="s">
        <v>17</v>
      </c>
      <c r="H144" s="26" t="s">
        <v>144</v>
      </c>
      <c r="I144" s="14">
        <f t="shared" si="66"/>
        <v>9.7032166370528579</v>
      </c>
      <c r="J144" s="14">
        <f t="shared" si="68"/>
        <v>9.7032166370528579</v>
      </c>
      <c r="K144" s="14">
        <f t="shared" ref="K144:L144" si="127">J144</f>
        <v>9.7032166370528579</v>
      </c>
      <c r="L144" s="14">
        <f t="shared" si="127"/>
        <v>9.7032166370528579</v>
      </c>
      <c r="M144" s="14"/>
      <c r="N144" s="14"/>
      <c r="O144" s="14" t="str">
        <f t="shared" si="70"/>
        <v>ELCWST</v>
      </c>
    </row>
    <row r="145" spans="2:15">
      <c r="B145"/>
      <c r="C145"/>
      <c r="D145" t="s">
        <v>9</v>
      </c>
      <c r="E145" s="6">
        <v>2010</v>
      </c>
      <c r="F145" t="s">
        <v>48</v>
      </c>
      <c r="G145" s="9" t="s">
        <v>17</v>
      </c>
      <c r="H145" s="26" t="s">
        <v>144</v>
      </c>
      <c r="I145" s="14">
        <f t="shared" si="66"/>
        <v>0</v>
      </c>
      <c r="J145" s="14">
        <f t="shared" si="68"/>
        <v>0</v>
      </c>
      <c r="K145" s="14">
        <f t="shared" ref="K145:L145" si="128">J145</f>
        <v>0</v>
      </c>
      <c r="L145" s="14">
        <f t="shared" si="128"/>
        <v>0</v>
      </c>
      <c r="M145" s="14"/>
      <c r="N145" s="14"/>
      <c r="O145" s="14" t="str">
        <f t="shared" si="70"/>
        <v>ELCSTR</v>
      </c>
    </row>
    <row r="146" spans="2:15">
      <c r="B146"/>
      <c r="C146"/>
      <c r="D146" t="s">
        <v>9</v>
      </c>
      <c r="E146" s="6">
        <v>2011</v>
      </c>
      <c r="F146" t="s">
        <v>48</v>
      </c>
      <c r="G146" s="9" t="s">
        <v>17</v>
      </c>
      <c r="H146" s="26" t="s">
        <v>144</v>
      </c>
      <c r="I146" s="14">
        <f t="shared" si="66"/>
        <v>0</v>
      </c>
      <c r="J146" s="14">
        <f t="shared" si="68"/>
        <v>0</v>
      </c>
      <c r="K146" s="14">
        <f t="shared" ref="K146:L146" si="129">J146</f>
        <v>0</v>
      </c>
      <c r="L146" s="14">
        <f t="shared" si="129"/>
        <v>0</v>
      </c>
      <c r="M146" s="14"/>
      <c r="N146" s="14"/>
      <c r="O146" s="14" t="str">
        <f t="shared" si="70"/>
        <v>ELCSTR</v>
      </c>
    </row>
    <row r="147" spans="2:15">
      <c r="B147"/>
      <c r="C147"/>
      <c r="D147" t="s">
        <v>9</v>
      </c>
      <c r="E147" s="6">
        <v>2012</v>
      </c>
      <c r="F147" t="s">
        <v>48</v>
      </c>
      <c r="G147" s="9" t="s">
        <v>17</v>
      </c>
      <c r="H147" s="26" t="s">
        <v>144</v>
      </c>
      <c r="I147" s="14">
        <f t="shared" si="66"/>
        <v>0</v>
      </c>
      <c r="J147" s="14">
        <f t="shared" si="68"/>
        <v>0</v>
      </c>
      <c r="K147" s="14">
        <f t="shared" ref="K147:L147" si="130">J147</f>
        <v>0</v>
      </c>
      <c r="L147" s="14">
        <f t="shared" si="130"/>
        <v>0</v>
      </c>
      <c r="M147" s="14"/>
      <c r="N147" s="14"/>
      <c r="O147" s="14" t="str">
        <f t="shared" si="70"/>
        <v>ELCSTR</v>
      </c>
    </row>
    <row r="148" spans="2:15">
      <c r="B148"/>
      <c r="C148"/>
      <c r="D148" t="s">
        <v>9</v>
      </c>
      <c r="E148" s="6">
        <v>2013</v>
      </c>
      <c r="F148" t="s">
        <v>48</v>
      </c>
      <c r="G148" s="9" t="s">
        <v>17</v>
      </c>
      <c r="H148" s="26" t="s">
        <v>144</v>
      </c>
      <c r="I148" s="14">
        <f t="shared" si="66"/>
        <v>0</v>
      </c>
      <c r="J148" s="14">
        <f t="shared" si="68"/>
        <v>0</v>
      </c>
      <c r="K148" s="14">
        <f t="shared" ref="K148:L148" si="131">J148</f>
        <v>0</v>
      </c>
      <c r="L148" s="14">
        <f t="shared" si="131"/>
        <v>0</v>
      </c>
      <c r="M148" s="14"/>
      <c r="N148" s="14"/>
      <c r="O148" s="14" t="str">
        <f t="shared" si="70"/>
        <v>ELCSTR</v>
      </c>
    </row>
    <row r="149" spans="2:15">
      <c r="B149"/>
      <c r="C149"/>
      <c r="D149" t="s">
        <v>9</v>
      </c>
      <c r="E149" s="6">
        <v>2014</v>
      </c>
      <c r="F149" t="s">
        <v>48</v>
      </c>
      <c r="G149" s="9" t="s">
        <v>17</v>
      </c>
      <c r="H149" s="26" t="s">
        <v>144</v>
      </c>
      <c r="I149" s="14">
        <f t="shared" si="66"/>
        <v>0</v>
      </c>
      <c r="J149" s="14">
        <f t="shared" si="68"/>
        <v>0</v>
      </c>
      <c r="K149" s="14">
        <f t="shared" ref="K149:L149" si="132">J149</f>
        <v>0</v>
      </c>
      <c r="L149" s="14">
        <f t="shared" si="132"/>
        <v>0</v>
      </c>
      <c r="M149" s="14"/>
      <c r="N149" s="14"/>
      <c r="O149" s="14" t="str">
        <f t="shared" si="70"/>
        <v>ELCSTR</v>
      </c>
    </row>
    <row r="150" spans="2:15">
      <c r="B150"/>
      <c r="C150"/>
      <c r="D150" t="s">
        <v>9</v>
      </c>
      <c r="E150" s="6">
        <v>2015</v>
      </c>
      <c r="F150" t="s">
        <v>48</v>
      </c>
      <c r="G150" s="9" t="s">
        <v>17</v>
      </c>
      <c r="H150" s="26" t="s">
        <v>144</v>
      </c>
      <c r="I150" s="14">
        <f t="shared" ref="I150:I213" si="133">HLOOKUP(O150,FuelTax2,E150-2006,FALSE)*$D$14*$B$11</f>
        <v>0</v>
      </c>
      <c r="J150" s="14">
        <f t="shared" si="68"/>
        <v>0</v>
      </c>
      <c r="K150" s="14">
        <f t="shared" ref="K150:L150" si="134">J150</f>
        <v>0</v>
      </c>
      <c r="L150" s="14">
        <f t="shared" si="134"/>
        <v>0</v>
      </c>
      <c r="M150" s="14"/>
      <c r="N150" s="14"/>
      <c r="O150" s="14" t="str">
        <f t="shared" si="70"/>
        <v>ELCSTR</v>
      </c>
    </row>
    <row r="151" spans="2:15">
      <c r="B151"/>
      <c r="C151"/>
      <c r="D151" t="s">
        <v>9</v>
      </c>
      <c r="E151" s="6">
        <v>2016</v>
      </c>
      <c r="F151" t="s">
        <v>48</v>
      </c>
      <c r="G151" s="9" t="s">
        <v>17</v>
      </c>
      <c r="H151" s="26" t="s">
        <v>144</v>
      </c>
      <c r="I151" s="14">
        <f t="shared" si="133"/>
        <v>0</v>
      </c>
      <c r="J151" s="14">
        <f t="shared" ref="J151:J214" si="135">I151</f>
        <v>0</v>
      </c>
      <c r="K151" s="14">
        <f t="shared" ref="K151:L151" si="136">J151</f>
        <v>0</v>
      </c>
      <c r="L151" s="14">
        <f t="shared" si="136"/>
        <v>0</v>
      </c>
      <c r="M151" s="14"/>
      <c r="N151" s="14"/>
      <c r="O151" s="14" t="str">
        <f t="shared" ref="O151:O214" si="137">"ELC"&amp;LEFT(RIGHT(F151,4),3)</f>
        <v>ELCSTR</v>
      </c>
    </row>
    <row r="152" spans="2:15">
      <c r="B152"/>
      <c r="C152"/>
      <c r="D152" t="s">
        <v>9</v>
      </c>
      <c r="E152" s="6">
        <v>2017</v>
      </c>
      <c r="F152" t="s">
        <v>48</v>
      </c>
      <c r="G152" s="9" t="s">
        <v>17</v>
      </c>
      <c r="H152" s="26" t="s">
        <v>144</v>
      </c>
      <c r="I152" s="14">
        <f t="shared" si="133"/>
        <v>0</v>
      </c>
      <c r="J152" s="14">
        <f t="shared" si="135"/>
        <v>0</v>
      </c>
      <c r="K152" s="14">
        <f t="shared" ref="K152:L152" si="138">J152</f>
        <v>0</v>
      </c>
      <c r="L152" s="14">
        <f t="shared" si="138"/>
        <v>0</v>
      </c>
      <c r="M152" s="14"/>
      <c r="N152" s="14"/>
      <c r="O152" s="14" t="str">
        <f t="shared" si="137"/>
        <v>ELCSTR</v>
      </c>
    </row>
    <row r="153" spans="2:15">
      <c r="B153"/>
      <c r="C153"/>
      <c r="D153" t="s">
        <v>9</v>
      </c>
      <c r="E153" s="6">
        <v>2018</v>
      </c>
      <c r="F153" t="s">
        <v>48</v>
      </c>
      <c r="G153" s="9" t="s">
        <v>17</v>
      </c>
      <c r="H153" s="26" t="s">
        <v>144</v>
      </c>
      <c r="I153" s="14">
        <f t="shared" si="133"/>
        <v>0</v>
      </c>
      <c r="J153" s="14">
        <f t="shared" si="135"/>
        <v>0</v>
      </c>
      <c r="K153" s="14">
        <f t="shared" ref="K153:L153" si="139">J153</f>
        <v>0</v>
      </c>
      <c r="L153" s="14">
        <f t="shared" si="139"/>
        <v>0</v>
      </c>
      <c r="M153" s="14"/>
      <c r="N153" s="14"/>
      <c r="O153" s="14" t="str">
        <f t="shared" si="137"/>
        <v>ELCSTR</v>
      </c>
    </row>
    <row r="154" spans="2:15">
      <c r="B154"/>
      <c r="C154"/>
      <c r="D154" t="s">
        <v>9</v>
      </c>
      <c r="E154" s="6">
        <v>2019</v>
      </c>
      <c r="F154" t="s">
        <v>48</v>
      </c>
      <c r="G154" s="9" t="s">
        <v>17</v>
      </c>
      <c r="H154" s="26" t="s">
        <v>144</v>
      </c>
      <c r="I154" s="14">
        <f t="shared" si="133"/>
        <v>0</v>
      </c>
      <c r="J154" s="14">
        <f t="shared" si="135"/>
        <v>0</v>
      </c>
      <c r="K154" s="14">
        <f t="shared" ref="K154:L154" si="140">J154</f>
        <v>0</v>
      </c>
      <c r="L154" s="14">
        <f t="shared" si="140"/>
        <v>0</v>
      </c>
      <c r="M154" s="14"/>
      <c r="N154" s="14"/>
      <c r="O154" s="14" t="str">
        <f t="shared" si="137"/>
        <v>ELCSTR</v>
      </c>
    </row>
    <row r="155" spans="2:15">
      <c r="B155"/>
      <c r="C155"/>
      <c r="D155" t="s">
        <v>9</v>
      </c>
      <c r="E155" s="6">
        <v>2020</v>
      </c>
      <c r="F155" t="s">
        <v>48</v>
      </c>
      <c r="G155" s="9" t="s">
        <v>17</v>
      </c>
      <c r="H155" s="26" t="s">
        <v>144</v>
      </c>
      <c r="I155" s="14">
        <f t="shared" si="133"/>
        <v>0</v>
      </c>
      <c r="J155" s="14">
        <f t="shared" si="135"/>
        <v>0</v>
      </c>
      <c r="K155" s="14">
        <f t="shared" ref="K155:L155" si="141">J155</f>
        <v>0</v>
      </c>
      <c r="L155" s="14">
        <f t="shared" si="141"/>
        <v>0</v>
      </c>
      <c r="M155" s="14"/>
      <c r="N155" s="14"/>
      <c r="O155" s="14" t="str">
        <f t="shared" si="137"/>
        <v>ELCSTR</v>
      </c>
    </row>
    <row r="156" spans="2:15">
      <c r="B156"/>
      <c r="C156"/>
      <c r="D156" t="s">
        <v>9</v>
      </c>
      <c r="E156" s="6">
        <v>2021</v>
      </c>
      <c r="F156" t="s">
        <v>48</v>
      </c>
      <c r="G156" s="9" t="s">
        <v>17</v>
      </c>
      <c r="H156" s="26" t="s">
        <v>144</v>
      </c>
      <c r="I156" s="14">
        <f t="shared" si="133"/>
        <v>0</v>
      </c>
      <c r="J156" s="14">
        <f t="shared" si="135"/>
        <v>0</v>
      </c>
      <c r="K156" s="14">
        <f t="shared" ref="K156:L156" si="142">J156</f>
        <v>0</v>
      </c>
      <c r="L156" s="14">
        <f t="shared" si="142"/>
        <v>0</v>
      </c>
      <c r="M156" s="14"/>
      <c r="N156" s="14"/>
      <c r="O156" s="14" t="str">
        <f t="shared" si="137"/>
        <v>ELCSTR</v>
      </c>
    </row>
    <row r="157" spans="2:15">
      <c r="B157"/>
      <c r="C157"/>
      <c r="D157" t="s">
        <v>9</v>
      </c>
      <c r="E157" s="6">
        <v>2022</v>
      </c>
      <c r="F157" t="s">
        <v>48</v>
      </c>
      <c r="G157" s="9" t="s">
        <v>17</v>
      </c>
      <c r="H157" s="26" t="s">
        <v>144</v>
      </c>
      <c r="I157" s="14">
        <f t="shared" si="133"/>
        <v>0</v>
      </c>
      <c r="J157" s="14">
        <f t="shared" si="135"/>
        <v>0</v>
      </c>
      <c r="K157" s="14">
        <f t="shared" ref="K157:L157" si="143">J157</f>
        <v>0</v>
      </c>
      <c r="L157" s="14">
        <f t="shared" si="143"/>
        <v>0</v>
      </c>
      <c r="M157" s="14"/>
      <c r="N157" s="14"/>
      <c r="O157" s="14" t="str">
        <f t="shared" si="137"/>
        <v>ELCSTR</v>
      </c>
    </row>
    <row r="158" spans="2:15">
      <c r="B158"/>
      <c r="C158"/>
      <c r="D158" t="s">
        <v>9</v>
      </c>
      <c r="E158" s="6">
        <v>2023</v>
      </c>
      <c r="F158" t="s">
        <v>48</v>
      </c>
      <c r="G158" s="9" t="s">
        <v>17</v>
      </c>
      <c r="H158" s="26" t="s">
        <v>144</v>
      </c>
      <c r="I158" s="14">
        <f t="shared" si="133"/>
        <v>0</v>
      </c>
      <c r="J158" s="14">
        <f t="shared" si="135"/>
        <v>0</v>
      </c>
      <c r="K158" s="14">
        <f t="shared" ref="K158:L158" si="144">J158</f>
        <v>0</v>
      </c>
      <c r="L158" s="14">
        <f t="shared" si="144"/>
        <v>0</v>
      </c>
      <c r="M158" s="14"/>
      <c r="N158" s="14"/>
      <c r="O158" s="14" t="str">
        <f t="shared" si="137"/>
        <v>ELCSTR</v>
      </c>
    </row>
    <row r="159" spans="2:15">
      <c r="B159"/>
      <c r="C159"/>
      <c r="D159" t="s">
        <v>9</v>
      </c>
      <c r="E159" s="6">
        <v>2024</v>
      </c>
      <c r="F159" t="s">
        <v>48</v>
      </c>
      <c r="G159" s="9" t="s">
        <v>17</v>
      </c>
      <c r="H159" s="26" t="s">
        <v>144</v>
      </c>
      <c r="I159" s="14">
        <f t="shared" si="133"/>
        <v>0</v>
      </c>
      <c r="J159" s="14">
        <f t="shared" si="135"/>
        <v>0</v>
      </c>
      <c r="K159" s="14">
        <f t="shared" ref="K159:L159" si="145">J159</f>
        <v>0</v>
      </c>
      <c r="L159" s="14">
        <f t="shared" si="145"/>
        <v>0</v>
      </c>
      <c r="M159" s="14"/>
      <c r="N159" s="14"/>
      <c r="O159" s="14" t="str">
        <f t="shared" si="137"/>
        <v>ELCSTR</v>
      </c>
    </row>
    <row r="160" spans="2:15">
      <c r="B160"/>
      <c r="C160"/>
      <c r="D160" t="s">
        <v>9</v>
      </c>
      <c r="E160" s="6">
        <v>2025</v>
      </c>
      <c r="F160" t="s">
        <v>48</v>
      </c>
      <c r="G160" s="9" t="s">
        <v>17</v>
      </c>
      <c r="H160" s="26" t="s">
        <v>144</v>
      </c>
      <c r="I160" s="14">
        <f t="shared" si="133"/>
        <v>0</v>
      </c>
      <c r="J160" s="14">
        <f t="shared" si="135"/>
        <v>0</v>
      </c>
      <c r="K160" s="14">
        <f t="shared" ref="K160:L160" si="146">J160</f>
        <v>0</v>
      </c>
      <c r="L160" s="14">
        <f t="shared" si="146"/>
        <v>0</v>
      </c>
      <c r="M160" s="14"/>
      <c r="N160" s="14"/>
      <c r="O160" s="14" t="str">
        <f t="shared" si="137"/>
        <v>ELCSTR</v>
      </c>
    </row>
    <row r="161" spans="2:15">
      <c r="B161"/>
      <c r="C161"/>
      <c r="D161" t="s">
        <v>9</v>
      </c>
      <c r="E161" s="6">
        <v>2026</v>
      </c>
      <c r="F161" t="s">
        <v>48</v>
      </c>
      <c r="G161" s="9" t="s">
        <v>17</v>
      </c>
      <c r="H161" s="26" t="s">
        <v>144</v>
      </c>
      <c r="I161" s="14">
        <f t="shared" si="133"/>
        <v>0</v>
      </c>
      <c r="J161" s="14">
        <f t="shared" si="135"/>
        <v>0</v>
      </c>
      <c r="K161" s="14">
        <f t="shared" ref="K161:L161" si="147">J161</f>
        <v>0</v>
      </c>
      <c r="L161" s="14">
        <f t="shared" si="147"/>
        <v>0</v>
      </c>
      <c r="M161" s="14"/>
      <c r="N161" s="14"/>
      <c r="O161" s="14" t="str">
        <f t="shared" si="137"/>
        <v>ELCSTR</v>
      </c>
    </row>
    <row r="162" spans="2:15">
      <c r="B162"/>
      <c r="C162"/>
      <c r="D162" t="s">
        <v>9</v>
      </c>
      <c r="E162" s="6">
        <v>2027</v>
      </c>
      <c r="F162" t="s">
        <v>48</v>
      </c>
      <c r="G162" s="9" t="s">
        <v>17</v>
      </c>
      <c r="H162" s="26" t="s">
        <v>144</v>
      </c>
      <c r="I162" s="14">
        <f t="shared" si="133"/>
        <v>0</v>
      </c>
      <c r="J162" s="14">
        <f t="shared" si="135"/>
        <v>0</v>
      </c>
      <c r="K162" s="14">
        <f t="shared" ref="K162:L162" si="148">J162</f>
        <v>0</v>
      </c>
      <c r="L162" s="14">
        <f t="shared" si="148"/>
        <v>0</v>
      </c>
      <c r="M162" s="14"/>
      <c r="N162" s="14"/>
      <c r="O162" s="14" t="str">
        <f t="shared" si="137"/>
        <v>ELCSTR</v>
      </c>
    </row>
    <row r="163" spans="2:15">
      <c r="B163"/>
      <c r="C163"/>
      <c r="D163" t="s">
        <v>9</v>
      </c>
      <c r="E163" s="6">
        <v>2028</v>
      </c>
      <c r="F163" t="s">
        <v>48</v>
      </c>
      <c r="G163" s="9" t="s">
        <v>17</v>
      </c>
      <c r="H163" s="26" t="s">
        <v>144</v>
      </c>
      <c r="I163" s="14">
        <f t="shared" si="133"/>
        <v>0</v>
      </c>
      <c r="J163" s="14">
        <f t="shared" si="135"/>
        <v>0</v>
      </c>
      <c r="K163" s="14">
        <f t="shared" ref="K163:L163" si="149">J163</f>
        <v>0</v>
      </c>
      <c r="L163" s="14">
        <f t="shared" si="149"/>
        <v>0</v>
      </c>
      <c r="M163" s="14"/>
      <c r="N163" s="14"/>
      <c r="O163" s="14" t="str">
        <f t="shared" si="137"/>
        <v>ELCSTR</v>
      </c>
    </row>
    <row r="164" spans="2:15">
      <c r="B164"/>
      <c r="C164"/>
      <c r="D164" t="s">
        <v>9</v>
      </c>
      <c r="E164" s="6">
        <v>2029</v>
      </c>
      <c r="F164" t="s">
        <v>48</v>
      </c>
      <c r="G164" s="9" t="s">
        <v>17</v>
      </c>
      <c r="H164" s="26" t="s">
        <v>144</v>
      </c>
      <c r="I164" s="14">
        <f t="shared" si="133"/>
        <v>0</v>
      </c>
      <c r="J164" s="14">
        <f t="shared" si="135"/>
        <v>0</v>
      </c>
      <c r="K164" s="14">
        <f t="shared" ref="K164:L164" si="150">J164</f>
        <v>0</v>
      </c>
      <c r="L164" s="14">
        <f t="shared" si="150"/>
        <v>0</v>
      </c>
      <c r="M164" s="14"/>
      <c r="N164" s="14"/>
      <c r="O164" s="14" t="str">
        <f t="shared" si="137"/>
        <v>ELCSTR</v>
      </c>
    </row>
    <row r="165" spans="2:15">
      <c r="B165"/>
      <c r="C165"/>
      <c r="D165" t="s">
        <v>9</v>
      </c>
      <c r="E165" s="6">
        <v>2030</v>
      </c>
      <c r="F165" t="s">
        <v>48</v>
      </c>
      <c r="G165" s="9" t="s">
        <v>17</v>
      </c>
      <c r="H165" s="26" t="s">
        <v>144</v>
      </c>
      <c r="I165" s="14">
        <f t="shared" si="133"/>
        <v>0</v>
      </c>
      <c r="J165" s="14">
        <f t="shared" si="135"/>
        <v>0</v>
      </c>
      <c r="K165" s="14">
        <f t="shared" ref="K165:L165" si="151">J165</f>
        <v>0</v>
      </c>
      <c r="L165" s="14">
        <f t="shared" si="151"/>
        <v>0</v>
      </c>
      <c r="M165" s="14"/>
      <c r="N165" s="14"/>
      <c r="O165" s="14" t="str">
        <f t="shared" si="137"/>
        <v>ELCSTR</v>
      </c>
    </row>
    <row r="166" spans="2:15">
      <c r="B166"/>
      <c r="C166"/>
      <c r="D166" t="s">
        <v>9</v>
      </c>
      <c r="E166" s="6">
        <v>2031</v>
      </c>
      <c r="F166" t="s">
        <v>48</v>
      </c>
      <c r="G166" s="9" t="s">
        <v>17</v>
      </c>
      <c r="H166" s="26" t="s">
        <v>144</v>
      </c>
      <c r="I166" s="14">
        <f t="shared" si="133"/>
        <v>0</v>
      </c>
      <c r="J166" s="14">
        <f t="shared" si="135"/>
        <v>0</v>
      </c>
      <c r="K166" s="14">
        <f t="shared" ref="K166:L166" si="152">J166</f>
        <v>0</v>
      </c>
      <c r="L166" s="14">
        <f t="shared" si="152"/>
        <v>0</v>
      </c>
      <c r="M166" s="14"/>
      <c r="N166" s="14"/>
      <c r="O166" s="14" t="str">
        <f t="shared" si="137"/>
        <v>ELCSTR</v>
      </c>
    </row>
    <row r="167" spans="2:15">
      <c r="B167"/>
      <c r="C167"/>
      <c r="D167" t="s">
        <v>9</v>
      </c>
      <c r="E167" s="6">
        <v>2032</v>
      </c>
      <c r="F167" t="s">
        <v>48</v>
      </c>
      <c r="G167" s="9" t="s">
        <v>17</v>
      </c>
      <c r="H167" s="26" t="s">
        <v>144</v>
      </c>
      <c r="I167" s="14">
        <f t="shared" si="133"/>
        <v>0</v>
      </c>
      <c r="J167" s="14">
        <f t="shared" si="135"/>
        <v>0</v>
      </c>
      <c r="K167" s="14">
        <f t="shared" ref="K167:L167" si="153">J167</f>
        <v>0</v>
      </c>
      <c r="L167" s="14">
        <f t="shared" si="153"/>
        <v>0</v>
      </c>
      <c r="M167" s="14"/>
      <c r="N167" s="14"/>
      <c r="O167" s="14" t="str">
        <f t="shared" si="137"/>
        <v>ELCSTR</v>
      </c>
    </row>
    <row r="168" spans="2:15">
      <c r="B168"/>
      <c r="C168"/>
      <c r="D168" t="s">
        <v>9</v>
      </c>
      <c r="E168" s="6">
        <v>2033</v>
      </c>
      <c r="F168" t="s">
        <v>48</v>
      </c>
      <c r="G168" s="9" t="s">
        <v>17</v>
      </c>
      <c r="H168" s="26" t="s">
        <v>144</v>
      </c>
      <c r="I168" s="14">
        <f t="shared" si="133"/>
        <v>0</v>
      </c>
      <c r="J168" s="14">
        <f t="shared" si="135"/>
        <v>0</v>
      </c>
      <c r="K168" s="14">
        <f t="shared" ref="K168:L168" si="154">J168</f>
        <v>0</v>
      </c>
      <c r="L168" s="14">
        <f t="shared" si="154"/>
        <v>0</v>
      </c>
      <c r="M168" s="14"/>
      <c r="N168" s="14"/>
      <c r="O168" s="14" t="str">
        <f t="shared" si="137"/>
        <v>ELCSTR</v>
      </c>
    </row>
    <row r="169" spans="2:15">
      <c r="B169"/>
      <c r="C169"/>
      <c r="D169" t="s">
        <v>9</v>
      </c>
      <c r="E169" s="6">
        <v>2034</v>
      </c>
      <c r="F169" t="s">
        <v>48</v>
      </c>
      <c r="G169" s="9" t="s">
        <v>17</v>
      </c>
      <c r="H169" s="26" t="s">
        <v>144</v>
      </c>
      <c r="I169" s="14">
        <f t="shared" si="133"/>
        <v>0</v>
      </c>
      <c r="J169" s="14">
        <f t="shared" si="135"/>
        <v>0</v>
      </c>
      <c r="K169" s="14">
        <f t="shared" ref="K169:L169" si="155">J169</f>
        <v>0</v>
      </c>
      <c r="L169" s="14">
        <f t="shared" si="155"/>
        <v>0</v>
      </c>
      <c r="M169" s="14"/>
      <c r="N169" s="14"/>
      <c r="O169" s="14" t="str">
        <f t="shared" si="137"/>
        <v>ELCSTR</v>
      </c>
    </row>
    <row r="170" spans="2:15">
      <c r="B170"/>
      <c r="C170"/>
      <c r="D170" t="s">
        <v>9</v>
      </c>
      <c r="E170" s="6">
        <v>2035</v>
      </c>
      <c r="F170" t="s">
        <v>48</v>
      </c>
      <c r="G170" s="9" t="s">
        <v>17</v>
      </c>
      <c r="H170" s="26" t="s">
        <v>144</v>
      </c>
      <c r="I170" s="14">
        <f t="shared" si="133"/>
        <v>0</v>
      </c>
      <c r="J170" s="14">
        <f t="shared" si="135"/>
        <v>0</v>
      </c>
      <c r="K170" s="14">
        <f t="shared" ref="K170:L170" si="156">J170</f>
        <v>0</v>
      </c>
      <c r="L170" s="14">
        <f t="shared" si="156"/>
        <v>0</v>
      </c>
      <c r="M170" s="14"/>
      <c r="N170" s="14"/>
      <c r="O170" s="14" t="str">
        <f t="shared" si="137"/>
        <v>ELCSTR</v>
      </c>
    </row>
    <row r="171" spans="2:15">
      <c r="B171"/>
      <c r="C171"/>
      <c r="D171" t="s">
        <v>9</v>
      </c>
      <c r="E171" s="6">
        <v>2036</v>
      </c>
      <c r="F171" t="s">
        <v>48</v>
      </c>
      <c r="G171" s="9" t="s">
        <v>17</v>
      </c>
      <c r="H171" s="26" t="s">
        <v>144</v>
      </c>
      <c r="I171" s="14">
        <f t="shared" si="133"/>
        <v>0</v>
      </c>
      <c r="J171" s="14">
        <f t="shared" si="135"/>
        <v>0</v>
      </c>
      <c r="K171" s="14">
        <f t="shared" ref="K171:L171" si="157">J171</f>
        <v>0</v>
      </c>
      <c r="L171" s="14">
        <f t="shared" si="157"/>
        <v>0</v>
      </c>
      <c r="M171" s="14"/>
      <c r="N171" s="14"/>
      <c r="O171" s="14" t="str">
        <f t="shared" si="137"/>
        <v>ELCSTR</v>
      </c>
    </row>
    <row r="172" spans="2:15">
      <c r="B172"/>
      <c r="C172"/>
      <c r="D172" t="s">
        <v>9</v>
      </c>
      <c r="E172" s="6">
        <v>2037</v>
      </c>
      <c r="F172" t="s">
        <v>48</v>
      </c>
      <c r="G172" s="9" t="s">
        <v>17</v>
      </c>
      <c r="H172" s="26" t="s">
        <v>144</v>
      </c>
      <c r="I172" s="14">
        <f t="shared" si="133"/>
        <v>0</v>
      </c>
      <c r="J172" s="14">
        <f t="shared" si="135"/>
        <v>0</v>
      </c>
      <c r="K172" s="14">
        <f t="shared" ref="K172:L172" si="158">J172</f>
        <v>0</v>
      </c>
      <c r="L172" s="14">
        <f t="shared" si="158"/>
        <v>0</v>
      </c>
      <c r="M172" s="14"/>
      <c r="N172" s="14"/>
      <c r="O172" s="14" t="str">
        <f t="shared" si="137"/>
        <v>ELCSTR</v>
      </c>
    </row>
    <row r="173" spans="2:15">
      <c r="B173"/>
      <c r="C173"/>
      <c r="D173" t="s">
        <v>9</v>
      </c>
      <c r="E173" s="6">
        <v>2038</v>
      </c>
      <c r="F173" t="s">
        <v>48</v>
      </c>
      <c r="G173" s="9" t="s">
        <v>17</v>
      </c>
      <c r="H173" s="26" t="s">
        <v>144</v>
      </c>
      <c r="I173" s="14">
        <f t="shared" si="133"/>
        <v>0</v>
      </c>
      <c r="J173" s="14">
        <f t="shared" si="135"/>
        <v>0</v>
      </c>
      <c r="K173" s="14">
        <f t="shared" ref="K173:L173" si="159">J173</f>
        <v>0</v>
      </c>
      <c r="L173" s="14">
        <f t="shared" si="159"/>
        <v>0</v>
      </c>
      <c r="M173" s="14"/>
      <c r="N173" s="14"/>
      <c r="O173" s="14" t="str">
        <f t="shared" si="137"/>
        <v>ELCSTR</v>
      </c>
    </row>
    <row r="174" spans="2:15">
      <c r="B174"/>
      <c r="C174"/>
      <c r="D174" t="s">
        <v>9</v>
      </c>
      <c r="E174" s="6">
        <v>2039</v>
      </c>
      <c r="F174" t="s">
        <v>48</v>
      </c>
      <c r="G174" s="9" t="s">
        <v>17</v>
      </c>
      <c r="H174" s="26" t="s">
        <v>144</v>
      </c>
      <c r="I174" s="14">
        <f t="shared" si="133"/>
        <v>0</v>
      </c>
      <c r="J174" s="14">
        <f t="shared" si="135"/>
        <v>0</v>
      </c>
      <c r="K174" s="14">
        <f t="shared" ref="K174:L174" si="160">J174</f>
        <v>0</v>
      </c>
      <c r="L174" s="14">
        <f t="shared" si="160"/>
        <v>0</v>
      </c>
      <c r="M174" s="14"/>
      <c r="N174" s="14"/>
      <c r="O174" s="14" t="str">
        <f t="shared" si="137"/>
        <v>ELCSTR</v>
      </c>
    </row>
    <row r="175" spans="2:15">
      <c r="B175"/>
      <c r="C175"/>
      <c r="D175" t="s">
        <v>9</v>
      </c>
      <c r="E175" s="6">
        <v>2040</v>
      </c>
      <c r="F175" t="s">
        <v>48</v>
      </c>
      <c r="G175" s="9" t="s">
        <v>17</v>
      </c>
      <c r="H175" s="26" t="s">
        <v>144</v>
      </c>
      <c r="I175" s="14">
        <f t="shared" si="133"/>
        <v>0</v>
      </c>
      <c r="J175" s="14">
        <f t="shared" si="135"/>
        <v>0</v>
      </c>
      <c r="K175" s="14">
        <f t="shared" ref="K175:L175" si="161">J175</f>
        <v>0</v>
      </c>
      <c r="L175" s="14">
        <f t="shared" si="161"/>
        <v>0</v>
      </c>
      <c r="M175" s="14"/>
      <c r="N175" s="14"/>
      <c r="O175" s="14" t="str">
        <f t="shared" si="137"/>
        <v>ELCSTR</v>
      </c>
    </row>
    <row r="176" spans="2:15">
      <c r="B176"/>
      <c r="C176"/>
      <c r="D176" t="s">
        <v>9</v>
      </c>
      <c r="E176" s="6">
        <v>2041</v>
      </c>
      <c r="F176" t="s">
        <v>48</v>
      </c>
      <c r="G176" s="9" t="s">
        <v>17</v>
      </c>
      <c r="H176" s="26" t="s">
        <v>144</v>
      </c>
      <c r="I176" s="14">
        <f t="shared" si="133"/>
        <v>0</v>
      </c>
      <c r="J176" s="14">
        <f t="shared" si="135"/>
        <v>0</v>
      </c>
      <c r="K176" s="14">
        <f t="shared" ref="K176:L176" si="162">J176</f>
        <v>0</v>
      </c>
      <c r="L176" s="14">
        <f t="shared" si="162"/>
        <v>0</v>
      </c>
      <c r="M176" s="14"/>
      <c r="N176" s="14"/>
      <c r="O176" s="14" t="str">
        <f t="shared" si="137"/>
        <v>ELCSTR</v>
      </c>
    </row>
    <row r="177" spans="2:15">
      <c r="B177"/>
      <c r="C177"/>
      <c r="D177" t="s">
        <v>9</v>
      </c>
      <c r="E177" s="6">
        <v>2042</v>
      </c>
      <c r="F177" t="s">
        <v>48</v>
      </c>
      <c r="G177" s="9" t="s">
        <v>17</v>
      </c>
      <c r="H177" s="26" t="s">
        <v>144</v>
      </c>
      <c r="I177" s="14">
        <f t="shared" si="133"/>
        <v>0</v>
      </c>
      <c r="J177" s="14">
        <f t="shared" si="135"/>
        <v>0</v>
      </c>
      <c r="K177" s="14">
        <f t="shared" ref="K177:L177" si="163">J177</f>
        <v>0</v>
      </c>
      <c r="L177" s="14">
        <f t="shared" si="163"/>
        <v>0</v>
      </c>
      <c r="M177" s="14"/>
      <c r="N177" s="14"/>
      <c r="O177" s="14" t="str">
        <f t="shared" si="137"/>
        <v>ELCSTR</v>
      </c>
    </row>
    <row r="178" spans="2:15">
      <c r="B178"/>
      <c r="C178"/>
      <c r="D178" t="s">
        <v>9</v>
      </c>
      <c r="E178" s="6">
        <v>2043</v>
      </c>
      <c r="F178" t="s">
        <v>48</v>
      </c>
      <c r="G178" s="9" t="s">
        <v>17</v>
      </c>
      <c r="H178" s="26" t="s">
        <v>144</v>
      </c>
      <c r="I178" s="14">
        <f t="shared" si="133"/>
        <v>0</v>
      </c>
      <c r="J178" s="14">
        <f t="shared" si="135"/>
        <v>0</v>
      </c>
      <c r="K178" s="14">
        <f t="shared" ref="K178:L178" si="164">J178</f>
        <v>0</v>
      </c>
      <c r="L178" s="14">
        <f t="shared" si="164"/>
        <v>0</v>
      </c>
      <c r="M178" s="14"/>
      <c r="N178" s="14"/>
      <c r="O178" s="14" t="str">
        <f t="shared" si="137"/>
        <v>ELCSTR</v>
      </c>
    </row>
    <row r="179" spans="2:15">
      <c r="B179"/>
      <c r="C179"/>
      <c r="D179" t="s">
        <v>9</v>
      </c>
      <c r="E179" s="6">
        <v>2044</v>
      </c>
      <c r="F179" t="s">
        <v>48</v>
      </c>
      <c r="G179" s="9" t="s">
        <v>17</v>
      </c>
      <c r="H179" s="26" t="s">
        <v>144</v>
      </c>
      <c r="I179" s="14">
        <f t="shared" si="133"/>
        <v>0</v>
      </c>
      <c r="J179" s="14">
        <f t="shared" si="135"/>
        <v>0</v>
      </c>
      <c r="K179" s="14">
        <f t="shared" ref="K179:L179" si="165">J179</f>
        <v>0</v>
      </c>
      <c r="L179" s="14">
        <f t="shared" si="165"/>
        <v>0</v>
      </c>
      <c r="M179" s="14"/>
      <c r="N179" s="14"/>
      <c r="O179" s="14" t="str">
        <f t="shared" si="137"/>
        <v>ELCSTR</v>
      </c>
    </row>
    <row r="180" spans="2:15">
      <c r="B180"/>
      <c r="C180"/>
      <c r="D180" t="s">
        <v>9</v>
      </c>
      <c r="E180" s="6">
        <v>2045</v>
      </c>
      <c r="F180" t="s">
        <v>48</v>
      </c>
      <c r="G180" s="9" t="s">
        <v>17</v>
      </c>
      <c r="H180" s="26" t="s">
        <v>144</v>
      </c>
      <c r="I180" s="14">
        <f t="shared" si="133"/>
        <v>0</v>
      </c>
      <c r="J180" s="14">
        <f t="shared" si="135"/>
        <v>0</v>
      </c>
      <c r="K180" s="14">
        <f t="shared" ref="K180:L180" si="166">J180</f>
        <v>0</v>
      </c>
      <c r="L180" s="14">
        <f t="shared" si="166"/>
        <v>0</v>
      </c>
      <c r="M180" s="14"/>
      <c r="N180" s="14"/>
      <c r="O180" s="14" t="str">
        <f t="shared" si="137"/>
        <v>ELCSTR</v>
      </c>
    </row>
    <row r="181" spans="2:15">
      <c r="B181"/>
      <c r="C181"/>
      <c r="D181" t="s">
        <v>9</v>
      </c>
      <c r="E181" s="6">
        <v>2046</v>
      </c>
      <c r="F181" t="s">
        <v>48</v>
      </c>
      <c r="G181" s="9" t="s">
        <v>17</v>
      </c>
      <c r="H181" s="26" t="s">
        <v>144</v>
      </c>
      <c r="I181" s="14">
        <f t="shared" si="133"/>
        <v>0</v>
      </c>
      <c r="J181" s="14">
        <f t="shared" si="135"/>
        <v>0</v>
      </c>
      <c r="K181" s="14">
        <f t="shared" ref="K181:L181" si="167">J181</f>
        <v>0</v>
      </c>
      <c r="L181" s="14">
        <f t="shared" si="167"/>
        <v>0</v>
      </c>
      <c r="M181" s="14"/>
      <c r="N181" s="14"/>
      <c r="O181" s="14" t="str">
        <f t="shared" si="137"/>
        <v>ELCSTR</v>
      </c>
    </row>
    <row r="182" spans="2:15">
      <c r="B182"/>
      <c r="C182"/>
      <c r="D182" t="s">
        <v>9</v>
      </c>
      <c r="E182" s="6">
        <v>2047</v>
      </c>
      <c r="F182" t="s">
        <v>48</v>
      </c>
      <c r="G182" s="9" t="s">
        <v>17</v>
      </c>
      <c r="H182" s="26" t="s">
        <v>144</v>
      </c>
      <c r="I182" s="14">
        <f t="shared" si="133"/>
        <v>0</v>
      </c>
      <c r="J182" s="14">
        <f t="shared" si="135"/>
        <v>0</v>
      </c>
      <c r="K182" s="14">
        <f t="shared" ref="K182:L182" si="168">J182</f>
        <v>0</v>
      </c>
      <c r="L182" s="14">
        <f t="shared" si="168"/>
        <v>0</v>
      </c>
      <c r="M182" s="14"/>
      <c r="N182" s="14"/>
      <c r="O182" s="14" t="str">
        <f t="shared" si="137"/>
        <v>ELCSTR</v>
      </c>
    </row>
    <row r="183" spans="2:15">
      <c r="B183"/>
      <c r="C183"/>
      <c r="D183" t="s">
        <v>9</v>
      </c>
      <c r="E183" s="6">
        <v>2048</v>
      </c>
      <c r="F183" t="s">
        <v>48</v>
      </c>
      <c r="G183" s="9" t="s">
        <v>17</v>
      </c>
      <c r="H183" s="26" t="s">
        <v>144</v>
      </c>
      <c r="I183" s="14">
        <f t="shared" si="133"/>
        <v>0</v>
      </c>
      <c r="J183" s="14">
        <f t="shared" si="135"/>
        <v>0</v>
      </c>
      <c r="K183" s="14">
        <f t="shared" ref="K183:L183" si="169">J183</f>
        <v>0</v>
      </c>
      <c r="L183" s="14">
        <f t="shared" si="169"/>
        <v>0</v>
      </c>
      <c r="M183" s="14"/>
      <c r="N183" s="14"/>
      <c r="O183" s="14" t="str">
        <f t="shared" si="137"/>
        <v>ELCSTR</v>
      </c>
    </row>
    <row r="184" spans="2:15">
      <c r="B184"/>
      <c r="C184"/>
      <c r="D184" t="s">
        <v>9</v>
      </c>
      <c r="E184" s="6">
        <v>2049</v>
      </c>
      <c r="F184" t="s">
        <v>48</v>
      </c>
      <c r="G184" s="9" t="s">
        <v>17</v>
      </c>
      <c r="H184" s="26" t="s">
        <v>144</v>
      </c>
      <c r="I184" s="14">
        <f t="shared" si="133"/>
        <v>0</v>
      </c>
      <c r="J184" s="14">
        <f t="shared" si="135"/>
        <v>0</v>
      </c>
      <c r="K184" s="14">
        <f t="shared" ref="K184:L184" si="170">J184</f>
        <v>0</v>
      </c>
      <c r="L184" s="14">
        <f t="shared" si="170"/>
        <v>0</v>
      </c>
      <c r="M184" s="14"/>
      <c r="N184" s="14"/>
      <c r="O184" s="14" t="str">
        <f t="shared" si="137"/>
        <v>ELCSTR</v>
      </c>
    </row>
    <row r="185" spans="2:15">
      <c r="B185" s="7"/>
      <c r="C185" s="7"/>
      <c r="D185" s="7" t="s">
        <v>9</v>
      </c>
      <c r="E185" s="8">
        <v>2050</v>
      </c>
      <c r="F185" s="7" t="s">
        <v>48</v>
      </c>
      <c r="G185" s="9" t="s">
        <v>17</v>
      </c>
      <c r="H185" s="26" t="s">
        <v>144</v>
      </c>
      <c r="I185" s="14">
        <f t="shared" si="133"/>
        <v>0</v>
      </c>
      <c r="J185" s="14">
        <f t="shared" si="135"/>
        <v>0</v>
      </c>
      <c r="K185" s="14">
        <f t="shared" ref="K185:L185" si="171">J185</f>
        <v>0</v>
      </c>
      <c r="L185" s="14">
        <f t="shared" si="171"/>
        <v>0</v>
      </c>
      <c r="M185" s="14"/>
      <c r="N185" s="14"/>
      <c r="O185" s="14" t="str">
        <f t="shared" si="137"/>
        <v>ELCSTR</v>
      </c>
    </row>
    <row r="186" spans="2:15">
      <c r="B186"/>
      <c r="C186"/>
      <c r="D186" t="s">
        <v>9</v>
      </c>
      <c r="E186" s="6">
        <v>2010</v>
      </c>
      <c r="F186" t="s">
        <v>49</v>
      </c>
      <c r="G186" s="9" t="s">
        <v>17</v>
      </c>
      <c r="H186" s="26" t="s">
        <v>144</v>
      </c>
      <c r="I186" s="14">
        <f t="shared" si="133"/>
        <v>0</v>
      </c>
      <c r="J186" s="14">
        <f t="shared" si="135"/>
        <v>0</v>
      </c>
      <c r="K186" s="14">
        <f t="shared" ref="K186:L186" si="172">J186</f>
        <v>0</v>
      </c>
      <c r="L186" s="14">
        <f t="shared" si="172"/>
        <v>0</v>
      </c>
      <c r="M186" s="14"/>
      <c r="N186" s="14"/>
      <c r="O186" s="14" t="str">
        <f t="shared" si="137"/>
        <v>ELCBGA</v>
      </c>
    </row>
    <row r="187" spans="2:15">
      <c r="B187"/>
      <c r="C187"/>
      <c r="D187" t="s">
        <v>9</v>
      </c>
      <c r="E187" s="6">
        <v>2011</v>
      </c>
      <c r="F187" t="s">
        <v>49</v>
      </c>
      <c r="G187" s="9" t="s">
        <v>17</v>
      </c>
      <c r="H187" s="26" t="s">
        <v>144</v>
      </c>
      <c r="I187" s="14">
        <f t="shared" si="133"/>
        <v>0</v>
      </c>
      <c r="J187" s="14">
        <f t="shared" si="135"/>
        <v>0</v>
      </c>
      <c r="K187" s="14">
        <f t="shared" ref="K187:L187" si="173">J187</f>
        <v>0</v>
      </c>
      <c r="L187" s="14">
        <f t="shared" si="173"/>
        <v>0</v>
      </c>
      <c r="M187" s="14"/>
      <c r="N187" s="14"/>
      <c r="O187" s="14" t="str">
        <f t="shared" si="137"/>
        <v>ELCBGA</v>
      </c>
    </row>
    <row r="188" spans="2:15">
      <c r="B188"/>
      <c r="C188"/>
      <c r="D188" t="s">
        <v>9</v>
      </c>
      <c r="E188" s="6">
        <v>2012</v>
      </c>
      <c r="F188" t="s">
        <v>49</v>
      </c>
      <c r="G188" s="9" t="s">
        <v>17</v>
      </c>
      <c r="H188" s="26" t="s">
        <v>144</v>
      </c>
      <c r="I188" s="14">
        <f t="shared" si="133"/>
        <v>0</v>
      </c>
      <c r="J188" s="14">
        <f t="shared" si="135"/>
        <v>0</v>
      </c>
      <c r="K188" s="14">
        <f t="shared" ref="K188:L188" si="174">J188</f>
        <v>0</v>
      </c>
      <c r="L188" s="14">
        <f t="shared" si="174"/>
        <v>0</v>
      </c>
      <c r="M188" s="14"/>
      <c r="N188" s="14"/>
      <c r="O188" s="14" t="str">
        <f t="shared" si="137"/>
        <v>ELCBGA</v>
      </c>
    </row>
    <row r="189" spans="2:15">
      <c r="B189"/>
      <c r="C189"/>
      <c r="D189" t="s">
        <v>9</v>
      </c>
      <c r="E189" s="6">
        <v>2013</v>
      </c>
      <c r="F189" t="s">
        <v>49</v>
      </c>
      <c r="G189" s="9" t="s">
        <v>17</v>
      </c>
      <c r="H189" s="26" t="s">
        <v>144</v>
      </c>
      <c r="I189" s="14">
        <f t="shared" si="133"/>
        <v>0</v>
      </c>
      <c r="J189" s="14">
        <f t="shared" si="135"/>
        <v>0</v>
      </c>
      <c r="K189" s="14">
        <f t="shared" ref="K189:L189" si="175">J189</f>
        <v>0</v>
      </c>
      <c r="L189" s="14">
        <f t="shared" si="175"/>
        <v>0</v>
      </c>
      <c r="M189" s="14"/>
      <c r="N189" s="14"/>
      <c r="O189" s="14" t="str">
        <f t="shared" si="137"/>
        <v>ELCBGA</v>
      </c>
    </row>
    <row r="190" spans="2:15">
      <c r="B190"/>
      <c r="C190"/>
      <c r="D190" t="s">
        <v>9</v>
      </c>
      <c r="E190" s="6">
        <v>2014</v>
      </c>
      <c r="F190" t="s">
        <v>49</v>
      </c>
      <c r="G190" s="9" t="s">
        <v>17</v>
      </c>
      <c r="H190" s="26" t="s">
        <v>144</v>
      </c>
      <c r="I190" s="14">
        <f t="shared" si="133"/>
        <v>0</v>
      </c>
      <c r="J190" s="14">
        <f t="shared" si="135"/>
        <v>0</v>
      </c>
      <c r="K190" s="14">
        <f t="shared" ref="K190:L190" si="176">J190</f>
        <v>0</v>
      </c>
      <c r="L190" s="14">
        <f t="shared" si="176"/>
        <v>0</v>
      </c>
      <c r="M190" s="14"/>
      <c r="N190" s="14"/>
      <c r="O190" s="14" t="str">
        <f t="shared" si="137"/>
        <v>ELCBGA</v>
      </c>
    </row>
    <row r="191" spans="2:15">
      <c r="B191"/>
      <c r="C191"/>
      <c r="D191" t="s">
        <v>9</v>
      </c>
      <c r="E191" s="6">
        <v>2015</v>
      </c>
      <c r="F191" t="s">
        <v>49</v>
      </c>
      <c r="G191" s="9" t="s">
        <v>17</v>
      </c>
      <c r="H191" s="26" t="s">
        <v>144</v>
      </c>
      <c r="I191" s="14">
        <f t="shared" si="133"/>
        <v>0</v>
      </c>
      <c r="J191" s="14">
        <f t="shared" si="135"/>
        <v>0</v>
      </c>
      <c r="K191" s="14">
        <f t="shared" ref="K191:L191" si="177">J191</f>
        <v>0</v>
      </c>
      <c r="L191" s="14">
        <f t="shared" si="177"/>
        <v>0</v>
      </c>
      <c r="M191" s="14"/>
      <c r="N191" s="14"/>
      <c r="O191" s="14" t="str">
        <f t="shared" si="137"/>
        <v>ELCBGA</v>
      </c>
    </row>
    <row r="192" spans="2:15">
      <c r="B192"/>
      <c r="C192"/>
      <c r="D192" t="s">
        <v>9</v>
      </c>
      <c r="E192" s="6">
        <v>2016</v>
      </c>
      <c r="F192" t="s">
        <v>49</v>
      </c>
      <c r="G192" s="9" t="s">
        <v>17</v>
      </c>
      <c r="H192" s="26" t="s">
        <v>144</v>
      </c>
      <c r="I192" s="14">
        <f t="shared" si="133"/>
        <v>0</v>
      </c>
      <c r="J192" s="14">
        <f t="shared" si="135"/>
        <v>0</v>
      </c>
      <c r="K192" s="14">
        <f t="shared" ref="K192:L192" si="178">J192</f>
        <v>0</v>
      </c>
      <c r="L192" s="14">
        <f t="shared" si="178"/>
        <v>0</v>
      </c>
      <c r="M192" s="14"/>
      <c r="N192" s="14"/>
      <c r="O192" s="14" t="str">
        <f t="shared" si="137"/>
        <v>ELCBGA</v>
      </c>
    </row>
    <row r="193" spans="2:15">
      <c r="B193"/>
      <c r="C193"/>
      <c r="D193" t="s">
        <v>9</v>
      </c>
      <c r="E193" s="6">
        <v>2017</v>
      </c>
      <c r="F193" t="s">
        <v>49</v>
      </c>
      <c r="G193" s="9" t="s">
        <v>17</v>
      </c>
      <c r="H193" s="26" t="s">
        <v>144</v>
      </c>
      <c r="I193" s="14">
        <f t="shared" si="133"/>
        <v>0</v>
      </c>
      <c r="J193" s="14">
        <f t="shared" si="135"/>
        <v>0</v>
      </c>
      <c r="K193" s="14">
        <f t="shared" ref="K193:L193" si="179">J193</f>
        <v>0</v>
      </c>
      <c r="L193" s="14">
        <f t="shared" si="179"/>
        <v>0</v>
      </c>
      <c r="M193" s="14"/>
      <c r="N193" s="14"/>
      <c r="O193" s="14" t="str">
        <f t="shared" si="137"/>
        <v>ELCBGA</v>
      </c>
    </row>
    <row r="194" spans="2:15">
      <c r="B194"/>
      <c r="C194"/>
      <c r="D194" t="s">
        <v>9</v>
      </c>
      <c r="E194" s="6">
        <v>2018</v>
      </c>
      <c r="F194" t="s">
        <v>49</v>
      </c>
      <c r="G194" s="9" t="s">
        <v>17</v>
      </c>
      <c r="H194" s="26" t="s">
        <v>144</v>
      </c>
      <c r="I194" s="14">
        <f t="shared" si="133"/>
        <v>0</v>
      </c>
      <c r="J194" s="14">
        <f t="shared" si="135"/>
        <v>0</v>
      </c>
      <c r="K194" s="14">
        <f t="shared" ref="K194:L194" si="180">J194</f>
        <v>0</v>
      </c>
      <c r="L194" s="14">
        <f t="shared" si="180"/>
        <v>0</v>
      </c>
      <c r="M194" s="14"/>
      <c r="N194" s="14"/>
      <c r="O194" s="14" t="str">
        <f t="shared" si="137"/>
        <v>ELCBGA</v>
      </c>
    </row>
    <row r="195" spans="2:15">
      <c r="B195"/>
      <c r="C195"/>
      <c r="D195" t="s">
        <v>9</v>
      </c>
      <c r="E195" s="6">
        <v>2019</v>
      </c>
      <c r="F195" t="s">
        <v>49</v>
      </c>
      <c r="G195" s="9" t="s">
        <v>17</v>
      </c>
      <c r="H195" s="26" t="s">
        <v>144</v>
      </c>
      <c r="I195" s="14">
        <f t="shared" si="133"/>
        <v>0</v>
      </c>
      <c r="J195" s="14">
        <f t="shared" si="135"/>
        <v>0</v>
      </c>
      <c r="K195" s="14">
        <f t="shared" ref="K195:L195" si="181">J195</f>
        <v>0</v>
      </c>
      <c r="L195" s="14">
        <f t="shared" si="181"/>
        <v>0</v>
      </c>
      <c r="M195" s="14"/>
      <c r="N195" s="14"/>
      <c r="O195" s="14" t="str">
        <f t="shared" si="137"/>
        <v>ELCBGA</v>
      </c>
    </row>
    <row r="196" spans="2:15">
      <c r="B196"/>
      <c r="C196"/>
      <c r="D196" t="s">
        <v>9</v>
      </c>
      <c r="E196" s="6">
        <v>2020</v>
      </c>
      <c r="F196" t="s">
        <v>49</v>
      </c>
      <c r="G196" s="9" t="s">
        <v>17</v>
      </c>
      <c r="H196" s="26" t="s">
        <v>144</v>
      </c>
      <c r="I196" s="14">
        <f t="shared" si="133"/>
        <v>0</v>
      </c>
      <c r="J196" s="14">
        <f t="shared" si="135"/>
        <v>0</v>
      </c>
      <c r="K196" s="14">
        <f t="shared" ref="K196:L196" si="182">J196</f>
        <v>0</v>
      </c>
      <c r="L196" s="14">
        <f t="shared" si="182"/>
        <v>0</v>
      </c>
      <c r="M196" s="14"/>
      <c r="N196" s="14"/>
      <c r="O196" s="14" t="str">
        <f t="shared" si="137"/>
        <v>ELCBGA</v>
      </c>
    </row>
    <row r="197" spans="2:15">
      <c r="B197"/>
      <c r="C197"/>
      <c r="D197" t="s">
        <v>9</v>
      </c>
      <c r="E197" s="6">
        <v>2021</v>
      </c>
      <c r="F197" t="s">
        <v>49</v>
      </c>
      <c r="G197" s="9" t="s">
        <v>17</v>
      </c>
      <c r="H197" s="26" t="s">
        <v>144</v>
      </c>
      <c r="I197" s="14">
        <f t="shared" si="133"/>
        <v>0</v>
      </c>
      <c r="J197" s="14">
        <f t="shared" si="135"/>
        <v>0</v>
      </c>
      <c r="K197" s="14">
        <f t="shared" ref="K197:L197" si="183">J197</f>
        <v>0</v>
      </c>
      <c r="L197" s="14">
        <f t="shared" si="183"/>
        <v>0</v>
      </c>
      <c r="M197" s="14"/>
      <c r="N197" s="14"/>
      <c r="O197" s="14" t="str">
        <f t="shared" si="137"/>
        <v>ELCBGA</v>
      </c>
    </row>
    <row r="198" spans="2:15">
      <c r="B198"/>
      <c r="C198"/>
      <c r="D198" t="s">
        <v>9</v>
      </c>
      <c r="E198" s="6">
        <v>2022</v>
      </c>
      <c r="F198" t="s">
        <v>49</v>
      </c>
      <c r="G198" s="9" t="s">
        <v>17</v>
      </c>
      <c r="H198" s="26" t="s">
        <v>144</v>
      </c>
      <c r="I198" s="14">
        <f t="shared" si="133"/>
        <v>0</v>
      </c>
      <c r="J198" s="14">
        <f t="shared" si="135"/>
        <v>0</v>
      </c>
      <c r="K198" s="14">
        <f t="shared" ref="K198:L198" si="184">J198</f>
        <v>0</v>
      </c>
      <c r="L198" s="14">
        <f t="shared" si="184"/>
        <v>0</v>
      </c>
      <c r="M198" s="14"/>
      <c r="N198" s="14"/>
      <c r="O198" s="14" t="str">
        <f t="shared" si="137"/>
        <v>ELCBGA</v>
      </c>
    </row>
    <row r="199" spans="2:15">
      <c r="B199"/>
      <c r="C199"/>
      <c r="D199" t="s">
        <v>9</v>
      </c>
      <c r="E199" s="6">
        <v>2023</v>
      </c>
      <c r="F199" t="s">
        <v>49</v>
      </c>
      <c r="G199" s="9" t="s">
        <v>17</v>
      </c>
      <c r="H199" s="26" t="s">
        <v>144</v>
      </c>
      <c r="I199" s="14">
        <f t="shared" si="133"/>
        <v>0</v>
      </c>
      <c r="J199" s="14">
        <f t="shared" si="135"/>
        <v>0</v>
      </c>
      <c r="K199" s="14">
        <f t="shared" ref="K199:L199" si="185">J199</f>
        <v>0</v>
      </c>
      <c r="L199" s="14">
        <f t="shared" si="185"/>
        <v>0</v>
      </c>
      <c r="M199" s="14"/>
      <c r="N199" s="14"/>
      <c r="O199" s="14" t="str">
        <f t="shared" si="137"/>
        <v>ELCBGA</v>
      </c>
    </row>
    <row r="200" spans="2:15">
      <c r="B200"/>
      <c r="C200"/>
      <c r="D200" t="s">
        <v>9</v>
      </c>
      <c r="E200" s="6">
        <v>2024</v>
      </c>
      <c r="F200" t="s">
        <v>49</v>
      </c>
      <c r="G200" s="9" t="s">
        <v>17</v>
      </c>
      <c r="H200" s="26" t="s">
        <v>144</v>
      </c>
      <c r="I200" s="14">
        <f t="shared" si="133"/>
        <v>0</v>
      </c>
      <c r="J200" s="14">
        <f t="shared" si="135"/>
        <v>0</v>
      </c>
      <c r="K200" s="14">
        <f t="shared" ref="K200:L200" si="186">J200</f>
        <v>0</v>
      </c>
      <c r="L200" s="14">
        <f t="shared" si="186"/>
        <v>0</v>
      </c>
      <c r="M200" s="14"/>
      <c r="N200" s="14"/>
      <c r="O200" s="14" t="str">
        <f t="shared" si="137"/>
        <v>ELCBGA</v>
      </c>
    </row>
    <row r="201" spans="2:15">
      <c r="B201"/>
      <c r="C201"/>
      <c r="D201" t="s">
        <v>9</v>
      </c>
      <c r="E201" s="6">
        <v>2025</v>
      </c>
      <c r="F201" t="s">
        <v>49</v>
      </c>
      <c r="G201" s="9" t="s">
        <v>17</v>
      </c>
      <c r="H201" s="26" t="s">
        <v>144</v>
      </c>
      <c r="I201" s="14">
        <f t="shared" si="133"/>
        <v>0</v>
      </c>
      <c r="J201" s="14">
        <f t="shared" si="135"/>
        <v>0</v>
      </c>
      <c r="K201" s="14">
        <f t="shared" ref="K201:L201" si="187">J201</f>
        <v>0</v>
      </c>
      <c r="L201" s="14">
        <f t="shared" si="187"/>
        <v>0</v>
      </c>
      <c r="M201" s="14"/>
      <c r="N201" s="14"/>
      <c r="O201" s="14" t="str">
        <f t="shared" si="137"/>
        <v>ELCBGA</v>
      </c>
    </row>
    <row r="202" spans="2:15">
      <c r="B202"/>
      <c r="C202"/>
      <c r="D202" t="s">
        <v>9</v>
      </c>
      <c r="E202" s="6">
        <v>2026</v>
      </c>
      <c r="F202" t="s">
        <v>49</v>
      </c>
      <c r="G202" s="9" t="s">
        <v>17</v>
      </c>
      <c r="H202" s="26" t="s">
        <v>144</v>
      </c>
      <c r="I202" s="14">
        <f t="shared" si="133"/>
        <v>0</v>
      </c>
      <c r="J202" s="14">
        <f t="shared" si="135"/>
        <v>0</v>
      </c>
      <c r="K202" s="14">
        <f t="shared" ref="K202:L202" si="188">J202</f>
        <v>0</v>
      </c>
      <c r="L202" s="14">
        <f t="shared" si="188"/>
        <v>0</v>
      </c>
      <c r="M202" s="14"/>
      <c r="N202" s="14"/>
      <c r="O202" s="14" t="str">
        <f t="shared" si="137"/>
        <v>ELCBGA</v>
      </c>
    </row>
    <row r="203" spans="2:15">
      <c r="B203"/>
      <c r="C203"/>
      <c r="D203" t="s">
        <v>9</v>
      </c>
      <c r="E203" s="6">
        <v>2027</v>
      </c>
      <c r="F203" t="s">
        <v>49</v>
      </c>
      <c r="G203" s="9" t="s">
        <v>17</v>
      </c>
      <c r="H203" s="26" t="s">
        <v>144</v>
      </c>
      <c r="I203" s="14">
        <f t="shared" si="133"/>
        <v>0</v>
      </c>
      <c r="J203" s="14">
        <f t="shared" si="135"/>
        <v>0</v>
      </c>
      <c r="K203" s="14">
        <f t="shared" ref="K203:L203" si="189">J203</f>
        <v>0</v>
      </c>
      <c r="L203" s="14">
        <f t="shared" si="189"/>
        <v>0</v>
      </c>
      <c r="M203" s="14"/>
      <c r="N203" s="14"/>
      <c r="O203" s="14" t="str">
        <f t="shared" si="137"/>
        <v>ELCBGA</v>
      </c>
    </row>
    <row r="204" spans="2:15">
      <c r="B204"/>
      <c r="C204"/>
      <c r="D204" t="s">
        <v>9</v>
      </c>
      <c r="E204" s="6">
        <v>2028</v>
      </c>
      <c r="F204" t="s">
        <v>49</v>
      </c>
      <c r="G204" s="9" t="s">
        <v>17</v>
      </c>
      <c r="H204" s="26" t="s">
        <v>144</v>
      </c>
      <c r="I204" s="14">
        <f t="shared" si="133"/>
        <v>0</v>
      </c>
      <c r="J204" s="14">
        <f t="shared" si="135"/>
        <v>0</v>
      </c>
      <c r="K204" s="14">
        <f t="shared" ref="K204:L204" si="190">J204</f>
        <v>0</v>
      </c>
      <c r="L204" s="14">
        <f t="shared" si="190"/>
        <v>0</v>
      </c>
      <c r="M204" s="14"/>
      <c r="N204" s="14"/>
      <c r="O204" s="14" t="str">
        <f t="shared" si="137"/>
        <v>ELCBGA</v>
      </c>
    </row>
    <row r="205" spans="2:15">
      <c r="B205"/>
      <c r="C205"/>
      <c r="D205" t="s">
        <v>9</v>
      </c>
      <c r="E205" s="6">
        <v>2029</v>
      </c>
      <c r="F205" t="s">
        <v>49</v>
      </c>
      <c r="G205" s="9" t="s">
        <v>17</v>
      </c>
      <c r="H205" s="26" t="s">
        <v>144</v>
      </c>
      <c r="I205" s="14">
        <f t="shared" si="133"/>
        <v>0</v>
      </c>
      <c r="J205" s="14">
        <f t="shared" si="135"/>
        <v>0</v>
      </c>
      <c r="K205" s="14">
        <f t="shared" ref="K205:L205" si="191">J205</f>
        <v>0</v>
      </c>
      <c r="L205" s="14">
        <f t="shared" si="191"/>
        <v>0</v>
      </c>
      <c r="M205" s="14"/>
      <c r="N205" s="14"/>
      <c r="O205" s="14" t="str">
        <f t="shared" si="137"/>
        <v>ELCBGA</v>
      </c>
    </row>
    <row r="206" spans="2:15">
      <c r="B206"/>
      <c r="C206"/>
      <c r="D206" t="s">
        <v>9</v>
      </c>
      <c r="E206" s="6">
        <v>2030</v>
      </c>
      <c r="F206" t="s">
        <v>49</v>
      </c>
      <c r="G206" s="9" t="s">
        <v>17</v>
      </c>
      <c r="H206" s="26" t="s">
        <v>144</v>
      </c>
      <c r="I206" s="14">
        <f t="shared" si="133"/>
        <v>0</v>
      </c>
      <c r="J206" s="14">
        <f t="shared" si="135"/>
        <v>0</v>
      </c>
      <c r="K206" s="14">
        <f t="shared" ref="K206:L206" si="192">J206</f>
        <v>0</v>
      </c>
      <c r="L206" s="14">
        <f t="shared" si="192"/>
        <v>0</v>
      </c>
      <c r="M206" s="14"/>
      <c r="N206" s="14"/>
      <c r="O206" s="14" t="str">
        <f t="shared" si="137"/>
        <v>ELCBGA</v>
      </c>
    </row>
    <row r="207" spans="2:15">
      <c r="B207"/>
      <c r="C207"/>
      <c r="D207" t="s">
        <v>9</v>
      </c>
      <c r="E207" s="6">
        <v>2031</v>
      </c>
      <c r="F207" t="s">
        <v>49</v>
      </c>
      <c r="G207" s="9" t="s">
        <v>17</v>
      </c>
      <c r="H207" s="26" t="s">
        <v>144</v>
      </c>
      <c r="I207" s="14">
        <f t="shared" si="133"/>
        <v>0</v>
      </c>
      <c r="J207" s="14">
        <f t="shared" si="135"/>
        <v>0</v>
      </c>
      <c r="K207" s="14">
        <f t="shared" ref="K207:L207" si="193">J207</f>
        <v>0</v>
      </c>
      <c r="L207" s="14">
        <f t="shared" si="193"/>
        <v>0</v>
      </c>
      <c r="M207" s="14"/>
      <c r="N207" s="14"/>
      <c r="O207" s="14" t="str">
        <f t="shared" si="137"/>
        <v>ELCBGA</v>
      </c>
    </row>
    <row r="208" spans="2:15">
      <c r="B208"/>
      <c r="C208"/>
      <c r="D208" t="s">
        <v>9</v>
      </c>
      <c r="E208" s="6">
        <v>2032</v>
      </c>
      <c r="F208" t="s">
        <v>49</v>
      </c>
      <c r="G208" s="9" t="s">
        <v>17</v>
      </c>
      <c r="H208" s="26" t="s">
        <v>144</v>
      </c>
      <c r="I208" s="14">
        <f t="shared" si="133"/>
        <v>0</v>
      </c>
      <c r="J208" s="14">
        <f t="shared" si="135"/>
        <v>0</v>
      </c>
      <c r="K208" s="14">
        <f t="shared" ref="K208:L208" si="194">J208</f>
        <v>0</v>
      </c>
      <c r="L208" s="14">
        <f t="shared" si="194"/>
        <v>0</v>
      </c>
      <c r="M208" s="14"/>
      <c r="N208" s="14"/>
      <c r="O208" s="14" t="str">
        <f t="shared" si="137"/>
        <v>ELCBGA</v>
      </c>
    </row>
    <row r="209" spans="2:15">
      <c r="B209"/>
      <c r="C209"/>
      <c r="D209" t="s">
        <v>9</v>
      </c>
      <c r="E209" s="6">
        <v>2033</v>
      </c>
      <c r="F209" t="s">
        <v>49</v>
      </c>
      <c r="G209" s="9" t="s">
        <v>17</v>
      </c>
      <c r="H209" s="26" t="s">
        <v>144</v>
      </c>
      <c r="I209" s="14">
        <f t="shared" si="133"/>
        <v>0</v>
      </c>
      <c r="J209" s="14">
        <f t="shared" si="135"/>
        <v>0</v>
      </c>
      <c r="K209" s="14">
        <f t="shared" ref="K209:L209" si="195">J209</f>
        <v>0</v>
      </c>
      <c r="L209" s="14">
        <f t="shared" si="195"/>
        <v>0</v>
      </c>
      <c r="M209" s="14"/>
      <c r="N209" s="14"/>
      <c r="O209" s="14" t="str">
        <f t="shared" si="137"/>
        <v>ELCBGA</v>
      </c>
    </row>
    <row r="210" spans="2:15">
      <c r="B210"/>
      <c r="C210"/>
      <c r="D210" t="s">
        <v>9</v>
      </c>
      <c r="E210" s="6">
        <v>2034</v>
      </c>
      <c r="F210" t="s">
        <v>49</v>
      </c>
      <c r="G210" s="9" t="s">
        <v>17</v>
      </c>
      <c r="H210" s="26" t="s">
        <v>144</v>
      </c>
      <c r="I210" s="14">
        <f t="shared" si="133"/>
        <v>0</v>
      </c>
      <c r="J210" s="14">
        <f t="shared" si="135"/>
        <v>0</v>
      </c>
      <c r="K210" s="14">
        <f t="shared" ref="K210:L210" si="196">J210</f>
        <v>0</v>
      </c>
      <c r="L210" s="14">
        <f t="shared" si="196"/>
        <v>0</v>
      </c>
      <c r="M210" s="14"/>
      <c r="N210" s="14"/>
      <c r="O210" s="14" t="str">
        <f t="shared" si="137"/>
        <v>ELCBGA</v>
      </c>
    </row>
    <row r="211" spans="2:15">
      <c r="B211"/>
      <c r="C211"/>
      <c r="D211" t="s">
        <v>9</v>
      </c>
      <c r="E211" s="6">
        <v>2035</v>
      </c>
      <c r="F211" t="s">
        <v>49</v>
      </c>
      <c r="G211" s="9" t="s">
        <v>17</v>
      </c>
      <c r="H211" s="26" t="s">
        <v>144</v>
      </c>
      <c r="I211" s="14">
        <f t="shared" si="133"/>
        <v>0</v>
      </c>
      <c r="J211" s="14">
        <f t="shared" si="135"/>
        <v>0</v>
      </c>
      <c r="K211" s="14">
        <f t="shared" ref="K211:L211" si="197">J211</f>
        <v>0</v>
      </c>
      <c r="L211" s="14">
        <f t="shared" si="197"/>
        <v>0</v>
      </c>
      <c r="M211" s="14"/>
      <c r="N211" s="14"/>
      <c r="O211" s="14" t="str">
        <f t="shared" si="137"/>
        <v>ELCBGA</v>
      </c>
    </row>
    <row r="212" spans="2:15">
      <c r="B212"/>
      <c r="C212"/>
      <c r="D212" t="s">
        <v>9</v>
      </c>
      <c r="E212" s="6">
        <v>2036</v>
      </c>
      <c r="F212" t="s">
        <v>49</v>
      </c>
      <c r="G212" s="9" t="s">
        <v>17</v>
      </c>
      <c r="H212" s="26" t="s">
        <v>144</v>
      </c>
      <c r="I212" s="14">
        <f t="shared" si="133"/>
        <v>0</v>
      </c>
      <c r="J212" s="14">
        <f t="shared" si="135"/>
        <v>0</v>
      </c>
      <c r="K212" s="14">
        <f t="shared" ref="K212:L212" si="198">J212</f>
        <v>0</v>
      </c>
      <c r="L212" s="14">
        <f t="shared" si="198"/>
        <v>0</v>
      </c>
      <c r="M212" s="14"/>
      <c r="N212" s="14"/>
      <c r="O212" s="14" t="str">
        <f t="shared" si="137"/>
        <v>ELCBGA</v>
      </c>
    </row>
    <row r="213" spans="2:15">
      <c r="B213"/>
      <c r="C213"/>
      <c r="D213" t="s">
        <v>9</v>
      </c>
      <c r="E213" s="6">
        <v>2037</v>
      </c>
      <c r="F213" t="s">
        <v>49</v>
      </c>
      <c r="G213" s="9" t="s">
        <v>17</v>
      </c>
      <c r="H213" s="26" t="s">
        <v>144</v>
      </c>
      <c r="I213" s="14">
        <f t="shared" si="133"/>
        <v>0</v>
      </c>
      <c r="J213" s="14">
        <f t="shared" si="135"/>
        <v>0</v>
      </c>
      <c r="K213" s="14">
        <f t="shared" ref="K213:L213" si="199">J213</f>
        <v>0</v>
      </c>
      <c r="L213" s="14">
        <f t="shared" si="199"/>
        <v>0</v>
      </c>
      <c r="M213" s="14"/>
      <c r="N213" s="14"/>
      <c r="O213" s="14" t="str">
        <f t="shared" si="137"/>
        <v>ELCBGA</v>
      </c>
    </row>
    <row r="214" spans="2:15">
      <c r="B214"/>
      <c r="C214"/>
      <c r="D214" t="s">
        <v>9</v>
      </c>
      <c r="E214" s="6">
        <v>2038</v>
      </c>
      <c r="F214" t="s">
        <v>49</v>
      </c>
      <c r="G214" s="9" t="s">
        <v>17</v>
      </c>
      <c r="H214" s="26" t="s">
        <v>144</v>
      </c>
      <c r="I214" s="14">
        <f t="shared" ref="I214:I236" si="200">HLOOKUP(O214,FuelTax2,E214-2006,FALSE)*$D$14*$B$11</f>
        <v>0</v>
      </c>
      <c r="J214" s="14">
        <f t="shared" si="135"/>
        <v>0</v>
      </c>
      <c r="K214" s="14">
        <f t="shared" ref="K214:L214" si="201">J214</f>
        <v>0</v>
      </c>
      <c r="L214" s="14">
        <f t="shared" si="201"/>
        <v>0</v>
      </c>
      <c r="M214" s="14"/>
      <c r="N214" s="14"/>
      <c r="O214" s="14" t="str">
        <f t="shared" si="137"/>
        <v>ELCBGA</v>
      </c>
    </row>
    <row r="215" spans="2:15">
      <c r="B215"/>
      <c r="C215"/>
      <c r="D215" t="s">
        <v>9</v>
      </c>
      <c r="E215" s="6">
        <v>2039</v>
      </c>
      <c r="F215" t="s">
        <v>49</v>
      </c>
      <c r="G215" s="9" t="s">
        <v>17</v>
      </c>
      <c r="H215" s="26" t="s">
        <v>144</v>
      </c>
      <c r="I215" s="14">
        <f t="shared" si="200"/>
        <v>0</v>
      </c>
      <c r="J215" s="14">
        <f t="shared" ref="J215:J226" si="202">I215</f>
        <v>0</v>
      </c>
      <c r="K215" s="14">
        <f t="shared" ref="K215:L215" si="203">J215</f>
        <v>0</v>
      </c>
      <c r="L215" s="14">
        <f t="shared" si="203"/>
        <v>0</v>
      </c>
      <c r="M215" s="14"/>
      <c r="N215" s="14"/>
      <c r="O215" s="14" t="str">
        <f t="shared" ref="O215:O226" si="204">"ELC"&amp;LEFT(RIGHT(F215,4),3)</f>
        <v>ELCBGA</v>
      </c>
    </row>
    <row r="216" spans="2:15">
      <c r="B216"/>
      <c r="C216"/>
      <c r="D216" t="s">
        <v>9</v>
      </c>
      <c r="E216" s="6">
        <v>2040</v>
      </c>
      <c r="F216" t="s">
        <v>49</v>
      </c>
      <c r="G216" s="9" t="s">
        <v>17</v>
      </c>
      <c r="H216" s="26" t="s">
        <v>144</v>
      </c>
      <c r="I216" s="14">
        <f t="shared" si="200"/>
        <v>0</v>
      </c>
      <c r="J216" s="14">
        <f t="shared" si="202"/>
        <v>0</v>
      </c>
      <c r="K216" s="14">
        <f t="shared" ref="K216:L216" si="205">J216</f>
        <v>0</v>
      </c>
      <c r="L216" s="14">
        <f t="shared" si="205"/>
        <v>0</v>
      </c>
      <c r="M216" s="14"/>
      <c r="N216" s="14"/>
      <c r="O216" s="14" t="str">
        <f t="shared" si="204"/>
        <v>ELCBGA</v>
      </c>
    </row>
    <row r="217" spans="2:15">
      <c r="B217"/>
      <c r="C217"/>
      <c r="D217" t="s">
        <v>9</v>
      </c>
      <c r="E217" s="6">
        <v>2041</v>
      </c>
      <c r="F217" t="s">
        <v>49</v>
      </c>
      <c r="G217" s="9" t="s">
        <v>17</v>
      </c>
      <c r="H217" s="26" t="s">
        <v>144</v>
      </c>
      <c r="I217" s="14">
        <f t="shared" si="200"/>
        <v>0</v>
      </c>
      <c r="J217" s="14">
        <f t="shared" si="202"/>
        <v>0</v>
      </c>
      <c r="K217" s="14">
        <f t="shared" ref="K217:L217" si="206">J217</f>
        <v>0</v>
      </c>
      <c r="L217" s="14">
        <f t="shared" si="206"/>
        <v>0</v>
      </c>
      <c r="M217" s="14"/>
      <c r="N217" s="14"/>
      <c r="O217" s="14" t="str">
        <f t="shared" si="204"/>
        <v>ELCBGA</v>
      </c>
    </row>
    <row r="218" spans="2:15">
      <c r="B218"/>
      <c r="C218"/>
      <c r="D218" t="s">
        <v>9</v>
      </c>
      <c r="E218" s="6">
        <v>2042</v>
      </c>
      <c r="F218" t="s">
        <v>49</v>
      </c>
      <c r="G218" s="9" t="s">
        <v>17</v>
      </c>
      <c r="H218" s="26" t="s">
        <v>144</v>
      </c>
      <c r="I218" s="14">
        <f t="shared" si="200"/>
        <v>0</v>
      </c>
      <c r="J218" s="14">
        <f t="shared" si="202"/>
        <v>0</v>
      </c>
      <c r="K218" s="14">
        <f t="shared" ref="K218:L218" si="207">J218</f>
        <v>0</v>
      </c>
      <c r="L218" s="14">
        <f t="shared" si="207"/>
        <v>0</v>
      </c>
      <c r="M218" s="14"/>
      <c r="N218" s="14"/>
      <c r="O218" s="14" t="str">
        <f t="shared" si="204"/>
        <v>ELCBGA</v>
      </c>
    </row>
    <row r="219" spans="2:15">
      <c r="B219"/>
      <c r="C219"/>
      <c r="D219" t="s">
        <v>9</v>
      </c>
      <c r="E219" s="6">
        <v>2043</v>
      </c>
      <c r="F219" t="s">
        <v>49</v>
      </c>
      <c r="G219" s="9" t="s">
        <v>17</v>
      </c>
      <c r="H219" s="26" t="s">
        <v>144</v>
      </c>
      <c r="I219" s="14">
        <f t="shared" si="200"/>
        <v>0</v>
      </c>
      <c r="J219" s="14">
        <f t="shared" si="202"/>
        <v>0</v>
      </c>
      <c r="K219" s="14">
        <f t="shared" ref="K219:L219" si="208">J219</f>
        <v>0</v>
      </c>
      <c r="L219" s="14">
        <f t="shared" si="208"/>
        <v>0</v>
      </c>
      <c r="M219" s="14"/>
      <c r="N219" s="14"/>
      <c r="O219" s="14" t="str">
        <f t="shared" si="204"/>
        <v>ELCBGA</v>
      </c>
    </row>
    <row r="220" spans="2:15">
      <c r="B220"/>
      <c r="C220"/>
      <c r="D220" t="s">
        <v>9</v>
      </c>
      <c r="E220" s="6">
        <v>2044</v>
      </c>
      <c r="F220" t="s">
        <v>49</v>
      </c>
      <c r="G220" s="9" t="s">
        <v>17</v>
      </c>
      <c r="H220" s="26" t="s">
        <v>144</v>
      </c>
      <c r="I220" s="14">
        <f t="shared" si="200"/>
        <v>0</v>
      </c>
      <c r="J220" s="14">
        <f t="shared" si="202"/>
        <v>0</v>
      </c>
      <c r="K220" s="14">
        <f t="shared" ref="K220:L220" si="209">J220</f>
        <v>0</v>
      </c>
      <c r="L220" s="14">
        <f t="shared" si="209"/>
        <v>0</v>
      </c>
      <c r="M220" s="14"/>
      <c r="N220" s="14"/>
      <c r="O220" s="14" t="str">
        <f t="shared" si="204"/>
        <v>ELCBGA</v>
      </c>
    </row>
    <row r="221" spans="2:15">
      <c r="B221"/>
      <c r="C221"/>
      <c r="D221" t="s">
        <v>9</v>
      </c>
      <c r="E221" s="6">
        <v>2045</v>
      </c>
      <c r="F221" t="s">
        <v>49</v>
      </c>
      <c r="G221" s="9" t="s">
        <v>17</v>
      </c>
      <c r="H221" s="26" t="s">
        <v>144</v>
      </c>
      <c r="I221" s="14">
        <f t="shared" si="200"/>
        <v>0</v>
      </c>
      <c r="J221" s="14">
        <f t="shared" si="202"/>
        <v>0</v>
      </c>
      <c r="K221" s="14">
        <f t="shared" ref="K221:L221" si="210">J221</f>
        <v>0</v>
      </c>
      <c r="L221" s="14">
        <f t="shared" si="210"/>
        <v>0</v>
      </c>
      <c r="M221" s="14"/>
      <c r="N221" s="14"/>
      <c r="O221" s="14" t="str">
        <f t="shared" si="204"/>
        <v>ELCBGA</v>
      </c>
    </row>
    <row r="222" spans="2:15">
      <c r="B222"/>
      <c r="C222"/>
      <c r="D222" t="s">
        <v>9</v>
      </c>
      <c r="E222" s="6">
        <v>2046</v>
      </c>
      <c r="F222" t="s">
        <v>49</v>
      </c>
      <c r="G222" s="9" t="s">
        <v>17</v>
      </c>
      <c r="H222" s="26" t="s">
        <v>144</v>
      </c>
      <c r="I222" s="14">
        <f t="shared" si="200"/>
        <v>0</v>
      </c>
      <c r="J222" s="14">
        <f t="shared" si="202"/>
        <v>0</v>
      </c>
      <c r="K222" s="14">
        <f t="shared" ref="K222:L222" si="211">J222</f>
        <v>0</v>
      </c>
      <c r="L222" s="14">
        <f t="shared" si="211"/>
        <v>0</v>
      </c>
      <c r="M222" s="14"/>
      <c r="N222" s="14"/>
      <c r="O222" s="14" t="str">
        <f t="shared" si="204"/>
        <v>ELCBGA</v>
      </c>
    </row>
    <row r="223" spans="2:15">
      <c r="B223"/>
      <c r="C223"/>
      <c r="D223" t="s">
        <v>9</v>
      </c>
      <c r="E223" s="6">
        <v>2047</v>
      </c>
      <c r="F223" t="s">
        <v>49</v>
      </c>
      <c r="G223" s="9" t="s">
        <v>17</v>
      </c>
      <c r="H223" s="26" t="s">
        <v>144</v>
      </c>
      <c r="I223" s="14">
        <f t="shared" si="200"/>
        <v>0</v>
      </c>
      <c r="J223" s="14">
        <f t="shared" si="202"/>
        <v>0</v>
      </c>
      <c r="K223" s="14">
        <f t="shared" ref="K223:L223" si="212">J223</f>
        <v>0</v>
      </c>
      <c r="L223" s="14">
        <f t="shared" si="212"/>
        <v>0</v>
      </c>
      <c r="M223" s="14"/>
      <c r="N223" s="14"/>
      <c r="O223" s="14" t="str">
        <f t="shared" si="204"/>
        <v>ELCBGA</v>
      </c>
    </row>
    <row r="224" spans="2:15">
      <c r="B224"/>
      <c r="C224"/>
      <c r="D224" t="s">
        <v>9</v>
      </c>
      <c r="E224" s="6">
        <v>2048</v>
      </c>
      <c r="F224" t="s">
        <v>49</v>
      </c>
      <c r="G224" s="9" t="s">
        <v>17</v>
      </c>
      <c r="H224" s="26" t="s">
        <v>144</v>
      </c>
      <c r="I224" s="14">
        <f t="shared" si="200"/>
        <v>0</v>
      </c>
      <c r="J224" s="14">
        <f t="shared" si="202"/>
        <v>0</v>
      </c>
      <c r="K224" s="14">
        <f t="shared" ref="K224:L224" si="213">J224</f>
        <v>0</v>
      </c>
      <c r="L224" s="14">
        <f t="shared" si="213"/>
        <v>0</v>
      </c>
      <c r="M224" s="14"/>
      <c r="N224" s="14"/>
      <c r="O224" s="14" t="str">
        <f t="shared" si="204"/>
        <v>ELCBGA</v>
      </c>
    </row>
    <row r="225" spans="2:15">
      <c r="B225"/>
      <c r="C225"/>
      <c r="D225" t="s">
        <v>9</v>
      </c>
      <c r="E225" s="6">
        <v>2049</v>
      </c>
      <c r="F225" t="s">
        <v>49</v>
      </c>
      <c r="G225" s="9" t="s">
        <v>17</v>
      </c>
      <c r="H225" s="26" t="s">
        <v>144</v>
      </c>
      <c r="I225" s="14">
        <f t="shared" si="200"/>
        <v>0</v>
      </c>
      <c r="J225" s="14">
        <f t="shared" si="202"/>
        <v>0</v>
      </c>
      <c r="K225" s="14">
        <f t="shared" ref="K225:L225" si="214">J225</f>
        <v>0</v>
      </c>
      <c r="L225" s="14">
        <f t="shared" si="214"/>
        <v>0</v>
      </c>
      <c r="M225" s="14"/>
      <c r="N225" s="14"/>
      <c r="O225" s="14" t="str">
        <f t="shared" si="204"/>
        <v>ELCBGA</v>
      </c>
    </row>
    <row r="226" spans="2:15">
      <c r="B226" s="7"/>
      <c r="C226" s="7"/>
      <c r="D226" s="7" t="s">
        <v>9</v>
      </c>
      <c r="E226" s="8">
        <v>2050</v>
      </c>
      <c r="F226" s="7" t="s">
        <v>49</v>
      </c>
      <c r="G226" s="7" t="s">
        <v>17</v>
      </c>
      <c r="H226" s="26" t="s">
        <v>144</v>
      </c>
      <c r="I226" s="14">
        <f t="shared" si="200"/>
        <v>0</v>
      </c>
      <c r="J226" s="14">
        <f t="shared" si="202"/>
        <v>0</v>
      </c>
      <c r="K226" s="14">
        <f t="shared" ref="K226:L226" si="215">J226</f>
        <v>0</v>
      </c>
      <c r="L226" s="14">
        <f t="shared" si="215"/>
        <v>0</v>
      </c>
      <c r="M226" s="14"/>
      <c r="N226" s="21"/>
      <c r="O226" s="21" t="str">
        <f t="shared" si="204"/>
        <v>ELCBGA</v>
      </c>
    </row>
    <row r="227" spans="2:15">
      <c r="D227" t="s">
        <v>9</v>
      </c>
      <c r="E227" s="6">
        <v>2010</v>
      </c>
      <c r="F227" s="9" t="s">
        <v>46</v>
      </c>
      <c r="G227" s="9" t="s">
        <v>17</v>
      </c>
      <c r="H227" s="26" t="s">
        <v>144</v>
      </c>
      <c r="I227" s="14">
        <f t="shared" si="200"/>
        <v>12.282187820249064</v>
      </c>
      <c r="J227" s="14">
        <f t="shared" ref="J227:J267" si="216">I227</f>
        <v>12.282187820249064</v>
      </c>
      <c r="K227" s="14">
        <f t="shared" ref="K227:L227" si="217">J227</f>
        <v>12.282187820249064</v>
      </c>
      <c r="L227" s="14">
        <f t="shared" si="217"/>
        <v>12.282187820249064</v>
      </c>
      <c r="O227" s="57" t="str">
        <f t="shared" ref="O227" si="218">"ELC"&amp;LEFT(RIGHT(F227,4),3)</f>
        <v>ELCNGA</v>
      </c>
    </row>
    <row r="228" spans="2:15">
      <c r="D228" t="s">
        <v>9</v>
      </c>
      <c r="E228" s="6">
        <v>2011</v>
      </c>
      <c r="F228" s="9" t="s">
        <v>46</v>
      </c>
      <c r="G228" s="9" t="s">
        <v>17</v>
      </c>
      <c r="H228" s="26" t="s">
        <v>144</v>
      </c>
      <c r="I228" s="14">
        <f t="shared" si="200"/>
        <v>15.05623630731462</v>
      </c>
      <c r="J228" s="14">
        <f t="shared" si="216"/>
        <v>15.05623630731462</v>
      </c>
      <c r="K228" s="14">
        <f t="shared" ref="K228:L228" si="219">J228</f>
        <v>15.05623630731462</v>
      </c>
      <c r="L228" s="14">
        <f t="shared" si="219"/>
        <v>15.05623630731462</v>
      </c>
      <c r="O228" s="57" t="str">
        <f t="shared" ref="O228:O267" si="220">"ELC"&amp;LEFT(RIGHT(F228,4),3)</f>
        <v>ELCNGA</v>
      </c>
    </row>
    <row r="229" spans="2:15">
      <c r="D229" t="s">
        <v>9</v>
      </c>
      <c r="E229" s="6">
        <v>2012</v>
      </c>
      <c r="F229" s="9" t="s">
        <v>46</v>
      </c>
      <c r="G229" s="9" t="s">
        <v>17</v>
      </c>
      <c r="H229" s="26" t="s">
        <v>144</v>
      </c>
      <c r="I229" s="14">
        <f t="shared" si="200"/>
        <v>15.252173629122142</v>
      </c>
      <c r="J229" s="14">
        <f t="shared" si="216"/>
        <v>15.252173629122142</v>
      </c>
      <c r="K229" s="14">
        <f t="shared" ref="K229:L229" si="221">J229</f>
        <v>15.252173629122142</v>
      </c>
      <c r="L229" s="14">
        <f t="shared" si="221"/>
        <v>15.252173629122142</v>
      </c>
      <c r="O229" s="57" t="str">
        <f t="shared" si="220"/>
        <v>ELCNGA</v>
      </c>
    </row>
    <row r="230" spans="2:15">
      <c r="D230" t="s">
        <v>9</v>
      </c>
      <c r="E230" s="6">
        <v>2013</v>
      </c>
      <c r="F230" s="9" t="s">
        <v>46</v>
      </c>
      <c r="G230" s="9" t="s">
        <v>17</v>
      </c>
      <c r="H230" s="26" t="s">
        <v>144</v>
      </c>
      <c r="I230" s="14">
        <f t="shared" si="200"/>
        <v>15.086783314708487</v>
      </c>
      <c r="J230" s="14">
        <f t="shared" si="216"/>
        <v>15.086783314708487</v>
      </c>
      <c r="K230" s="14">
        <f t="shared" ref="K230:L230" si="222">J230</f>
        <v>15.086783314708487</v>
      </c>
      <c r="L230" s="14">
        <f t="shared" si="222"/>
        <v>15.086783314708487</v>
      </c>
      <c r="O230" s="57" t="str">
        <f t="shared" si="220"/>
        <v>ELCNGA</v>
      </c>
    </row>
    <row r="231" spans="2:15">
      <c r="D231" t="s">
        <v>9</v>
      </c>
      <c r="E231" s="6">
        <v>2014</v>
      </c>
      <c r="F231" s="9" t="s">
        <v>46</v>
      </c>
      <c r="G231" s="9" t="s">
        <v>17</v>
      </c>
      <c r="H231" s="26" t="s">
        <v>144</v>
      </c>
      <c r="I231" s="14">
        <f t="shared" si="200"/>
        <v>15.007764002286624</v>
      </c>
      <c r="J231" s="14">
        <f t="shared" si="216"/>
        <v>15.007764002286624</v>
      </c>
      <c r="K231" s="14">
        <f t="shared" ref="K231:L231" si="223">J231</f>
        <v>15.007764002286624</v>
      </c>
      <c r="L231" s="14">
        <f t="shared" si="223"/>
        <v>15.007764002286624</v>
      </c>
      <c r="O231" s="57" t="str">
        <f t="shared" si="220"/>
        <v>ELCNGA</v>
      </c>
    </row>
    <row r="232" spans="2:15">
      <c r="D232" t="s">
        <v>9</v>
      </c>
      <c r="E232" s="6">
        <v>2015</v>
      </c>
      <c r="F232" s="9" t="s">
        <v>46</v>
      </c>
      <c r="G232" s="9" t="s">
        <v>17</v>
      </c>
      <c r="H232" s="26" t="s">
        <v>144</v>
      </c>
      <c r="I232" s="14">
        <f t="shared" si="200"/>
        <v>15.597356731538508</v>
      </c>
      <c r="J232" s="14">
        <f t="shared" si="216"/>
        <v>15.597356731538508</v>
      </c>
      <c r="K232" s="14">
        <f t="shared" ref="K232:L232" si="224">J232</f>
        <v>15.597356731538508</v>
      </c>
      <c r="L232" s="14">
        <f t="shared" si="224"/>
        <v>15.597356731538508</v>
      </c>
      <c r="O232" s="57" t="str">
        <f t="shared" si="220"/>
        <v>ELCNGA</v>
      </c>
    </row>
    <row r="233" spans="2:15">
      <c r="D233" t="s">
        <v>9</v>
      </c>
      <c r="E233" s="6">
        <v>2016</v>
      </c>
      <c r="F233" s="9" t="s">
        <v>46</v>
      </c>
      <c r="G233" s="9" t="s">
        <v>17</v>
      </c>
      <c r="H233" s="26" t="s">
        <v>144</v>
      </c>
      <c r="I233" s="14">
        <f t="shared" si="200"/>
        <v>15.363140266787379</v>
      </c>
      <c r="J233" s="14">
        <f t="shared" si="216"/>
        <v>15.363140266787379</v>
      </c>
      <c r="K233" s="14">
        <f t="shared" ref="K233:L233" si="225">J233</f>
        <v>15.363140266787379</v>
      </c>
      <c r="L233" s="14">
        <f t="shared" si="225"/>
        <v>15.363140266787379</v>
      </c>
      <c r="O233" s="57" t="str">
        <f t="shared" si="220"/>
        <v>ELCNGA</v>
      </c>
    </row>
    <row r="234" spans="2:15">
      <c r="D234" t="s">
        <v>9</v>
      </c>
      <c r="E234" s="6">
        <v>2017</v>
      </c>
      <c r="F234" s="9" t="s">
        <v>46</v>
      </c>
      <c r="G234" s="9" t="s">
        <v>17</v>
      </c>
      <c r="H234" s="26" t="s">
        <v>144</v>
      </c>
      <c r="I234" s="14">
        <f t="shared" si="200"/>
        <v>15.234956804166162</v>
      </c>
      <c r="J234" s="14">
        <f t="shared" si="216"/>
        <v>15.234956804166162</v>
      </c>
      <c r="K234" s="14">
        <f t="shared" ref="K234:L234" si="226">J234</f>
        <v>15.234956804166162</v>
      </c>
      <c r="L234" s="14">
        <f t="shared" si="226"/>
        <v>15.234956804166162</v>
      </c>
      <c r="O234" s="57" t="str">
        <f t="shared" si="220"/>
        <v>ELCNGA</v>
      </c>
    </row>
    <row r="235" spans="2:15">
      <c r="D235" t="s">
        <v>9</v>
      </c>
      <c r="E235" s="6">
        <v>2018</v>
      </c>
      <c r="F235" s="9" t="s">
        <v>46</v>
      </c>
      <c r="G235" s="9" t="s">
        <v>17</v>
      </c>
      <c r="H235" s="26" t="s">
        <v>144</v>
      </c>
      <c r="I235" s="14">
        <f t="shared" si="200"/>
        <v>15.188937780767334</v>
      </c>
      <c r="J235" s="14">
        <f t="shared" si="216"/>
        <v>15.188937780767334</v>
      </c>
      <c r="K235" s="14">
        <f t="shared" ref="K235:L235" si="227">J235</f>
        <v>15.188937780767334</v>
      </c>
      <c r="L235" s="14">
        <f t="shared" si="227"/>
        <v>15.188937780767334</v>
      </c>
      <c r="O235" s="57" t="str">
        <f t="shared" si="220"/>
        <v>ELCNGA</v>
      </c>
    </row>
    <row r="236" spans="2:15">
      <c r="D236" t="s">
        <v>9</v>
      </c>
      <c r="E236" s="6">
        <v>2019</v>
      </c>
      <c r="F236" s="9" t="s">
        <v>46</v>
      </c>
      <c r="G236" s="9" t="s">
        <v>17</v>
      </c>
      <c r="H236" s="26" t="s">
        <v>144</v>
      </c>
      <c r="I236" s="14">
        <f t="shared" si="200"/>
        <v>15.503711447560821</v>
      </c>
      <c r="J236" s="14">
        <f t="shared" si="216"/>
        <v>15.503711447560821</v>
      </c>
      <c r="K236" s="14">
        <f t="shared" ref="K236:L236" si="228">J236</f>
        <v>15.503711447560821</v>
      </c>
      <c r="L236" s="14">
        <f t="shared" si="228"/>
        <v>15.503711447560821</v>
      </c>
      <c r="O236" s="57" t="str">
        <f t="shared" si="220"/>
        <v>ELCNGA</v>
      </c>
    </row>
    <row r="237" spans="2:15">
      <c r="D237" t="s">
        <v>9</v>
      </c>
      <c r="E237" s="6">
        <v>2020</v>
      </c>
      <c r="F237" s="9" t="s">
        <v>46</v>
      </c>
      <c r="G237" s="9" t="s">
        <v>17</v>
      </c>
      <c r="H237" s="26" t="s">
        <v>144</v>
      </c>
      <c r="I237" s="14">
        <f t="shared" ref="I237:I267" si="229">HLOOKUP(O237,FuelTax2,E237-2006,FALSE)*$D$14*$B$11</f>
        <v>15.475095659670504</v>
      </c>
      <c r="J237" s="14">
        <f t="shared" si="216"/>
        <v>15.475095659670504</v>
      </c>
      <c r="K237" s="14">
        <f t="shared" ref="K237:L237" si="230">J237</f>
        <v>15.475095659670504</v>
      </c>
      <c r="L237" s="14">
        <f t="shared" si="230"/>
        <v>15.475095659670504</v>
      </c>
      <c r="O237" s="57" t="str">
        <f t="shared" si="220"/>
        <v>ELCNGA</v>
      </c>
    </row>
    <row r="238" spans="2:15">
      <c r="D238" t="s">
        <v>9</v>
      </c>
      <c r="E238" s="6">
        <v>2021</v>
      </c>
      <c r="F238" s="9" t="s">
        <v>46</v>
      </c>
      <c r="G238" s="9" t="s">
        <v>17</v>
      </c>
      <c r="H238" s="26" t="s">
        <v>144</v>
      </c>
      <c r="I238" s="14">
        <f t="shared" si="229"/>
        <v>15.446479871780189</v>
      </c>
      <c r="J238" s="14">
        <f t="shared" si="216"/>
        <v>15.446479871780189</v>
      </c>
      <c r="K238" s="14">
        <f t="shared" ref="K238:L238" si="231">J238</f>
        <v>15.446479871780189</v>
      </c>
      <c r="L238" s="14">
        <f t="shared" si="231"/>
        <v>15.446479871780189</v>
      </c>
      <c r="O238" s="57" t="str">
        <f t="shared" si="220"/>
        <v>ELCNGA</v>
      </c>
    </row>
    <row r="239" spans="2:15">
      <c r="D239" t="s">
        <v>9</v>
      </c>
      <c r="E239" s="6">
        <v>2022</v>
      </c>
      <c r="F239" s="9" t="s">
        <v>46</v>
      </c>
      <c r="G239" s="9" t="s">
        <v>17</v>
      </c>
      <c r="H239" s="26" t="s">
        <v>144</v>
      </c>
      <c r="I239" s="14">
        <f t="shared" si="229"/>
        <v>15.417864083889871</v>
      </c>
      <c r="J239" s="14">
        <f t="shared" si="216"/>
        <v>15.417864083889871</v>
      </c>
      <c r="K239" s="14">
        <f t="shared" ref="K239:L239" si="232">J239</f>
        <v>15.417864083889871</v>
      </c>
      <c r="L239" s="14">
        <f t="shared" si="232"/>
        <v>15.417864083889871</v>
      </c>
      <c r="O239" s="57" t="str">
        <f t="shared" si="220"/>
        <v>ELCNGA</v>
      </c>
    </row>
    <row r="240" spans="2:15">
      <c r="D240" t="s">
        <v>9</v>
      </c>
      <c r="E240" s="6">
        <v>2023</v>
      </c>
      <c r="F240" s="9" t="s">
        <v>46</v>
      </c>
      <c r="G240" s="9" t="s">
        <v>17</v>
      </c>
      <c r="H240" s="26" t="s">
        <v>144</v>
      </c>
      <c r="I240" s="14">
        <f t="shared" si="229"/>
        <v>15.389248295999556</v>
      </c>
      <c r="J240" s="14">
        <f t="shared" si="216"/>
        <v>15.389248295999556</v>
      </c>
      <c r="K240" s="14">
        <f t="shared" ref="K240:L240" si="233">J240</f>
        <v>15.389248295999556</v>
      </c>
      <c r="L240" s="14">
        <f t="shared" si="233"/>
        <v>15.389248295999556</v>
      </c>
      <c r="O240" s="57" t="str">
        <f t="shared" si="220"/>
        <v>ELCNGA</v>
      </c>
    </row>
    <row r="241" spans="4:15">
      <c r="D241" t="s">
        <v>9</v>
      </c>
      <c r="E241" s="6">
        <v>2024</v>
      </c>
      <c r="F241" s="9" t="s">
        <v>46</v>
      </c>
      <c r="G241" s="9" t="s">
        <v>17</v>
      </c>
      <c r="H241" s="26" t="s">
        <v>144</v>
      </c>
      <c r="I241" s="14">
        <f t="shared" si="229"/>
        <v>15.360632508109237</v>
      </c>
      <c r="J241" s="14">
        <f t="shared" si="216"/>
        <v>15.360632508109237</v>
      </c>
      <c r="K241" s="14">
        <f t="shared" ref="K241:L241" si="234">J241</f>
        <v>15.360632508109237</v>
      </c>
      <c r="L241" s="14">
        <f t="shared" si="234"/>
        <v>15.360632508109237</v>
      </c>
      <c r="O241" s="57" t="str">
        <f t="shared" si="220"/>
        <v>ELCNGA</v>
      </c>
    </row>
    <row r="242" spans="4:15">
      <c r="D242" t="s">
        <v>9</v>
      </c>
      <c r="E242" s="6">
        <v>2025</v>
      </c>
      <c r="F242" s="9" t="s">
        <v>46</v>
      </c>
      <c r="G242" s="9" t="s">
        <v>17</v>
      </c>
      <c r="H242" s="26" t="s">
        <v>144</v>
      </c>
      <c r="I242" s="14">
        <f t="shared" si="229"/>
        <v>15.33201672021892</v>
      </c>
      <c r="J242" s="14">
        <f t="shared" si="216"/>
        <v>15.33201672021892</v>
      </c>
      <c r="K242" s="14">
        <f t="shared" ref="K242:L242" si="235">J242</f>
        <v>15.33201672021892</v>
      </c>
      <c r="L242" s="14">
        <f t="shared" si="235"/>
        <v>15.33201672021892</v>
      </c>
      <c r="O242" s="57" t="str">
        <f t="shared" si="220"/>
        <v>ELCNGA</v>
      </c>
    </row>
    <row r="243" spans="4:15">
      <c r="D243" t="s">
        <v>9</v>
      </c>
      <c r="E243" s="6">
        <v>2026</v>
      </c>
      <c r="F243" s="9" t="s">
        <v>46</v>
      </c>
      <c r="G243" s="9" t="s">
        <v>17</v>
      </c>
      <c r="H243" s="26" t="s">
        <v>144</v>
      </c>
      <c r="I243" s="14">
        <f t="shared" si="229"/>
        <v>15.303400932328604</v>
      </c>
      <c r="J243" s="14">
        <f t="shared" si="216"/>
        <v>15.303400932328604</v>
      </c>
      <c r="K243" s="14">
        <f t="shared" ref="K243:L243" si="236">J243</f>
        <v>15.303400932328604</v>
      </c>
      <c r="L243" s="14">
        <f t="shared" si="236"/>
        <v>15.303400932328604</v>
      </c>
      <c r="O243" s="57" t="str">
        <f t="shared" si="220"/>
        <v>ELCNGA</v>
      </c>
    </row>
    <row r="244" spans="4:15">
      <c r="D244" t="s">
        <v>9</v>
      </c>
      <c r="E244" s="6">
        <v>2027</v>
      </c>
      <c r="F244" s="9" t="s">
        <v>46</v>
      </c>
      <c r="G244" s="9" t="s">
        <v>17</v>
      </c>
      <c r="H244" s="26" t="s">
        <v>144</v>
      </c>
      <c r="I244" s="14">
        <f t="shared" si="229"/>
        <v>15.274785144438288</v>
      </c>
      <c r="J244" s="14">
        <f t="shared" si="216"/>
        <v>15.274785144438288</v>
      </c>
      <c r="K244" s="14">
        <f t="shared" ref="K244:L244" si="237">J244</f>
        <v>15.274785144438288</v>
      </c>
      <c r="L244" s="14">
        <f t="shared" si="237"/>
        <v>15.274785144438288</v>
      </c>
      <c r="O244" s="57" t="str">
        <f t="shared" si="220"/>
        <v>ELCNGA</v>
      </c>
    </row>
    <row r="245" spans="4:15">
      <c r="D245" t="s">
        <v>9</v>
      </c>
      <c r="E245" s="6">
        <v>2028</v>
      </c>
      <c r="F245" s="9" t="s">
        <v>46</v>
      </c>
      <c r="G245" s="9" t="s">
        <v>17</v>
      </c>
      <c r="H245" s="26" t="s">
        <v>144</v>
      </c>
      <c r="I245" s="14">
        <f t="shared" si="229"/>
        <v>15.246169356547968</v>
      </c>
      <c r="J245" s="14">
        <f t="shared" si="216"/>
        <v>15.246169356547968</v>
      </c>
      <c r="K245" s="14">
        <f t="shared" ref="K245:L245" si="238">J245</f>
        <v>15.246169356547968</v>
      </c>
      <c r="L245" s="14">
        <f t="shared" si="238"/>
        <v>15.246169356547968</v>
      </c>
      <c r="O245" s="57" t="str">
        <f t="shared" si="220"/>
        <v>ELCNGA</v>
      </c>
    </row>
    <row r="246" spans="4:15">
      <c r="D246" t="s">
        <v>9</v>
      </c>
      <c r="E246" s="6">
        <v>2029</v>
      </c>
      <c r="F246" s="9" t="s">
        <v>46</v>
      </c>
      <c r="G246" s="9" t="s">
        <v>17</v>
      </c>
      <c r="H246" s="26" t="s">
        <v>144</v>
      </c>
      <c r="I246" s="14">
        <f t="shared" si="229"/>
        <v>15.217553568657653</v>
      </c>
      <c r="J246" s="14">
        <f t="shared" si="216"/>
        <v>15.217553568657653</v>
      </c>
      <c r="K246" s="14">
        <f t="shared" ref="K246:L246" si="239">J246</f>
        <v>15.217553568657653</v>
      </c>
      <c r="L246" s="14">
        <f t="shared" si="239"/>
        <v>15.217553568657653</v>
      </c>
      <c r="O246" s="57" t="str">
        <f t="shared" si="220"/>
        <v>ELCNGA</v>
      </c>
    </row>
    <row r="247" spans="4:15">
      <c r="D247" t="s">
        <v>9</v>
      </c>
      <c r="E247" s="6">
        <v>2030</v>
      </c>
      <c r="F247" s="9" t="s">
        <v>46</v>
      </c>
      <c r="G247" s="9" t="s">
        <v>17</v>
      </c>
      <c r="H247" s="26" t="s">
        <v>144</v>
      </c>
      <c r="I247" s="14">
        <f t="shared" si="229"/>
        <v>15.188937780767334</v>
      </c>
      <c r="J247" s="14">
        <f t="shared" si="216"/>
        <v>15.188937780767334</v>
      </c>
      <c r="K247" s="14">
        <f t="shared" ref="K247:L247" si="240">J247</f>
        <v>15.188937780767334</v>
      </c>
      <c r="L247" s="14">
        <f t="shared" si="240"/>
        <v>15.188937780767334</v>
      </c>
      <c r="O247" s="57" t="str">
        <f t="shared" si="220"/>
        <v>ELCNGA</v>
      </c>
    </row>
    <row r="248" spans="4:15">
      <c r="D248" t="s">
        <v>9</v>
      </c>
      <c r="E248" s="6">
        <v>2031</v>
      </c>
      <c r="F248" s="9" t="s">
        <v>46</v>
      </c>
      <c r="G248" s="9" t="s">
        <v>17</v>
      </c>
      <c r="H248" s="26" t="s">
        <v>144</v>
      </c>
      <c r="I248" s="14">
        <f t="shared" si="229"/>
        <v>15.188937780767334</v>
      </c>
      <c r="J248" s="14">
        <f t="shared" si="216"/>
        <v>15.188937780767334</v>
      </c>
      <c r="K248" s="14">
        <f t="shared" ref="K248:L248" si="241">J248</f>
        <v>15.188937780767334</v>
      </c>
      <c r="L248" s="14">
        <f t="shared" si="241"/>
        <v>15.188937780767334</v>
      </c>
      <c r="O248" s="57" t="str">
        <f t="shared" si="220"/>
        <v>ELCNGA</v>
      </c>
    </row>
    <row r="249" spans="4:15">
      <c r="D249" t="s">
        <v>9</v>
      </c>
      <c r="E249" s="6">
        <v>2032</v>
      </c>
      <c r="F249" s="9" t="s">
        <v>46</v>
      </c>
      <c r="G249" s="9" t="s">
        <v>17</v>
      </c>
      <c r="H249" s="26" t="s">
        <v>144</v>
      </c>
      <c r="I249" s="14">
        <f t="shared" si="229"/>
        <v>15.188937780767334</v>
      </c>
      <c r="J249" s="14">
        <f t="shared" si="216"/>
        <v>15.188937780767334</v>
      </c>
      <c r="K249" s="14">
        <f t="shared" ref="K249:L249" si="242">J249</f>
        <v>15.188937780767334</v>
      </c>
      <c r="L249" s="14">
        <f t="shared" si="242"/>
        <v>15.188937780767334</v>
      </c>
      <c r="O249" s="57" t="str">
        <f t="shared" si="220"/>
        <v>ELCNGA</v>
      </c>
    </row>
    <row r="250" spans="4:15">
      <c r="D250" t="s">
        <v>9</v>
      </c>
      <c r="E250" s="6">
        <v>2033</v>
      </c>
      <c r="F250" s="9" t="s">
        <v>46</v>
      </c>
      <c r="G250" s="9" t="s">
        <v>17</v>
      </c>
      <c r="H250" s="26" t="s">
        <v>144</v>
      </c>
      <c r="I250" s="14">
        <f t="shared" si="229"/>
        <v>15.188937780767334</v>
      </c>
      <c r="J250" s="14">
        <f t="shared" si="216"/>
        <v>15.188937780767334</v>
      </c>
      <c r="K250" s="14">
        <f t="shared" ref="K250:L250" si="243">J250</f>
        <v>15.188937780767334</v>
      </c>
      <c r="L250" s="14">
        <f t="shared" si="243"/>
        <v>15.188937780767334</v>
      </c>
      <c r="O250" s="57" t="str">
        <f t="shared" si="220"/>
        <v>ELCNGA</v>
      </c>
    </row>
    <row r="251" spans="4:15">
      <c r="D251" t="s">
        <v>9</v>
      </c>
      <c r="E251" s="6">
        <v>2034</v>
      </c>
      <c r="F251" s="9" t="s">
        <v>46</v>
      </c>
      <c r="G251" s="9" t="s">
        <v>17</v>
      </c>
      <c r="H251" s="26" t="s">
        <v>144</v>
      </c>
      <c r="I251" s="14">
        <f t="shared" si="229"/>
        <v>15.188937780767334</v>
      </c>
      <c r="J251" s="14">
        <f t="shared" si="216"/>
        <v>15.188937780767334</v>
      </c>
      <c r="K251" s="14">
        <f t="shared" ref="K251:L251" si="244">J251</f>
        <v>15.188937780767334</v>
      </c>
      <c r="L251" s="14">
        <f t="shared" si="244"/>
        <v>15.188937780767334</v>
      </c>
      <c r="O251" s="57" t="str">
        <f t="shared" si="220"/>
        <v>ELCNGA</v>
      </c>
    </row>
    <row r="252" spans="4:15">
      <c r="D252" t="s">
        <v>9</v>
      </c>
      <c r="E252" s="6">
        <v>2035</v>
      </c>
      <c r="F252" s="9" t="s">
        <v>46</v>
      </c>
      <c r="G252" s="9" t="s">
        <v>17</v>
      </c>
      <c r="H252" s="26" t="s">
        <v>144</v>
      </c>
      <c r="I252" s="14">
        <f t="shared" si="229"/>
        <v>15.188937780767334</v>
      </c>
      <c r="J252" s="14">
        <f t="shared" si="216"/>
        <v>15.188937780767334</v>
      </c>
      <c r="K252" s="14">
        <f t="shared" ref="K252:L252" si="245">J252</f>
        <v>15.188937780767334</v>
      </c>
      <c r="L252" s="14">
        <f t="shared" si="245"/>
        <v>15.188937780767334</v>
      </c>
      <c r="O252" s="57" t="str">
        <f t="shared" si="220"/>
        <v>ELCNGA</v>
      </c>
    </row>
    <row r="253" spans="4:15">
      <c r="D253" t="s">
        <v>9</v>
      </c>
      <c r="E253" s="6">
        <v>2036</v>
      </c>
      <c r="F253" s="9" t="s">
        <v>46</v>
      </c>
      <c r="G253" s="9" t="s">
        <v>17</v>
      </c>
      <c r="H253" s="26" t="s">
        <v>144</v>
      </c>
      <c r="I253" s="14">
        <f t="shared" si="229"/>
        <v>15.188937780767334</v>
      </c>
      <c r="J253" s="14">
        <f t="shared" si="216"/>
        <v>15.188937780767334</v>
      </c>
      <c r="K253" s="14">
        <f t="shared" ref="K253:L253" si="246">J253</f>
        <v>15.188937780767334</v>
      </c>
      <c r="L253" s="14">
        <f t="shared" si="246"/>
        <v>15.188937780767334</v>
      </c>
      <c r="O253" s="57" t="str">
        <f t="shared" si="220"/>
        <v>ELCNGA</v>
      </c>
    </row>
    <row r="254" spans="4:15">
      <c r="D254" t="s">
        <v>9</v>
      </c>
      <c r="E254" s="6">
        <v>2037</v>
      </c>
      <c r="F254" s="9" t="s">
        <v>46</v>
      </c>
      <c r="G254" s="9" t="s">
        <v>17</v>
      </c>
      <c r="H254" s="26" t="s">
        <v>144</v>
      </c>
      <c r="I254" s="14">
        <f t="shared" si="229"/>
        <v>15.188937780767334</v>
      </c>
      <c r="J254" s="14">
        <f t="shared" si="216"/>
        <v>15.188937780767334</v>
      </c>
      <c r="K254" s="14">
        <f t="shared" ref="K254:L254" si="247">J254</f>
        <v>15.188937780767334</v>
      </c>
      <c r="L254" s="14">
        <f t="shared" si="247"/>
        <v>15.188937780767334</v>
      </c>
      <c r="O254" s="57" t="str">
        <f t="shared" si="220"/>
        <v>ELCNGA</v>
      </c>
    </row>
    <row r="255" spans="4:15">
      <c r="D255" t="s">
        <v>9</v>
      </c>
      <c r="E255" s="6">
        <v>2038</v>
      </c>
      <c r="F255" s="9" t="s">
        <v>46</v>
      </c>
      <c r="G255" s="9" t="s">
        <v>17</v>
      </c>
      <c r="H255" s="26" t="s">
        <v>144</v>
      </c>
      <c r="I255" s="14">
        <f t="shared" si="229"/>
        <v>15.188937780767334</v>
      </c>
      <c r="J255" s="14">
        <f t="shared" si="216"/>
        <v>15.188937780767334</v>
      </c>
      <c r="K255" s="14">
        <f t="shared" ref="K255:L255" si="248">J255</f>
        <v>15.188937780767334</v>
      </c>
      <c r="L255" s="14">
        <f t="shared" si="248"/>
        <v>15.188937780767334</v>
      </c>
      <c r="O255" s="57" t="str">
        <f t="shared" si="220"/>
        <v>ELCNGA</v>
      </c>
    </row>
    <row r="256" spans="4:15">
      <c r="D256" t="s">
        <v>9</v>
      </c>
      <c r="E256" s="6">
        <v>2039</v>
      </c>
      <c r="F256" s="9" t="s">
        <v>46</v>
      </c>
      <c r="G256" s="9" t="s">
        <v>17</v>
      </c>
      <c r="H256" s="26" t="s">
        <v>144</v>
      </c>
      <c r="I256" s="14">
        <f t="shared" si="229"/>
        <v>15.188937780767334</v>
      </c>
      <c r="J256" s="14">
        <f t="shared" si="216"/>
        <v>15.188937780767334</v>
      </c>
      <c r="K256" s="14">
        <f t="shared" ref="K256:L256" si="249">J256</f>
        <v>15.188937780767334</v>
      </c>
      <c r="L256" s="14">
        <f t="shared" si="249"/>
        <v>15.188937780767334</v>
      </c>
      <c r="O256" s="57" t="str">
        <f t="shared" si="220"/>
        <v>ELCNGA</v>
      </c>
    </row>
    <row r="257" spans="4:15">
      <c r="D257" t="s">
        <v>9</v>
      </c>
      <c r="E257" s="6">
        <v>2040</v>
      </c>
      <c r="F257" s="9" t="s">
        <v>46</v>
      </c>
      <c r="G257" s="9" t="s">
        <v>17</v>
      </c>
      <c r="H257" s="26" t="s">
        <v>144</v>
      </c>
      <c r="I257" s="14">
        <f t="shared" si="229"/>
        <v>15.188937780767334</v>
      </c>
      <c r="J257" s="14">
        <f t="shared" si="216"/>
        <v>15.188937780767334</v>
      </c>
      <c r="K257" s="14">
        <f t="shared" ref="K257:L257" si="250">J257</f>
        <v>15.188937780767334</v>
      </c>
      <c r="L257" s="14">
        <f t="shared" si="250"/>
        <v>15.188937780767334</v>
      </c>
      <c r="O257" s="57" t="str">
        <f t="shared" si="220"/>
        <v>ELCNGA</v>
      </c>
    </row>
    <row r="258" spans="4:15">
      <c r="D258" t="s">
        <v>9</v>
      </c>
      <c r="E258" s="6">
        <v>2041</v>
      </c>
      <c r="F258" s="9" t="s">
        <v>46</v>
      </c>
      <c r="G258" s="9" t="s">
        <v>17</v>
      </c>
      <c r="H258" s="26" t="s">
        <v>144</v>
      </c>
      <c r="I258" s="14">
        <f t="shared" si="229"/>
        <v>15.188937780767334</v>
      </c>
      <c r="J258" s="14">
        <f t="shared" si="216"/>
        <v>15.188937780767334</v>
      </c>
      <c r="K258" s="14">
        <f t="shared" ref="K258:L258" si="251">J258</f>
        <v>15.188937780767334</v>
      </c>
      <c r="L258" s="14">
        <f t="shared" si="251"/>
        <v>15.188937780767334</v>
      </c>
      <c r="O258" s="57" t="str">
        <f t="shared" si="220"/>
        <v>ELCNGA</v>
      </c>
    </row>
    <row r="259" spans="4:15">
      <c r="D259" t="s">
        <v>9</v>
      </c>
      <c r="E259" s="6">
        <v>2042</v>
      </c>
      <c r="F259" s="9" t="s">
        <v>46</v>
      </c>
      <c r="G259" s="9" t="s">
        <v>17</v>
      </c>
      <c r="H259" s="26" t="s">
        <v>144</v>
      </c>
      <c r="I259" s="14">
        <f t="shared" si="229"/>
        <v>15.188937780767334</v>
      </c>
      <c r="J259" s="14">
        <f t="shared" si="216"/>
        <v>15.188937780767334</v>
      </c>
      <c r="K259" s="14">
        <f t="shared" ref="K259:L259" si="252">J259</f>
        <v>15.188937780767334</v>
      </c>
      <c r="L259" s="14">
        <f t="shared" si="252"/>
        <v>15.188937780767334</v>
      </c>
      <c r="O259" s="57" t="str">
        <f t="shared" si="220"/>
        <v>ELCNGA</v>
      </c>
    </row>
    <row r="260" spans="4:15">
      <c r="D260" t="s">
        <v>9</v>
      </c>
      <c r="E260" s="6">
        <v>2043</v>
      </c>
      <c r="F260" s="9" t="s">
        <v>46</v>
      </c>
      <c r="G260" s="9" t="s">
        <v>17</v>
      </c>
      <c r="H260" s="26" t="s">
        <v>144</v>
      </c>
      <c r="I260" s="14">
        <f t="shared" si="229"/>
        <v>15.188937780767334</v>
      </c>
      <c r="J260" s="14">
        <f t="shared" si="216"/>
        <v>15.188937780767334</v>
      </c>
      <c r="K260" s="14">
        <f t="shared" ref="K260:L260" si="253">J260</f>
        <v>15.188937780767334</v>
      </c>
      <c r="L260" s="14">
        <f t="shared" si="253"/>
        <v>15.188937780767334</v>
      </c>
      <c r="O260" s="57" t="str">
        <f t="shared" si="220"/>
        <v>ELCNGA</v>
      </c>
    </row>
    <row r="261" spans="4:15">
      <c r="D261" t="s">
        <v>9</v>
      </c>
      <c r="E261" s="6">
        <v>2044</v>
      </c>
      <c r="F261" s="9" t="s">
        <v>46</v>
      </c>
      <c r="G261" s="9" t="s">
        <v>17</v>
      </c>
      <c r="H261" s="26" t="s">
        <v>144</v>
      </c>
      <c r="I261" s="14">
        <f t="shared" si="229"/>
        <v>15.188937780767334</v>
      </c>
      <c r="J261" s="14">
        <f t="shared" si="216"/>
        <v>15.188937780767334</v>
      </c>
      <c r="K261" s="14">
        <f t="shared" ref="K261:L261" si="254">J261</f>
        <v>15.188937780767334</v>
      </c>
      <c r="L261" s="14">
        <f t="shared" si="254"/>
        <v>15.188937780767334</v>
      </c>
      <c r="O261" s="57" t="str">
        <f t="shared" si="220"/>
        <v>ELCNGA</v>
      </c>
    </row>
    <row r="262" spans="4:15">
      <c r="D262" t="s">
        <v>9</v>
      </c>
      <c r="E262" s="6">
        <v>2045</v>
      </c>
      <c r="F262" s="9" t="s">
        <v>46</v>
      </c>
      <c r="G262" s="9" t="s">
        <v>17</v>
      </c>
      <c r="H262" s="26" t="s">
        <v>144</v>
      </c>
      <c r="I262" s="14">
        <f t="shared" si="229"/>
        <v>15.188937780767334</v>
      </c>
      <c r="J262" s="14">
        <f t="shared" si="216"/>
        <v>15.188937780767334</v>
      </c>
      <c r="K262" s="14">
        <f t="shared" ref="K262:L262" si="255">J262</f>
        <v>15.188937780767334</v>
      </c>
      <c r="L262" s="14">
        <f t="shared" si="255"/>
        <v>15.188937780767334</v>
      </c>
      <c r="O262" s="57" t="str">
        <f t="shared" si="220"/>
        <v>ELCNGA</v>
      </c>
    </row>
    <row r="263" spans="4:15">
      <c r="D263" t="s">
        <v>9</v>
      </c>
      <c r="E263" s="6">
        <v>2046</v>
      </c>
      <c r="F263" s="9" t="s">
        <v>46</v>
      </c>
      <c r="G263" s="9" t="s">
        <v>17</v>
      </c>
      <c r="H263" s="26" t="s">
        <v>144</v>
      </c>
      <c r="I263" s="14">
        <f t="shared" si="229"/>
        <v>15.188937780767334</v>
      </c>
      <c r="J263" s="14">
        <f t="shared" si="216"/>
        <v>15.188937780767334</v>
      </c>
      <c r="K263" s="14">
        <f t="shared" ref="K263:L263" si="256">J263</f>
        <v>15.188937780767334</v>
      </c>
      <c r="L263" s="14">
        <f t="shared" si="256"/>
        <v>15.188937780767334</v>
      </c>
      <c r="O263" s="57" t="str">
        <f t="shared" si="220"/>
        <v>ELCNGA</v>
      </c>
    </row>
    <row r="264" spans="4:15">
      <c r="D264" t="s">
        <v>9</v>
      </c>
      <c r="E264" s="6">
        <v>2047</v>
      </c>
      <c r="F264" s="9" t="s">
        <v>46</v>
      </c>
      <c r="G264" s="9" t="s">
        <v>17</v>
      </c>
      <c r="H264" s="26" t="s">
        <v>144</v>
      </c>
      <c r="I264" s="14">
        <f t="shared" si="229"/>
        <v>15.188937780767334</v>
      </c>
      <c r="J264" s="14">
        <f t="shared" si="216"/>
        <v>15.188937780767334</v>
      </c>
      <c r="K264" s="14">
        <f t="shared" ref="K264:L264" si="257">J264</f>
        <v>15.188937780767334</v>
      </c>
      <c r="L264" s="14">
        <f t="shared" si="257"/>
        <v>15.188937780767334</v>
      </c>
      <c r="O264" s="57" t="str">
        <f t="shared" si="220"/>
        <v>ELCNGA</v>
      </c>
    </row>
    <row r="265" spans="4:15">
      <c r="D265" t="s">
        <v>9</v>
      </c>
      <c r="E265" s="6">
        <v>2048</v>
      </c>
      <c r="F265" s="9" t="s">
        <v>46</v>
      </c>
      <c r="G265" s="9" t="s">
        <v>17</v>
      </c>
      <c r="H265" s="26" t="s">
        <v>144</v>
      </c>
      <c r="I265" s="14">
        <f t="shared" si="229"/>
        <v>15.188937780767334</v>
      </c>
      <c r="J265" s="14">
        <f t="shared" si="216"/>
        <v>15.188937780767334</v>
      </c>
      <c r="K265" s="14">
        <f t="shared" ref="K265:L265" si="258">J265</f>
        <v>15.188937780767334</v>
      </c>
      <c r="L265" s="14">
        <f t="shared" si="258"/>
        <v>15.188937780767334</v>
      </c>
      <c r="O265" s="57" t="str">
        <f t="shared" si="220"/>
        <v>ELCNGA</v>
      </c>
    </row>
    <row r="266" spans="4:15">
      <c r="D266" t="s">
        <v>9</v>
      </c>
      <c r="E266" s="6">
        <v>2049</v>
      </c>
      <c r="F266" s="9" t="s">
        <v>46</v>
      </c>
      <c r="G266" s="9" t="s">
        <v>17</v>
      </c>
      <c r="H266" s="26" t="s">
        <v>144</v>
      </c>
      <c r="I266" s="14">
        <f t="shared" si="229"/>
        <v>15.188937780767334</v>
      </c>
      <c r="J266" s="14">
        <f t="shared" si="216"/>
        <v>15.188937780767334</v>
      </c>
      <c r="K266" s="14">
        <f t="shared" ref="K266:L266" si="259">J266</f>
        <v>15.188937780767334</v>
      </c>
      <c r="L266" s="14">
        <f t="shared" si="259"/>
        <v>15.188937780767334</v>
      </c>
      <c r="O266" s="57" t="str">
        <f t="shared" si="220"/>
        <v>ELCNGA</v>
      </c>
    </row>
    <row r="267" spans="4:15">
      <c r="D267" s="7" t="s">
        <v>9</v>
      </c>
      <c r="E267" s="8">
        <v>2050</v>
      </c>
      <c r="F267" s="9" t="s">
        <v>46</v>
      </c>
      <c r="G267" s="9" t="s">
        <v>17</v>
      </c>
      <c r="H267" s="26" t="s">
        <v>144</v>
      </c>
      <c r="I267" s="14">
        <f t="shared" si="229"/>
        <v>15.188937780767334</v>
      </c>
      <c r="J267" s="14">
        <f t="shared" si="216"/>
        <v>15.188937780767334</v>
      </c>
      <c r="K267" s="14">
        <f t="shared" ref="K267:L267" si="260">J267</f>
        <v>15.188937780767334</v>
      </c>
      <c r="L267" s="14">
        <f t="shared" si="260"/>
        <v>15.188937780767334</v>
      </c>
      <c r="O267" s="57" t="str">
        <f t="shared" si="220"/>
        <v>ELCNGA</v>
      </c>
    </row>
  </sheetData>
  <mergeCells count="1">
    <mergeCell ref="B5:I5"/>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1D6DC-EF35-4B4D-B3B4-8F5C3421FB84}">
  <sheetPr>
    <tabColor rgb="FF92D050"/>
  </sheetPr>
  <dimension ref="B2:X86"/>
  <sheetViews>
    <sheetView workbookViewId="0">
      <selection activeCell="D1" sqref="D1"/>
    </sheetView>
  </sheetViews>
  <sheetFormatPr defaultRowHeight="12.75"/>
  <cols>
    <col min="1" max="1" width="3.85546875" customWidth="1"/>
    <col min="2" max="3" width="14.28515625" customWidth="1"/>
    <col min="4" max="4" width="14.42578125" bestFit="1" customWidth="1"/>
    <col min="5" max="5" width="17.5703125" bestFit="1" customWidth="1"/>
    <col min="6" max="6" width="16.42578125" bestFit="1" customWidth="1"/>
    <col min="7" max="7" width="6.42578125" bestFit="1" customWidth="1"/>
    <col min="8" max="10" width="6.42578125" customWidth="1"/>
    <col min="11" max="11" width="10.7109375" bestFit="1" customWidth="1"/>
    <col min="14" max="15" width="22.42578125" customWidth="1"/>
    <col min="16" max="16" width="56.5703125" customWidth="1"/>
    <col min="19" max="19" width="13.42578125" bestFit="1" customWidth="1"/>
    <col min="20" max="22" width="13.42578125" customWidth="1"/>
    <col min="23" max="23" width="13.140625" bestFit="1" customWidth="1"/>
  </cols>
  <sheetData>
    <row r="2" spans="2:15" ht="23.25">
      <c r="B2" s="61" t="s">
        <v>148</v>
      </c>
    </row>
    <row r="4" spans="2:15" ht="23.25">
      <c r="B4" s="27" t="s">
        <v>39</v>
      </c>
    </row>
    <row r="5" spans="2:15" ht="12.75" customHeight="1">
      <c r="B5" s="80" t="s">
        <v>132</v>
      </c>
      <c r="C5" s="80"/>
      <c r="D5" s="80"/>
      <c r="E5" s="80"/>
      <c r="F5" s="80"/>
      <c r="G5" s="80"/>
      <c r="H5" s="80"/>
      <c r="I5" s="80"/>
      <c r="J5" s="60"/>
      <c r="K5" s="60"/>
      <c r="L5" s="60"/>
      <c r="M5" s="60"/>
    </row>
    <row r="6" spans="2:15">
      <c r="B6" s="28" t="s">
        <v>149</v>
      </c>
      <c r="C6" s="28"/>
      <c r="D6" s="28"/>
      <c r="E6" s="28"/>
      <c r="F6" s="28"/>
      <c r="G6" s="62"/>
      <c r="H6" s="62"/>
      <c r="I6" s="62"/>
      <c r="J6" s="28"/>
      <c r="K6" s="28"/>
      <c r="L6" s="28"/>
      <c r="M6" s="28"/>
    </row>
    <row r="7" spans="2:15">
      <c r="B7" s="28">
        <v>0.73726860421336848</v>
      </c>
      <c r="C7" s="28" t="s">
        <v>150</v>
      </c>
      <c r="D7" s="28"/>
      <c r="E7" s="28"/>
      <c r="F7" s="28"/>
      <c r="G7" s="62"/>
      <c r="H7" s="62"/>
      <c r="I7" s="62"/>
      <c r="J7" s="28"/>
      <c r="K7" s="28"/>
      <c r="L7" s="28"/>
      <c r="M7" s="28"/>
    </row>
    <row r="8" spans="2:15">
      <c r="B8" s="28">
        <f>1-B7</f>
        <v>0.26273139578663152</v>
      </c>
      <c r="C8" s="28" t="s">
        <v>151</v>
      </c>
      <c r="D8" s="28"/>
      <c r="E8" s="28"/>
      <c r="F8" s="28"/>
      <c r="G8" s="62"/>
      <c r="H8" s="62"/>
      <c r="I8" s="62"/>
      <c r="J8" s="28"/>
      <c r="K8" s="28"/>
      <c r="L8" s="28"/>
      <c r="M8" s="28"/>
      <c r="O8" s="37"/>
    </row>
    <row r="9" spans="2:15">
      <c r="B9" s="28" t="s">
        <v>152</v>
      </c>
      <c r="C9" s="29">
        <f>1/1.2</f>
        <v>0.83333333333333337</v>
      </c>
      <c r="D9" s="28"/>
      <c r="E9" s="28"/>
      <c r="F9" s="28"/>
      <c r="G9" s="62"/>
      <c r="H9" s="62"/>
      <c r="I9" s="62"/>
      <c r="J9" s="28"/>
      <c r="K9" s="28"/>
      <c r="L9" s="28"/>
      <c r="M9" s="28"/>
      <c r="O9" s="37"/>
    </row>
    <row r="10" spans="2:15">
      <c r="B10" s="28"/>
      <c r="C10" s="28"/>
      <c r="D10" s="28"/>
      <c r="E10" s="28"/>
      <c r="F10" s="28"/>
      <c r="G10" s="28"/>
      <c r="H10" s="28"/>
      <c r="I10" s="28"/>
      <c r="J10" s="28"/>
      <c r="K10" s="28"/>
      <c r="L10" s="28"/>
      <c r="M10" s="28"/>
      <c r="O10" s="37"/>
    </row>
    <row r="11" spans="2:15">
      <c r="B11" s="63">
        <f>B7*C9</f>
        <v>0.61439050351114044</v>
      </c>
      <c r="C11" s="28" t="s">
        <v>153</v>
      </c>
      <c r="D11" s="28"/>
      <c r="E11" s="28"/>
      <c r="F11" s="28"/>
      <c r="G11" s="62"/>
      <c r="H11" s="62"/>
      <c r="I11" s="28"/>
      <c r="J11" s="28"/>
      <c r="K11" s="28"/>
      <c r="L11" s="28"/>
      <c r="M11" s="28"/>
      <c r="O11" s="37"/>
    </row>
    <row r="12" spans="2:15">
      <c r="B12" s="28"/>
      <c r="C12" s="28" t="s">
        <v>154</v>
      </c>
      <c r="D12" s="28"/>
      <c r="E12" s="28"/>
      <c r="F12" s="28"/>
      <c r="G12" s="28"/>
      <c r="H12" s="28"/>
      <c r="I12" s="28"/>
      <c r="J12" s="28"/>
      <c r="K12" s="28"/>
      <c r="L12" s="28"/>
      <c r="M12" s="28"/>
      <c r="O12" s="37"/>
    </row>
    <row r="13" spans="2:15">
      <c r="B13" s="28"/>
      <c r="C13" s="28"/>
      <c r="D13" s="28"/>
      <c r="E13" s="28"/>
      <c r="F13" s="28"/>
      <c r="G13" s="28"/>
      <c r="H13" s="28"/>
      <c r="I13" s="28"/>
      <c r="J13" s="28"/>
      <c r="K13" s="28"/>
      <c r="L13" s="28"/>
      <c r="M13" s="28"/>
      <c r="O13" s="37"/>
    </row>
    <row r="14" spans="2:15">
      <c r="B14" s="28"/>
      <c r="C14" s="28" t="s">
        <v>146</v>
      </c>
      <c r="D14" s="29">
        <f>1-70%</f>
        <v>0.30000000000000004</v>
      </c>
      <c r="E14" s="28" t="s">
        <v>147</v>
      </c>
      <c r="F14" s="28"/>
      <c r="G14" s="28"/>
      <c r="H14" s="28"/>
      <c r="I14" s="28"/>
      <c r="J14" s="28"/>
      <c r="K14" s="28"/>
      <c r="L14" s="28"/>
      <c r="M14" s="28"/>
      <c r="O14" s="37"/>
    </row>
    <row r="15" spans="2:15">
      <c r="B15" s="28"/>
      <c r="C15" s="28"/>
      <c r="D15" s="29"/>
      <c r="E15" s="28"/>
      <c r="F15" s="28"/>
      <c r="G15" s="28"/>
      <c r="H15" s="28"/>
      <c r="I15" s="28"/>
      <c r="J15" s="28"/>
      <c r="K15" s="28"/>
      <c r="L15" s="28"/>
      <c r="M15" s="28"/>
      <c r="O15" s="37"/>
    </row>
    <row r="16" spans="2:15">
      <c r="B16" s="28" t="s">
        <v>175</v>
      </c>
      <c r="C16" s="28"/>
      <c r="D16" s="29"/>
      <c r="E16" s="28"/>
      <c r="F16" s="28"/>
      <c r="G16" s="28"/>
      <c r="H16" s="28"/>
      <c r="I16" s="28"/>
      <c r="J16" s="28"/>
      <c r="K16" s="28"/>
      <c r="L16" s="28"/>
      <c r="M16" s="28"/>
      <c r="O16" s="37"/>
    </row>
    <row r="17" spans="2:24">
      <c r="B17" s="28"/>
      <c r="C17" s="28"/>
      <c r="D17" s="28"/>
      <c r="E17" s="28"/>
      <c r="F17" s="28"/>
      <c r="G17" s="28"/>
      <c r="H17" s="28"/>
      <c r="I17" s="28"/>
      <c r="J17" s="28"/>
      <c r="K17" s="28"/>
      <c r="L17" s="28"/>
      <c r="M17" s="28"/>
    </row>
    <row r="18" spans="2:24">
      <c r="C18" s="28"/>
    </row>
    <row r="21" spans="2:24" ht="15">
      <c r="B21" s="64" t="s">
        <v>4</v>
      </c>
      <c r="C21" s="65"/>
      <c r="D21" s="65"/>
      <c r="E21" s="65"/>
      <c r="F21" s="65"/>
      <c r="G21" s="65"/>
      <c r="H21" s="65"/>
      <c r="I21" s="65"/>
      <c r="J21" s="65"/>
      <c r="N21" s="64" t="s">
        <v>4</v>
      </c>
      <c r="O21" s="65"/>
      <c r="P21" s="65"/>
      <c r="Q21" s="65"/>
      <c r="R21" s="65"/>
      <c r="S21" s="65"/>
      <c r="T21" s="65"/>
      <c r="U21" s="65"/>
      <c r="V21" s="65"/>
    </row>
    <row r="22" spans="2:24" ht="13.5" thickBot="1">
      <c r="B22" s="66" t="s">
        <v>6</v>
      </c>
      <c r="C22" s="66" t="s">
        <v>1</v>
      </c>
      <c r="D22" s="67" t="s">
        <v>8</v>
      </c>
      <c r="E22" s="67" t="s">
        <v>7</v>
      </c>
      <c r="F22" s="68" t="s">
        <v>30</v>
      </c>
      <c r="G22" s="69" t="s">
        <v>126</v>
      </c>
      <c r="H22" s="70" t="s">
        <v>127</v>
      </c>
      <c r="I22" s="70" t="s">
        <v>128</v>
      </c>
      <c r="J22" s="70" t="s">
        <v>129</v>
      </c>
      <c r="L22" s="69" t="s">
        <v>83</v>
      </c>
      <c r="N22" s="66" t="s">
        <v>6</v>
      </c>
      <c r="O22" s="66" t="s">
        <v>1</v>
      </c>
      <c r="P22" s="67" t="s">
        <v>8</v>
      </c>
      <c r="Q22" s="67" t="s">
        <v>7</v>
      </c>
      <c r="R22" s="68" t="s">
        <v>30</v>
      </c>
      <c r="S22" s="69" t="s">
        <v>126</v>
      </c>
      <c r="T22" s="70" t="s">
        <v>127</v>
      </c>
      <c r="U22" s="70" t="s">
        <v>128</v>
      </c>
      <c r="V22" s="70" t="s">
        <v>129</v>
      </c>
      <c r="X22" s="69" t="s">
        <v>83</v>
      </c>
    </row>
    <row r="23" spans="2:24">
      <c r="B23" t="s">
        <v>9</v>
      </c>
      <c r="C23">
        <v>2010</v>
      </c>
      <c r="D23" s="37" t="s">
        <v>155</v>
      </c>
      <c r="E23" s="37" t="s">
        <v>10</v>
      </c>
      <c r="F23" s="26" t="s">
        <v>144</v>
      </c>
      <c r="G23" s="71">
        <f t="shared" ref="G23:G30" si="0">HLOOKUP(L23,FuelTax2,C23-2006,FALSE)*$B$11*$D$14</f>
        <v>12.282187820249062</v>
      </c>
      <c r="H23" s="71">
        <f t="shared" ref="H23:H36" si="1">G23</f>
        <v>12.282187820249062</v>
      </c>
      <c r="I23" s="71">
        <f t="shared" ref="I23:J23" si="2">H23</f>
        <v>12.282187820249062</v>
      </c>
      <c r="J23" s="71">
        <f t="shared" si="2"/>
        <v>12.282187820249062</v>
      </c>
      <c r="L23" t="str">
        <f t="shared" ref="L23:L36" si="3">IF(LEFT(E23,1)="E",E23,"ELC"&amp;E23)</f>
        <v>ELCNGA</v>
      </c>
      <c r="N23" t="s">
        <v>9</v>
      </c>
      <c r="O23">
        <v>2050</v>
      </c>
      <c r="P23" s="37" t="s">
        <v>155</v>
      </c>
      <c r="Q23" s="37" t="s">
        <v>10</v>
      </c>
      <c r="R23" s="26" t="s">
        <v>144</v>
      </c>
      <c r="S23" s="71">
        <f t="shared" ref="S23:S30" si="4">HLOOKUP(X23,FuelTax2,O23-2006,FALSE)*$B$11*$D$14</f>
        <v>15.188937780767336</v>
      </c>
      <c r="T23" s="71">
        <f t="shared" ref="T23:V23" si="5">S23</f>
        <v>15.188937780767336</v>
      </c>
      <c r="U23" s="71">
        <f t="shared" si="5"/>
        <v>15.188937780767336</v>
      </c>
      <c r="V23" s="71">
        <f t="shared" si="5"/>
        <v>15.188937780767336</v>
      </c>
      <c r="X23" t="str">
        <f t="shared" ref="X23:X36" si="6">IF(LEFT(Q23,1)="E",Q23,"ELC"&amp;Q23)</f>
        <v>ELCNGA</v>
      </c>
    </row>
    <row r="24" spans="2:24">
      <c r="B24" t="s">
        <v>9</v>
      </c>
      <c r="C24">
        <v>2010</v>
      </c>
      <c r="D24" s="37" t="s">
        <v>155</v>
      </c>
      <c r="E24" s="37" t="s">
        <v>66</v>
      </c>
      <c r="F24" s="26" t="s">
        <v>144</v>
      </c>
      <c r="G24" s="71">
        <f t="shared" si="0"/>
        <v>0</v>
      </c>
      <c r="H24" s="71">
        <f t="shared" si="1"/>
        <v>0</v>
      </c>
      <c r="I24" s="71">
        <f t="shared" ref="I24:J24" si="7">H24</f>
        <v>0</v>
      </c>
      <c r="J24" s="71">
        <f t="shared" si="7"/>
        <v>0</v>
      </c>
      <c r="L24" t="str">
        <f t="shared" si="3"/>
        <v>ELCSNG</v>
      </c>
      <c r="N24" t="s">
        <v>9</v>
      </c>
      <c r="O24">
        <v>2050</v>
      </c>
      <c r="P24" s="37" t="s">
        <v>155</v>
      </c>
      <c r="Q24" s="37" t="s">
        <v>66</v>
      </c>
      <c r="R24" s="26" t="s">
        <v>144</v>
      </c>
      <c r="S24" s="71">
        <f t="shared" si="4"/>
        <v>0</v>
      </c>
      <c r="T24" s="71">
        <f t="shared" ref="T24:V24" si="8">S24</f>
        <v>0</v>
      </c>
      <c r="U24" s="71">
        <f t="shared" si="8"/>
        <v>0</v>
      </c>
      <c r="V24" s="71">
        <f t="shared" si="8"/>
        <v>0</v>
      </c>
      <c r="X24" t="str">
        <f t="shared" si="6"/>
        <v>ELCSNG</v>
      </c>
    </row>
    <row r="25" spans="2:24">
      <c r="B25" t="s">
        <v>9</v>
      </c>
      <c r="C25">
        <v>2010</v>
      </c>
      <c r="D25" s="37" t="s">
        <v>156</v>
      </c>
      <c r="E25" s="37" t="s">
        <v>10</v>
      </c>
      <c r="F25" s="26" t="s">
        <v>144</v>
      </c>
      <c r="G25" s="71">
        <f t="shared" si="0"/>
        <v>12.282187820249062</v>
      </c>
      <c r="H25" s="71">
        <f t="shared" si="1"/>
        <v>12.282187820249062</v>
      </c>
      <c r="I25" s="71">
        <f t="shared" ref="I25:J25" si="9">H25</f>
        <v>12.282187820249062</v>
      </c>
      <c r="J25" s="71">
        <f t="shared" si="9"/>
        <v>12.282187820249062</v>
      </c>
      <c r="L25" t="str">
        <f t="shared" si="3"/>
        <v>ELCNGA</v>
      </c>
      <c r="N25" t="s">
        <v>9</v>
      </c>
      <c r="O25">
        <v>2050</v>
      </c>
      <c r="P25" s="37" t="s">
        <v>156</v>
      </c>
      <c r="Q25" s="37" t="s">
        <v>10</v>
      </c>
      <c r="R25" s="26" t="s">
        <v>144</v>
      </c>
      <c r="S25" s="71">
        <f t="shared" si="4"/>
        <v>15.188937780767336</v>
      </c>
      <c r="T25" s="71">
        <f t="shared" ref="T25:V25" si="10">S25</f>
        <v>15.188937780767336</v>
      </c>
      <c r="U25" s="71">
        <f t="shared" si="10"/>
        <v>15.188937780767336</v>
      </c>
      <c r="V25" s="71">
        <f t="shared" si="10"/>
        <v>15.188937780767336</v>
      </c>
      <c r="X25" t="str">
        <f t="shared" si="6"/>
        <v>ELCNGA</v>
      </c>
    </row>
    <row r="26" spans="2:24">
      <c r="B26" t="s">
        <v>9</v>
      </c>
      <c r="C26">
        <v>2010</v>
      </c>
      <c r="D26" s="37" t="s">
        <v>156</v>
      </c>
      <c r="E26" s="37" t="s">
        <v>66</v>
      </c>
      <c r="F26" s="26" t="s">
        <v>144</v>
      </c>
      <c r="G26" s="71">
        <f t="shared" si="0"/>
        <v>0</v>
      </c>
      <c r="H26" s="71">
        <f t="shared" si="1"/>
        <v>0</v>
      </c>
      <c r="I26" s="71">
        <f t="shared" ref="I26:J26" si="11">H26</f>
        <v>0</v>
      </c>
      <c r="J26" s="71">
        <f t="shared" si="11"/>
        <v>0</v>
      </c>
      <c r="L26" t="str">
        <f t="shared" si="3"/>
        <v>ELCSNG</v>
      </c>
      <c r="N26" t="s">
        <v>9</v>
      </c>
      <c r="O26">
        <v>2050</v>
      </c>
      <c r="P26" s="37" t="s">
        <v>156</v>
      </c>
      <c r="Q26" s="37" t="s">
        <v>66</v>
      </c>
      <c r="R26" s="26" t="s">
        <v>144</v>
      </c>
      <c r="S26" s="71">
        <f t="shared" si="4"/>
        <v>0</v>
      </c>
      <c r="T26" s="71">
        <f t="shared" ref="T26:V26" si="12">S26</f>
        <v>0</v>
      </c>
      <c r="U26" s="71">
        <f t="shared" si="12"/>
        <v>0</v>
      </c>
      <c r="V26" s="71">
        <f t="shared" si="12"/>
        <v>0</v>
      </c>
      <c r="X26" t="str">
        <f t="shared" si="6"/>
        <v>ELCSNG</v>
      </c>
    </row>
    <row r="27" spans="2:24">
      <c r="B27" t="s">
        <v>9</v>
      </c>
      <c r="C27">
        <v>2010</v>
      </c>
      <c r="D27" s="37" t="s">
        <v>157</v>
      </c>
      <c r="E27" s="37" t="s">
        <v>10</v>
      </c>
      <c r="F27" s="26" t="s">
        <v>144</v>
      </c>
      <c r="G27" s="71">
        <f t="shared" si="0"/>
        <v>12.282187820249062</v>
      </c>
      <c r="H27" s="71">
        <f t="shared" si="1"/>
        <v>12.282187820249062</v>
      </c>
      <c r="I27" s="71">
        <f t="shared" ref="I27:J27" si="13">H27</f>
        <v>12.282187820249062</v>
      </c>
      <c r="J27" s="71">
        <f t="shared" si="13"/>
        <v>12.282187820249062</v>
      </c>
      <c r="L27" t="str">
        <f t="shared" si="3"/>
        <v>ELCNGA</v>
      </c>
      <c r="N27" t="s">
        <v>9</v>
      </c>
      <c r="O27">
        <v>2050</v>
      </c>
      <c r="P27" s="37" t="s">
        <v>157</v>
      </c>
      <c r="Q27" s="37" t="s">
        <v>10</v>
      </c>
      <c r="R27" s="26" t="s">
        <v>144</v>
      </c>
      <c r="S27" s="71">
        <f t="shared" si="4"/>
        <v>15.188937780767336</v>
      </c>
      <c r="T27" s="71">
        <f t="shared" ref="T27:V27" si="14">S27</f>
        <v>15.188937780767336</v>
      </c>
      <c r="U27" s="71">
        <f t="shared" si="14"/>
        <v>15.188937780767336</v>
      </c>
      <c r="V27" s="71">
        <f t="shared" si="14"/>
        <v>15.188937780767336</v>
      </c>
      <c r="X27" t="str">
        <f t="shared" si="6"/>
        <v>ELCNGA</v>
      </c>
    </row>
    <row r="28" spans="2:24">
      <c r="B28" t="s">
        <v>9</v>
      </c>
      <c r="C28">
        <v>2010</v>
      </c>
      <c r="D28" s="37" t="s">
        <v>157</v>
      </c>
      <c r="E28" s="37" t="s">
        <v>66</v>
      </c>
      <c r="F28" s="26" t="s">
        <v>144</v>
      </c>
      <c r="G28" s="71">
        <f t="shared" si="0"/>
        <v>0</v>
      </c>
      <c r="H28" s="71">
        <f t="shared" si="1"/>
        <v>0</v>
      </c>
      <c r="I28" s="71">
        <f t="shared" ref="I28:J28" si="15">H28</f>
        <v>0</v>
      </c>
      <c r="J28" s="71">
        <f t="shared" si="15"/>
        <v>0</v>
      </c>
      <c r="L28" t="str">
        <f t="shared" si="3"/>
        <v>ELCSNG</v>
      </c>
      <c r="N28" t="s">
        <v>9</v>
      </c>
      <c r="O28">
        <v>2050</v>
      </c>
      <c r="P28" s="37" t="s">
        <v>157</v>
      </c>
      <c r="Q28" s="37" t="s">
        <v>66</v>
      </c>
      <c r="R28" s="26" t="s">
        <v>144</v>
      </c>
      <c r="S28" s="71">
        <f t="shared" si="4"/>
        <v>0</v>
      </c>
      <c r="T28" s="71">
        <f t="shared" ref="T28:V28" si="16">S28</f>
        <v>0</v>
      </c>
      <c r="U28" s="71">
        <f t="shared" si="16"/>
        <v>0</v>
      </c>
      <c r="V28" s="71">
        <f t="shared" si="16"/>
        <v>0</v>
      </c>
      <c r="X28" t="str">
        <f t="shared" si="6"/>
        <v>ELCSNG</v>
      </c>
    </row>
    <row r="29" spans="2:24">
      <c r="B29" t="s">
        <v>9</v>
      </c>
      <c r="C29">
        <v>2010</v>
      </c>
      <c r="D29" s="37" t="s">
        <v>159</v>
      </c>
      <c r="E29" s="37" t="s">
        <v>10</v>
      </c>
      <c r="F29" s="26" t="s">
        <v>144</v>
      </c>
      <c r="G29" s="71">
        <f t="shared" si="0"/>
        <v>12.282187820249062</v>
      </c>
      <c r="H29" s="71">
        <f t="shared" si="1"/>
        <v>12.282187820249062</v>
      </c>
      <c r="I29" s="71">
        <f t="shared" ref="I29:J29" si="17">H29</f>
        <v>12.282187820249062</v>
      </c>
      <c r="J29" s="71">
        <f t="shared" si="17"/>
        <v>12.282187820249062</v>
      </c>
      <c r="L29" t="str">
        <f t="shared" si="3"/>
        <v>ELCNGA</v>
      </c>
      <c r="N29" t="s">
        <v>9</v>
      </c>
      <c r="O29">
        <v>2050</v>
      </c>
      <c r="P29" s="37" t="s">
        <v>159</v>
      </c>
      <c r="Q29" s="37" t="s">
        <v>10</v>
      </c>
      <c r="R29" s="26" t="s">
        <v>144</v>
      </c>
      <c r="S29" s="71">
        <f t="shared" si="4"/>
        <v>15.188937780767336</v>
      </c>
      <c r="T29" s="71">
        <f t="shared" ref="T29:V29" si="18">S29</f>
        <v>15.188937780767336</v>
      </c>
      <c r="U29" s="71">
        <f t="shared" si="18"/>
        <v>15.188937780767336</v>
      </c>
      <c r="V29" s="71">
        <f t="shared" si="18"/>
        <v>15.188937780767336</v>
      </c>
      <c r="X29" t="str">
        <f t="shared" si="6"/>
        <v>ELCNGA</v>
      </c>
    </row>
    <row r="30" spans="2:24">
      <c r="B30" t="s">
        <v>9</v>
      </c>
      <c r="C30">
        <v>2010</v>
      </c>
      <c r="D30" s="37" t="s">
        <v>159</v>
      </c>
      <c r="E30" s="37" t="s">
        <v>66</v>
      </c>
      <c r="F30" s="26" t="s">
        <v>144</v>
      </c>
      <c r="G30" s="71">
        <f t="shared" si="0"/>
        <v>0</v>
      </c>
      <c r="H30" s="71">
        <f t="shared" si="1"/>
        <v>0</v>
      </c>
      <c r="I30" s="71">
        <f t="shared" ref="I30:J30" si="19">H30</f>
        <v>0</v>
      </c>
      <c r="J30" s="71">
        <f t="shared" si="19"/>
        <v>0</v>
      </c>
      <c r="L30" t="str">
        <f t="shared" si="3"/>
        <v>ELCSNG</v>
      </c>
      <c r="N30" t="s">
        <v>9</v>
      </c>
      <c r="O30">
        <v>2050</v>
      </c>
      <c r="P30" s="37" t="s">
        <v>159</v>
      </c>
      <c r="Q30" s="37" t="s">
        <v>66</v>
      </c>
      <c r="R30" s="26" t="s">
        <v>144</v>
      </c>
      <c r="S30" s="71">
        <f t="shared" si="4"/>
        <v>0</v>
      </c>
      <c r="T30" s="71">
        <f t="shared" ref="T30:V30" si="20">S30</f>
        <v>0</v>
      </c>
      <c r="U30" s="71">
        <f t="shared" si="20"/>
        <v>0</v>
      </c>
      <c r="V30" s="71">
        <f t="shared" si="20"/>
        <v>0</v>
      </c>
      <c r="X30" t="str">
        <f t="shared" si="6"/>
        <v>ELCSNG</v>
      </c>
    </row>
    <row r="31" spans="2:24">
      <c r="B31" t="s">
        <v>9</v>
      </c>
      <c r="C31">
        <v>2010</v>
      </c>
      <c r="D31" s="37" t="s">
        <v>157</v>
      </c>
      <c r="E31" s="37" t="s">
        <v>10</v>
      </c>
      <c r="F31" s="26" t="s">
        <v>144</v>
      </c>
      <c r="G31" s="71">
        <f t="shared" ref="G31:G36" si="21">HLOOKUP(L31,FuelTax2,C31-2006,FALSE)*$B$11*$D$14</f>
        <v>12.282187820249062</v>
      </c>
      <c r="H31" s="71">
        <f t="shared" si="1"/>
        <v>12.282187820249062</v>
      </c>
      <c r="I31" s="71">
        <f t="shared" ref="I31:J31" si="22">H31</f>
        <v>12.282187820249062</v>
      </c>
      <c r="J31" s="71">
        <f t="shared" si="22"/>
        <v>12.282187820249062</v>
      </c>
      <c r="L31" t="str">
        <f t="shared" si="3"/>
        <v>ELCNGA</v>
      </c>
      <c r="N31" t="s">
        <v>9</v>
      </c>
      <c r="O31">
        <v>2050</v>
      </c>
      <c r="P31" s="37" t="s">
        <v>157</v>
      </c>
      <c r="Q31" s="37" t="s">
        <v>10</v>
      </c>
      <c r="R31" s="26" t="s">
        <v>144</v>
      </c>
      <c r="S31" s="71">
        <f t="shared" ref="S31:S36" si="23">HLOOKUP(X31,FuelTax2,O31-2006,FALSE)*$B$11*$D$14</f>
        <v>15.188937780767336</v>
      </c>
      <c r="T31" s="71">
        <f t="shared" ref="T31:V31" si="24">S31</f>
        <v>15.188937780767336</v>
      </c>
      <c r="U31" s="71">
        <f t="shared" si="24"/>
        <v>15.188937780767336</v>
      </c>
      <c r="V31" s="71">
        <f t="shared" si="24"/>
        <v>15.188937780767336</v>
      </c>
      <c r="X31" t="str">
        <f t="shared" si="6"/>
        <v>ELCNGA</v>
      </c>
    </row>
    <row r="32" spans="2:24">
      <c r="B32" t="s">
        <v>9</v>
      </c>
      <c r="C32">
        <v>2010</v>
      </c>
      <c r="D32" s="37" t="s">
        <v>157</v>
      </c>
      <c r="E32" s="37" t="s">
        <v>66</v>
      </c>
      <c r="F32" s="26" t="s">
        <v>144</v>
      </c>
      <c r="G32" s="71">
        <f t="shared" si="21"/>
        <v>0</v>
      </c>
      <c r="H32" s="71">
        <f t="shared" si="1"/>
        <v>0</v>
      </c>
      <c r="I32" s="71">
        <f t="shared" ref="I32:J32" si="25">H32</f>
        <v>0</v>
      </c>
      <c r="J32" s="71">
        <f t="shared" si="25"/>
        <v>0</v>
      </c>
      <c r="L32" t="str">
        <f t="shared" si="3"/>
        <v>ELCSNG</v>
      </c>
      <c r="N32" t="s">
        <v>9</v>
      </c>
      <c r="O32">
        <v>2050</v>
      </c>
      <c r="P32" s="37" t="s">
        <v>157</v>
      </c>
      <c r="Q32" s="37" t="s">
        <v>66</v>
      </c>
      <c r="R32" s="26" t="s">
        <v>144</v>
      </c>
      <c r="S32" s="71">
        <f t="shared" si="23"/>
        <v>0</v>
      </c>
      <c r="T32" s="71">
        <f t="shared" ref="T32:V32" si="26">S32</f>
        <v>0</v>
      </c>
      <c r="U32" s="71">
        <f t="shared" si="26"/>
        <v>0</v>
      </c>
      <c r="V32" s="71">
        <f t="shared" si="26"/>
        <v>0</v>
      </c>
      <c r="X32" t="str">
        <f t="shared" si="6"/>
        <v>ELCSNG</v>
      </c>
    </row>
    <row r="33" spans="2:24">
      <c r="B33" t="s">
        <v>9</v>
      </c>
      <c r="C33">
        <v>2010</v>
      </c>
      <c r="D33" s="37" t="s">
        <v>160</v>
      </c>
      <c r="E33" s="37" t="s">
        <v>10</v>
      </c>
      <c r="F33" s="26" t="s">
        <v>144</v>
      </c>
      <c r="G33" s="71">
        <f t="shared" si="21"/>
        <v>12.282187820249062</v>
      </c>
      <c r="H33" s="71">
        <f t="shared" si="1"/>
        <v>12.282187820249062</v>
      </c>
      <c r="I33" s="71">
        <f t="shared" ref="I33:J33" si="27">H33</f>
        <v>12.282187820249062</v>
      </c>
      <c r="J33" s="71">
        <f t="shared" si="27"/>
        <v>12.282187820249062</v>
      </c>
      <c r="L33" t="str">
        <f t="shared" si="3"/>
        <v>ELCNGA</v>
      </c>
      <c r="N33" t="s">
        <v>9</v>
      </c>
      <c r="O33">
        <v>2050</v>
      </c>
      <c r="P33" s="37" t="s">
        <v>160</v>
      </c>
      <c r="Q33" s="37" t="s">
        <v>10</v>
      </c>
      <c r="R33" s="26" t="s">
        <v>144</v>
      </c>
      <c r="S33" s="71">
        <f t="shared" si="23"/>
        <v>15.188937780767336</v>
      </c>
      <c r="T33" s="71">
        <f t="shared" ref="T33:V33" si="28">S33</f>
        <v>15.188937780767336</v>
      </c>
      <c r="U33" s="71">
        <f t="shared" si="28"/>
        <v>15.188937780767336</v>
      </c>
      <c r="V33" s="71">
        <f t="shared" si="28"/>
        <v>15.188937780767336</v>
      </c>
      <c r="X33" t="str">
        <f t="shared" si="6"/>
        <v>ELCNGA</v>
      </c>
    </row>
    <row r="34" spans="2:24">
      <c r="B34" t="s">
        <v>9</v>
      </c>
      <c r="C34">
        <v>2010</v>
      </c>
      <c r="D34" s="37" t="s">
        <v>160</v>
      </c>
      <c r="E34" s="37" t="s">
        <v>66</v>
      </c>
      <c r="F34" s="26" t="s">
        <v>144</v>
      </c>
      <c r="G34" s="71">
        <f t="shared" si="21"/>
        <v>0</v>
      </c>
      <c r="H34" s="71">
        <f t="shared" si="1"/>
        <v>0</v>
      </c>
      <c r="I34" s="71">
        <f t="shared" ref="I34:J34" si="29">H34</f>
        <v>0</v>
      </c>
      <c r="J34" s="71">
        <f t="shared" si="29"/>
        <v>0</v>
      </c>
      <c r="L34" t="str">
        <f t="shared" si="3"/>
        <v>ELCSNG</v>
      </c>
      <c r="N34" t="s">
        <v>9</v>
      </c>
      <c r="O34">
        <v>2050</v>
      </c>
      <c r="P34" s="37" t="s">
        <v>160</v>
      </c>
      <c r="Q34" s="37" t="s">
        <v>66</v>
      </c>
      <c r="R34" s="26" t="s">
        <v>144</v>
      </c>
      <c r="S34" s="71">
        <f t="shared" si="23"/>
        <v>0</v>
      </c>
      <c r="T34" s="71">
        <f t="shared" ref="T34:V34" si="30">S34</f>
        <v>0</v>
      </c>
      <c r="U34" s="71">
        <f t="shared" si="30"/>
        <v>0</v>
      </c>
      <c r="V34" s="71">
        <f t="shared" si="30"/>
        <v>0</v>
      </c>
      <c r="X34" t="str">
        <f t="shared" si="6"/>
        <v>ELCSNG</v>
      </c>
    </row>
    <row r="35" spans="2:24">
      <c r="B35" t="s">
        <v>9</v>
      </c>
      <c r="C35">
        <v>2010</v>
      </c>
      <c r="D35" s="37" t="s">
        <v>158</v>
      </c>
      <c r="E35" s="37" t="s">
        <v>10</v>
      </c>
      <c r="F35" s="26" t="s">
        <v>144</v>
      </c>
      <c r="G35" s="71">
        <f t="shared" si="21"/>
        <v>12.282187820249062</v>
      </c>
      <c r="H35" s="71">
        <f t="shared" si="1"/>
        <v>12.282187820249062</v>
      </c>
      <c r="I35" s="71">
        <f t="shared" ref="I35:J35" si="31">H35</f>
        <v>12.282187820249062</v>
      </c>
      <c r="J35" s="71">
        <f t="shared" si="31"/>
        <v>12.282187820249062</v>
      </c>
      <c r="L35" t="str">
        <f t="shared" si="3"/>
        <v>ELCNGA</v>
      </c>
      <c r="N35" t="s">
        <v>9</v>
      </c>
      <c r="O35">
        <v>2050</v>
      </c>
      <c r="P35" s="37" t="s">
        <v>158</v>
      </c>
      <c r="Q35" s="37" t="s">
        <v>10</v>
      </c>
      <c r="R35" s="26" t="s">
        <v>144</v>
      </c>
      <c r="S35" s="71">
        <f t="shared" si="23"/>
        <v>15.188937780767336</v>
      </c>
      <c r="T35" s="71">
        <f t="shared" ref="T35:V35" si="32">S35</f>
        <v>15.188937780767336</v>
      </c>
      <c r="U35" s="71">
        <f t="shared" si="32"/>
        <v>15.188937780767336</v>
      </c>
      <c r="V35" s="71">
        <f t="shared" si="32"/>
        <v>15.188937780767336</v>
      </c>
      <c r="X35" t="str">
        <f t="shared" si="6"/>
        <v>ELCNGA</v>
      </c>
    </row>
    <row r="36" spans="2:24">
      <c r="B36" t="s">
        <v>9</v>
      </c>
      <c r="C36">
        <v>2010</v>
      </c>
      <c r="D36" s="37" t="s">
        <v>158</v>
      </c>
      <c r="E36" s="37" t="s">
        <v>66</v>
      </c>
      <c r="F36" s="26" t="s">
        <v>144</v>
      </c>
      <c r="G36" s="71">
        <f t="shared" si="21"/>
        <v>0</v>
      </c>
      <c r="H36" s="71">
        <f t="shared" si="1"/>
        <v>0</v>
      </c>
      <c r="I36" s="71">
        <f t="shared" ref="I36:J36" si="33">H36</f>
        <v>0</v>
      </c>
      <c r="J36" s="71">
        <f t="shared" si="33"/>
        <v>0</v>
      </c>
      <c r="L36" t="str">
        <f t="shared" si="3"/>
        <v>ELCSNG</v>
      </c>
      <c r="N36" t="s">
        <v>9</v>
      </c>
      <c r="O36">
        <v>2050</v>
      </c>
      <c r="P36" s="37" t="s">
        <v>158</v>
      </c>
      <c r="Q36" s="37" t="s">
        <v>66</v>
      </c>
      <c r="R36" s="26" t="s">
        <v>144</v>
      </c>
      <c r="S36" s="71">
        <f t="shared" si="23"/>
        <v>0</v>
      </c>
      <c r="T36" s="71">
        <f t="shared" ref="T36:V36" si="34">S36</f>
        <v>0</v>
      </c>
      <c r="U36" s="71">
        <f t="shared" si="34"/>
        <v>0</v>
      </c>
      <c r="V36" s="71">
        <f t="shared" si="34"/>
        <v>0</v>
      </c>
      <c r="X36" t="str">
        <f t="shared" si="6"/>
        <v>ELCSNG</v>
      </c>
    </row>
    <row r="37" spans="2:24">
      <c r="B37" t="s">
        <v>9</v>
      </c>
      <c r="C37">
        <v>2010</v>
      </c>
      <c r="D37" s="37" t="s">
        <v>161</v>
      </c>
      <c r="E37" s="37" t="s">
        <v>10</v>
      </c>
      <c r="F37" s="26" t="s">
        <v>144</v>
      </c>
      <c r="G37" s="71">
        <f t="shared" ref="G37:G43" si="35">HLOOKUP(L37,FuelTax2,C37-2006,FALSE)*$B$11*$D$14</f>
        <v>12.282187820249062</v>
      </c>
      <c r="H37" s="71">
        <f t="shared" ref="H37:H64" si="36">G37</f>
        <v>12.282187820249062</v>
      </c>
      <c r="I37" s="71">
        <f t="shared" ref="I37:J37" si="37">H37</f>
        <v>12.282187820249062</v>
      </c>
      <c r="J37" s="71">
        <f t="shared" si="37"/>
        <v>12.282187820249062</v>
      </c>
      <c r="L37" t="str">
        <f t="shared" ref="L37:L86" si="38">IF(LEFT(E37,1)="E",E37,"ELC"&amp;E37)</f>
        <v>ELCNGA</v>
      </c>
      <c r="N37" t="s">
        <v>9</v>
      </c>
      <c r="O37">
        <v>2050</v>
      </c>
      <c r="P37" s="37" t="s">
        <v>161</v>
      </c>
      <c r="Q37" s="37" t="s">
        <v>10</v>
      </c>
      <c r="R37" s="26" t="s">
        <v>144</v>
      </c>
      <c r="S37" s="71">
        <f t="shared" ref="S37:S43" si="39">HLOOKUP(X37,FuelTax2,O37-2006,FALSE)*$B$11*$D$14</f>
        <v>15.188937780767336</v>
      </c>
      <c r="T37" s="71">
        <f t="shared" ref="T37:V37" si="40">S37</f>
        <v>15.188937780767336</v>
      </c>
      <c r="U37" s="71">
        <f t="shared" si="40"/>
        <v>15.188937780767336</v>
      </c>
      <c r="V37" s="71">
        <f t="shared" si="40"/>
        <v>15.188937780767336</v>
      </c>
      <c r="X37" t="str">
        <f t="shared" ref="X37:X66" si="41">IF(LEFT(Q37,1)="E",Q37,"ELC"&amp;Q37)</f>
        <v>ELCNGA</v>
      </c>
    </row>
    <row r="38" spans="2:24">
      <c r="B38" t="s">
        <v>9</v>
      </c>
      <c r="C38">
        <v>2010</v>
      </c>
      <c r="D38" s="37" t="s">
        <v>161</v>
      </c>
      <c r="E38" s="37" t="s">
        <v>66</v>
      </c>
      <c r="F38" s="26" t="s">
        <v>144</v>
      </c>
      <c r="G38" s="71">
        <f t="shared" si="35"/>
        <v>0</v>
      </c>
      <c r="H38" s="71">
        <f t="shared" si="36"/>
        <v>0</v>
      </c>
      <c r="I38" s="71">
        <f t="shared" ref="I38:J38" si="42">H38</f>
        <v>0</v>
      </c>
      <c r="J38" s="71">
        <f t="shared" si="42"/>
        <v>0</v>
      </c>
      <c r="L38" t="str">
        <f t="shared" si="38"/>
        <v>ELCSNG</v>
      </c>
      <c r="N38" t="s">
        <v>9</v>
      </c>
      <c r="O38">
        <v>2050</v>
      </c>
      <c r="P38" s="37" t="s">
        <v>161</v>
      </c>
      <c r="Q38" s="37" t="s">
        <v>66</v>
      </c>
      <c r="R38" s="26" t="s">
        <v>144</v>
      </c>
      <c r="S38" s="71">
        <f t="shared" si="39"/>
        <v>0</v>
      </c>
      <c r="T38" s="71">
        <f t="shared" ref="T38:V38" si="43">S38</f>
        <v>0</v>
      </c>
      <c r="U38" s="71">
        <f t="shared" si="43"/>
        <v>0</v>
      </c>
      <c r="V38" s="71">
        <f t="shared" si="43"/>
        <v>0</v>
      </c>
      <c r="X38" t="str">
        <f t="shared" si="41"/>
        <v>ELCSNG</v>
      </c>
    </row>
    <row r="39" spans="2:24">
      <c r="B39" t="s">
        <v>9</v>
      </c>
      <c r="C39">
        <v>2010</v>
      </c>
      <c r="D39" s="37" t="s">
        <v>162</v>
      </c>
      <c r="E39" s="37" t="s">
        <v>10</v>
      </c>
      <c r="F39" s="26" t="s">
        <v>144</v>
      </c>
      <c r="G39" s="71">
        <f t="shared" si="35"/>
        <v>12.282187820249062</v>
      </c>
      <c r="H39" s="71">
        <f t="shared" si="36"/>
        <v>12.282187820249062</v>
      </c>
      <c r="I39" s="71">
        <f t="shared" ref="I39:J39" si="44">H39</f>
        <v>12.282187820249062</v>
      </c>
      <c r="J39" s="71">
        <f t="shared" si="44"/>
        <v>12.282187820249062</v>
      </c>
      <c r="L39" t="str">
        <f t="shared" si="38"/>
        <v>ELCNGA</v>
      </c>
      <c r="N39" t="s">
        <v>9</v>
      </c>
      <c r="O39">
        <v>2050</v>
      </c>
      <c r="P39" s="37" t="s">
        <v>162</v>
      </c>
      <c r="Q39" s="37" t="s">
        <v>10</v>
      </c>
      <c r="R39" s="26" t="s">
        <v>144</v>
      </c>
      <c r="S39" s="71">
        <f t="shared" si="39"/>
        <v>15.188937780767336</v>
      </c>
      <c r="T39" s="71">
        <f t="shared" ref="T39:V39" si="45">S39</f>
        <v>15.188937780767336</v>
      </c>
      <c r="U39" s="71">
        <f t="shared" si="45"/>
        <v>15.188937780767336</v>
      </c>
      <c r="V39" s="71">
        <f t="shared" si="45"/>
        <v>15.188937780767336</v>
      </c>
      <c r="X39" t="str">
        <f t="shared" si="41"/>
        <v>ELCNGA</v>
      </c>
    </row>
    <row r="40" spans="2:24">
      <c r="B40" t="s">
        <v>9</v>
      </c>
      <c r="C40">
        <v>2010</v>
      </c>
      <c r="D40" s="37" t="s">
        <v>162</v>
      </c>
      <c r="E40" s="37" t="s">
        <v>66</v>
      </c>
      <c r="F40" s="26" t="s">
        <v>144</v>
      </c>
      <c r="G40" s="71">
        <f t="shared" si="35"/>
        <v>0</v>
      </c>
      <c r="H40" s="71">
        <f t="shared" si="36"/>
        <v>0</v>
      </c>
      <c r="I40" s="71">
        <f t="shared" ref="I40:J40" si="46">H40</f>
        <v>0</v>
      </c>
      <c r="J40" s="71">
        <f t="shared" si="46"/>
        <v>0</v>
      </c>
      <c r="L40" t="str">
        <f t="shared" si="38"/>
        <v>ELCSNG</v>
      </c>
      <c r="N40" t="s">
        <v>9</v>
      </c>
      <c r="O40">
        <v>2050</v>
      </c>
      <c r="P40" s="37" t="s">
        <v>162</v>
      </c>
      <c r="Q40" s="37" t="s">
        <v>66</v>
      </c>
      <c r="R40" s="26" t="s">
        <v>144</v>
      </c>
      <c r="S40" s="71">
        <f t="shared" si="39"/>
        <v>0</v>
      </c>
      <c r="T40" s="71">
        <f t="shared" ref="T40:V40" si="47">S40</f>
        <v>0</v>
      </c>
      <c r="U40" s="71">
        <f t="shared" si="47"/>
        <v>0</v>
      </c>
      <c r="V40" s="71">
        <f t="shared" si="47"/>
        <v>0</v>
      </c>
      <c r="X40" t="str">
        <f t="shared" si="41"/>
        <v>ELCSNG</v>
      </c>
    </row>
    <row r="41" spans="2:24">
      <c r="B41" t="s">
        <v>9</v>
      </c>
      <c r="C41">
        <v>2010</v>
      </c>
      <c r="D41" s="37" t="s">
        <v>163</v>
      </c>
      <c r="E41" s="37" t="s">
        <v>10</v>
      </c>
      <c r="F41" s="26" t="s">
        <v>144</v>
      </c>
      <c r="G41" s="71">
        <f t="shared" si="35"/>
        <v>12.282187820249062</v>
      </c>
      <c r="H41" s="71">
        <f t="shared" si="36"/>
        <v>12.282187820249062</v>
      </c>
      <c r="I41" s="71">
        <f t="shared" ref="I41:J41" si="48">H41</f>
        <v>12.282187820249062</v>
      </c>
      <c r="J41" s="71">
        <f t="shared" si="48"/>
        <v>12.282187820249062</v>
      </c>
      <c r="L41" t="str">
        <f t="shared" si="38"/>
        <v>ELCNGA</v>
      </c>
      <c r="N41" t="s">
        <v>9</v>
      </c>
      <c r="O41">
        <v>2050</v>
      </c>
      <c r="P41" s="37" t="s">
        <v>163</v>
      </c>
      <c r="Q41" s="37" t="s">
        <v>10</v>
      </c>
      <c r="R41" s="26" t="s">
        <v>144</v>
      </c>
      <c r="S41" s="71">
        <f t="shared" si="39"/>
        <v>15.188937780767336</v>
      </c>
      <c r="T41" s="71">
        <f t="shared" ref="T41:V41" si="49">S41</f>
        <v>15.188937780767336</v>
      </c>
      <c r="U41" s="71">
        <f t="shared" si="49"/>
        <v>15.188937780767336</v>
      </c>
      <c r="V41" s="71">
        <f t="shared" si="49"/>
        <v>15.188937780767336</v>
      </c>
      <c r="X41" t="str">
        <f t="shared" si="41"/>
        <v>ELCNGA</v>
      </c>
    </row>
    <row r="42" spans="2:24">
      <c r="B42" t="s">
        <v>9</v>
      </c>
      <c r="C42">
        <v>2010</v>
      </c>
      <c r="D42" s="37" t="s">
        <v>163</v>
      </c>
      <c r="E42" s="37" t="s">
        <v>66</v>
      </c>
      <c r="F42" s="26" t="s">
        <v>144</v>
      </c>
      <c r="G42" s="71">
        <f t="shared" si="35"/>
        <v>0</v>
      </c>
      <c r="H42" s="71">
        <f t="shared" si="36"/>
        <v>0</v>
      </c>
      <c r="I42" s="71">
        <f t="shared" ref="I42:J42" si="50">H42</f>
        <v>0</v>
      </c>
      <c r="J42" s="71">
        <f t="shared" si="50"/>
        <v>0</v>
      </c>
      <c r="L42" t="str">
        <f t="shared" si="38"/>
        <v>ELCSNG</v>
      </c>
      <c r="N42" t="s">
        <v>9</v>
      </c>
      <c r="O42">
        <v>2050</v>
      </c>
      <c r="P42" s="37" t="s">
        <v>163</v>
      </c>
      <c r="Q42" s="37" t="s">
        <v>66</v>
      </c>
      <c r="R42" s="26" t="s">
        <v>144</v>
      </c>
      <c r="S42" s="71">
        <f t="shared" si="39"/>
        <v>0</v>
      </c>
      <c r="T42" s="71">
        <f t="shared" ref="T42:V42" si="51">S42</f>
        <v>0</v>
      </c>
      <c r="U42" s="71">
        <f t="shared" si="51"/>
        <v>0</v>
      </c>
      <c r="V42" s="71">
        <f t="shared" si="51"/>
        <v>0</v>
      </c>
      <c r="X42" t="str">
        <f t="shared" si="41"/>
        <v>ELCSNG</v>
      </c>
    </row>
    <row r="43" spans="2:24">
      <c r="B43" t="s">
        <v>9</v>
      </c>
      <c r="C43">
        <v>2010</v>
      </c>
      <c r="D43" s="37" t="s">
        <v>164</v>
      </c>
      <c r="E43" s="37" t="s">
        <v>10</v>
      </c>
      <c r="F43" s="26" t="s">
        <v>144</v>
      </c>
      <c r="G43" s="71">
        <f t="shared" si="35"/>
        <v>12.282187820249062</v>
      </c>
      <c r="H43" s="71">
        <f t="shared" si="36"/>
        <v>12.282187820249062</v>
      </c>
      <c r="I43" s="71">
        <f t="shared" ref="I43:J43" si="52">H43</f>
        <v>12.282187820249062</v>
      </c>
      <c r="J43" s="71">
        <f t="shared" si="52"/>
        <v>12.282187820249062</v>
      </c>
      <c r="L43" t="str">
        <f t="shared" si="38"/>
        <v>ELCNGA</v>
      </c>
      <c r="N43" t="s">
        <v>9</v>
      </c>
      <c r="O43">
        <v>2050</v>
      </c>
      <c r="P43" s="37" t="s">
        <v>164</v>
      </c>
      <c r="Q43" s="37" t="s">
        <v>10</v>
      </c>
      <c r="R43" s="26" t="s">
        <v>144</v>
      </c>
      <c r="S43" s="71">
        <f t="shared" si="39"/>
        <v>15.188937780767336</v>
      </c>
      <c r="T43" s="71">
        <f t="shared" ref="T43:V43" si="53">S43</f>
        <v>15.188937780767336</v>
      </c>
      <c r="U43" s="71">
        <f t="shared" si="53"/>
        <v>15.188937780767336</v>
      </c>
      <c r="V43" s="71">
        <f t="shared" si="53"/>
        <v>15.188937780767336</v>
      </c>
      <c r="X43" t="str">
        <f t="shared" si="41"/>
        <v>ELCNGA</v>
      </c>
    </row>
    <row r="44" spans="2:24">
      <c r="B44" t="s">
        <v>9</v>
      </c>
      <c r="C44">
        <v>2010</v>
      </c>
      <c r="D44" s="37" t="s">
        <v>164</v>
      </c>
      <c r="E44" s="37" t="s">
        <v>66</v>
      </c>
      <c r="F44" s="26" t="s">
        <v>144</v>
      </c>
      <c r="G44" s="71">
        <f t="shared" ref="G44:G66" si="54">HLOOKUP(L44,FuelTax2,C44-2006,FALSE)*$B$11*$D$14</f>
        <v>0</v>
      </c>
      <c r="H44" s="71">
        <f t="shared" si="36"/>
        <v>0</v>
      </c>
      <c r="I44" s="71">
        <f t="shared" ref="I44:J44" si="55">H44</f>
        <v>0</v>
      </c>
      <c r="J44" s="71">
        <f t="shared" si="55"/>
        <v>0</v>
      </c>
      <c r="L44" t="str">
        <f t="shared" si="38"/>
        <v>ELCSNG</v>
      </c>
      <c r="N44" t="s">
        <v>9</v>
      </c>
      <c r="O44">
        <v>2050</v>
      </c>
      <c r="P44" s="37" t="s">
        <v>164</v>
      </c>
      <c r="Q44" s="37" t="s">
        <v>66</v>
      </c>
      <c r="R44" s="26" t="s">
        <v>144</v>
      </c>
      <c r="S44" s="71">
        <f t="shared" ref="S44:S66" si="56">HLOOKUP(X44,FuelTax2,O44-2006,FALSE)*$B$11*$D$14</f>
        <v>0</v>
      </c>
      <c r="T44" s="71">
        <f t="shared" ref="T44:V44" si="57">S44</f>
        <v>0</v>
      </c>
      <c r="U44" s="71">
        <f t="shared" si="57"/>
        <v>0</v>
      </c>
      <c r="V44" s="71">
        <f t="shared" si="57"/>
        <v>0</v>
      </c>
      <c r="X44" t="str">
        <f t="shared" si="41"/>
        <v>ELCSNG</v>
      </c>
    </row>
    <row r="45" spans="2:24">
      <c r="B45" t="s">
        <v>9</v>
      </c>
      <c r="C45">
        <v>2010</v>
      </c>
      <c r="D45" s="37" t="s">
        <v>165</v>
      </c>
      <c r="E45" s="37" t="s">
        <v>10</v>
      </c>
      <c r="F45" s="26" t="s">
        <v>144</v>
      </c>
      <c r="G45" s="71">
        <f t="shared" si="54"/>
        <v>12.282187820249062</v>
      </c>
      <c r="H45" s="71">
        <f t="shared" si="36"/>
        <v>12.282187820249062</v>
      </c>
      <c r="I45" s="71">
        <f t="shared" ref="I45:J45" si="58">H45</f>
        <v>12.282187820249062</v>
      </c>
      <c r="J45" s="71">
        <f t="shared" si="58"/>
        <v>12.282187820249062</v>
      </c>
      <c r="L45" t="str">
        <f t="shared" si="38"/>
        <v>ELCNGA</v>
      </c>
      <c r="N45" t="s">
        <v>9</v>
      </c>
      <c r="O45">
        <v>2050</v>
      </c>
      <c r="P45" s="37" t="s">
        <v>165</v>
      </c>
      <c r="Q45" s="37" t="s">
        <v>10</v>
      </c>
      <c r="R45" s="26" t="s">
        <v>144</v>
      </c>
      <c r="S45" s="71">
        <f t="shared" si="56"/>
        <v>15.188937780767336</v>
      </c>
      <c r="T45" s="71">
        <f t="shared" ref="T45:V45" si="59">S45</f>
        <v>15.188937780767336</v>
      </c>
      <c r="U45" s="71">
        <f t="shared" si="59"/>
        <v>15.188937780767336</v>
      </c>
      <c r="V45" s="71">
        <f t="shared" si="59"/>
        <v>15.188937780767336</v>
      </c>
      <c r="X45" t="str">
        <f t="shared" si="41"/>
        <v>ELCNGA</v>
      </c>
    </row>
    <row r="46" spans="2:24">
      <c r="B46" t="s">
        <v>9</v>
      </c>
      <c r="C46">
        <v>2010</v>
      </c>
      <c r="D46" s="37" t="s">
        <v>165</v>
      </c>
      <c r="E46" s="37" t="s">
        <v>66</v>
      </c>
      <c r="F46" s="26" t="s">
        <v>144</v>
      </c>
      <c r="G46" s="71">
        <f t="shared" si="54"/>
        <v>0</v>
      </c>
      <c r="H46" s="71">
        <f t="shared" si="36"/>
        <v>0</v>
      </c>
      <c r="I46" s="71">
        <f t="shared" ref="I46:J46" si="60">H46</f>
        <v>0</v>
      </c>
      <c r="J46" s="71">
        <f t="shared" si="60"/>
        <v>0</v>
      </c>
      <c r="L46" t="str">
        <f t="shared" si="38"/>
        <v>ELCSNG</v>
      </c>
      <c r="N46" t="s">
        <v>9</v>
      </c>
      <c r="O46">
        <v>2050</v>
      </c>
      <c r="P46" s="37" t="s">
        <v>165</v>
      </c>
      <c r="Q46" s="37" t="s">
        <v>66</v>
      </c>
      <c r="R46" s="26" t="s">
        <v>144</v>
      </c>
      <c r="S46" s="71">
        <f t="shared" si="56"/>
        <v>0</v>
      </c>
      <c r="T46" s="71">
        <f t="shared" ref="T46:V46" si="61">S46</f>
        <v>0</v>
      </c>
      <c r="U46" s="71">
        <f t="shared" si="61"/>
        <v>0</v>
      </c>
      <c r="V46" s="71">
        <f t="shared" si="61"/>
        <v>0</v>
      </c>
      <c r="X46" t="str">
        <f t="shared" si="41"/>
        <v>ELCSNG</v>
      </c>
    </row>
    <row r="47" spans="2:24">
      <c r="B47" t="s">
        <v>9</v>
      </c>
      <c r="C47">
        <v>2010</v>
      </c>
      <c r="D47" s="37" t="s">
        <v>166</v>
      </c>
      <c r="E47" s="37" t="s">
        <v>10</v>
      </c>
      <c r="F47" s="26" t="s">
        <v>144</v>
      </c>
      <c r="G47" s="71">
        <f t="shared" si="54"/>
        <v>12.282187820249062</v>
      </c>
      <c r="H47" s="71">
        <f t="shared" si="36"/>
        <v>12.282187820249062</v>
      </c>
      <c r="I47" s="71">
        <f t="shared" ref="I47:J47" si="62">H47</f>
        <v>12.282187820249062</v>
      </c>
      <c r="J47" s="71">
        <f t="shared" si="62"/>
        <v>12.282187820249062</v>
      </c>
      <c r="L47" t="str">
        <f t="shared" si="38"/>
        <v>ELCNGA</v>
      </c>
      <c r="N47" t="s">
        <v>9</v>
      </c>
      <c r="O47">
        <v>2050</v>
      </c>
      <c r="P47" s="37" t="s">
        <v>166</v>
      </c>
      <c r="Q47" s="37" t="s">
        <v>10</v>
      </c>
      <c r="R47" s="26" t="s">
        <v>144</v>
      </c>
      <c r="S47" s="71">
        <f t="shared" si="56"/>
        <v>15.188937780767336</v>
      </c>
      <c r="T47" s="71">
        <f t="shared" ref="T47:V47" si="63">S47</f>
        <v>15.188937780767336</v>
      </c>
      <c r="U47" s="71">
        <f t="shared" si="63"/>
        <v>15.188937780767336</v>
      </c>
      <c r="V47" s="71">
        <f t="shared" si="63"/>
        <v>15.188937780767336</v>
      </c>
      <c r="X47" t="str">
        <f t="shared" si="41"/>
        <v>ELCNGA</v>
      </c>
    </row>
    <row r="48" spans="2:24">
      <c r="B48" t="s">
        <v>9</v>
      </c>
      <c r="C48">
        <v>2010</v>
      </c>
      <c r="D48" s="37" t="s">
        <v>166</v>
      </c>
      <c r="E48" s="37" t="s">
        <v>66</v>
      </c>
      <c r="F48" s="26" t="s">
        <v>144</v>
      </c>
      <c r="G48" s="71">
        <f t="shared" si="54"/>
        <v>0</v>
      </c>
      <c r="H48" s="71">
        <f t="shared" si="36"/>
        <v>0</v>
      </c>
      <c r="I48" s="71">
        <f t="shared" ref="I48:J48" si="64">H48</f>
        <v>0</v>
      </c>
      <c r="J48" s="71">
        <f t="shared" si="64"/>
        <v>0</v>
      </c>
      <c r="L48" t="str">
        <f t="shared" si="38"/>
        <v>ELCSNG</v>
      </c>
      <c r="N48" t="s">
        <v>9</v>
      </c>
      <c r="O48">
        <v>2050</v>
      </c>
      <c r="P48" s="37" t="s">
        <v>166</v>
      </c>
      <c r="Q48" s="37" t="s">
        <v>66</v>
      </c>
      <c r="R48" s="26" t="s">
        <v>144</v>
      </c>
      <c r="S48" s="71">
        <f t="shared" si="56"/>
        <v>0</v>
      </c>
      <c r="T48" s="71">
        <f t="shared" ref="T48:V48" si="65">S48</f>
        <v>0</v>
      </c>
      <c r="U48" s="71">
        <f t="shared" si="65"/>
        <v>0</v>
      </c>
      <c r="V48" s="71">
        <f t="shared" si="65"/>
        <v>0</v>
      </c>
      <c r="X48" t="str">
        <f t="shared" si="41"/>
        <v>ELCSNG</v>
      </c>
    </row>
    <row r="49" spans="2:24">
      <c r="B49" t="s">
        <v>9</v>
      </c>
      <c r="C49">
        <v>2010</v>
      </c>
      <c r="D49" s="37" t="s">
        <v>167</v>
      </c>
      <c r="E49" s="37" t="s">
        <v>10</v>
      </c>
      <c r="F49" s="26" t="s">
        <v>144</v>
      </c>
      <c r="G49" s="71">
        <f t="shared" si="54"/>
        <v>12.282187820249062</v>
      </c>
      <c r="H49" s="71">
        <f t="shared" si="36"/>
        <v>12.282187820249062</v>
      </c>
      <c r="I49" s="71">
        <f t="shared" ref="I49:J49" si="66">H49</f>
        <v>12.282187820249062</v>
      </c>
      <c r="J49" s="71">
        <f t="shared" si="66"/>
        <v>12.282187820249062</v>
      </c>
      <c r="L49" t="str">
        <f t="shared" si="38"/>
        <v>ELCNGA</v>
      </c>
      <c r="N49" t="s">
        <v>9</v>
      </c>
      <c r="O49">
        <v>2050</v>
      </c>
      <c r="P49" s="37" t="s">
        <v>167</v>
      </c>
      <c r="Q49" s="37" t="s">
        <v>10</v>
      </c>
      <c r="R49" s="26" t="s">
        <v>144</v>
      </c>
      <c r="S49" s="71">
        <f t="shared" si="56"/>
        <v>15.188937780767336</v>
      </c>
      <c r="T49" s="71">
        <f t="shared" ref="T49:V49" si="67">S49</f>
        <v>15.188937780767336</v>
      </c>
      <c r="U49" s="71">
        <f t="shared" si="67"/>
        <v>15.188937780767336</v>
      </c>
      <c r="V49" s="71">
        <f t="shared" si="67"/>
        <v>15.188937780767336</v>
      </c>
      <c r="X49" t="str">
        <f t="shared" si="41"/>
        <v>ELCNGA</v>
      </c>
    </row>
    <row r="50" spans="2:24">
      <c r="B50" t="s">
        <v>9</v>
      </c>
      <c r="C50">
        <v>2010</v>
      </c>
      <c r="D50" s="37" t="s">
        <v>167</v>
      </c>
      <c r="E50" s="37" t="s">
        <v>66</v>
      </c>
      <c r="F50" s="26" t="s">
        <v>144</v>
      </c>
      <c r="G50" s="71">
        <f t="shared" si="54"/>
        <v>0</v>
      </c>
      <c r="H50" s="71">
        <f t="shared" si="36"/>
        <v>0</v>
      </c>
      <c r="I50" s="71">
        <f t="shared" ref="I50:J50" si="68">H50</f>
        <v>0</v>
      </c>
      <c r="J50" s="71">
        <f t="shared" si="68"/>
        <v>0</v>
      </c>
      <c r="L50" t="str">
        <f t="shared" si="38"/>
        <v>ELCSNG</v>
      </c>
      <c r="N50" t="s">
        <v>9</v>
      </c>
      <c r="O50">
        <v>2050</v>
      </c>
      <c r="P50" s="37" t="s">
        <v>167</v>
      </c>
      <c r="Q50" s="37" t="s">
        <v>66</v>
      </c>
      <c r="R50" s="26" t="s">
        <v>144</v>
      </c>
      <c r="S50" s="71">
        <f t="shared" si="56"/>
        <v>0</v>
      </c>
      <c r="T50" s="71">
        <f t="shared" ref="T50:V50" si="69">S50</f>
        <v>0</v>
      </c>
      <c r="U50" s="71">
        <f t="shared" si="69"/>
        <v>0</v>
      </c>
      <c r="V50" s="71">
        <f t="shared" si="69"/>
        <v>0</v>
      </c>
      <c r="X50" t="str">
        <f t="shared" si="41"/>
        <v>ELCSNG</v>
      </c>
    </row>
    <row r="51" spans="2:24">
      <c r="B51" t="s">
        <v>9</v>
      </c>
      <c r="C51">
        <v>2010</v>
      </c>
      <c r="D51" s="37" t="s">
        <v>168</v>
      </c>
      <c r="E51" s="37" t="s">
        <v>10</v>
      </c>
      <c r="F51" s="26" t="s">
        <v>144</v>
      </c>
      <c r="G51" s="71">
        <f t="shared" si="54"/>
        <v>12.282187820249062</v>
      </c>
      <c r="H51" s="71">
        <f t="shared" si="36"/>
        <v>12.282187820249062</v>
      </c>
      <c r="I51" s="71">
        <f t="shared" ref="I51:J51" si="70">H51</f>
        <v>12.282187820249062</v>
      </c>
      <c r="J51" s="71">
        <f t="shared" si="70"/>
        <v>12.282187820249062</v>
      </c>
      <c r="L51" t="str">
        <f t="shared" si="38"/>
        <v>ELCNGA</v>
      </c>
      <c r="N51" t="s">
        <v>9</v>
      </c>
      <c r="O51">
        <v>2050</v>
      </c>
      <c r="P51" s="37" t="s">
        <v>168</v>
      </c>
      <c r="Q51" s="37" t="s">
        <v>10</v>
      </c>
      <c r="R51" s="26" t="s">
        <v>144</v>
      </c>
      <c r="S51" s="71">
        <f t="shared" si="56"/>
        <v>15.188937780767336</v>
      </c>
      <c r="T51" s="71">
        <f t="shared" ref="T51:V51" si="71">S51</f>
        <v>15.188937780767336</v>
      </c>
      <c r="U51" s="71">
        <f t="shared" si="71"/>
        <v>15.188937780767336</v>
      </c>
      <c r="V51" s="71">
        <f t="shared" si="71"/>
        <v>15.188937780767336</v>
      </c>
      <c r="X51" t="str">
        <f t="shared" si="41"/>
        <v>ELCNGA</v>
      </c>
    </row>
    <row r="52" spans="2:24">
      <c r="B52" t="s">
        <v>9</v>
      </c>
      <c r="C52">
        <v>2010</v>
      </c>
      <c r="D52" s="37" t="s">
        <v>168</v>
      </c>
      <c r="E52" s="37" t="s">
        <v>66</v>
      </c>
      <c r="F52" s="26" t="s">
        <v>144</v>
      </c>
      <c r="G52" s="71">
        <f t="shared" si="54"/>
        <v>0</v>
      </c>
      <c r="H52" s="71">
        <f t="shared" si="36"/>
        <v>0</v>
      </c>
      <c r="I52" s="71">
        <f t="shared" ref="I52:J52" si="72">H52</f>
        <v>0</v>
      </c>
      <c r="J52" s="71">
        <f t="shared" si="72"/>
        <v>0</v>
      </c>
      <c r="L52" t="str">
        <f t="shared" si="38"/>
        <v>ELCSNG</v>
      </c>
      <c r="N52" t="s">
        <v>9</v>
      </c>
      <c r="O52">
        <v>2050</v>
      </c>
      <c r="P52" s="37" t="s">
        <v>168</v>
      </c>
      <c r="Q52" s="37" t="s">
        <v>66</v>
      </c>
      <c r="R52" s="26" t="s">
        <v>144</v>
      </c>
      <c r="S52" s="71">
        <f t="shared" si="56"/>
        <v>0</v>
      </c>
      <c r="T52" s="71">
        <f t="shared" ref="T52:V52" si="73">S52</f>
        <v>0</v>
      </c>
      <c r="U52" s="71">
        <f t="shared" si="73"/>
        <v>0</v>
      </c>
      <c r="V52" s="71">
        <f t="shared" si="73"/>
        <v>0</v>
      </c>
      <c r="X52" t="str">
        <f t="shared" si="41"/>
        <v>ELCSNG</v>
      </c>
    </row>
    <row r="53" spans="2:24">
      <c r="B53" t="s">
        <v>9</v>
      </c>
      <c r="C53">
        <v>2010</v>
      </c>
      <c r="D53" s="37" t="s">
        <v>169</v>
      </c>
      <c r="E53" s="37" t="s">
        <v>10</v>
      </c>
      <c r="F53" s="26" t="s">
        <v>144</v>
      </c>
      <c r="G53" s="71">
        <f t="shared" si="54"/>
        <v>12.282187820249062</v>
      </c>
      <c r="H53" s="71">
        <f t="shared" si="36"/>
        <v>12.282187820249062</v>
      </c>
      <c r="I53" s="71">
        <f t="shared" ref="I53:J53" si="74">H53</f>
        <v>12.282187820249062</v>
      </c>
      <c r="J53" s="71">
        <f t="shared" si="74"/>
        <v>12.282187820249062</v>
      </c>
      <c r="L53" t="str">
        <f t="shared" si="38"/>
        <v>ELCNGA</v>
      </c>
      <c r="N53" t="s">
        <v>9</v>
      </c>
      <c r="O53">
        <v>2050</v>
      </c>
      <c r="P53" s="37" t="s">
        <v>169</v>
      </c>
      <c r="Q53" s="37" t="s">
        <v>10</v>
      </c>
      <c r="R53" s="26" t="s">
        <v>144</v>
      </c>
      <c r="S53" s="71">
        <f t="shared" si="56"/>
        <v>15.188937780767336</v>
      </c>
      <c r="T53" s="71">
        <f t="shared" ref="T53:V53" si="75">S53</f>
        <v>15.188937780767336</v>
      </c>
      <c r="U53" s="71">
        <f t="shared" si="75"/>
        <v>15.188937780767336</v>
      </c>
      <c r="V53" s="71">
        <f t="shared" si="75"/>
        <v>15.188937780767336</v>
      </c>
      <c r="X53" t="str">
        <f t="shared" si="41"/>
        <v>ELCNGA</v>
      </c>
    </row>
    <row r="54" spans="2:24">
      <c r="B54" t="s">
        <v>9</v>
      </c>
      <c r="C54">
        <v>2010</v>
      </c>
      <c r="D54" s="37" t="s">
        <v>169</v>
      </c>
      <c r="E54" s="37" t="s">
        <v>66</v>
      </c>
      <c r="F54" s="26" t="s">
        <v>144</v>
      </c>
      <c r="G54" s="71">
        <f t="shared" si="54"/>
        <v>0</v>
      </c>
      <c r="H54" s="71">
        <f t="shared" si="36"/>
        <v>0</v>
      </c>
      <c r="I54" s="71">
        <f t="shared" ref="I54:J54" si="76">H54</f>
        <v>0</v>
      </c>
      <c r="J54" s="71">
        <f t="shared" si="76"/>
        <v>0</v>
      </c>
      <c r="L54" t="str">
        <f t="shared" si="38"/>
        <v>ELCSNG</v>
      </c>
      <c r="N54" t="s">
        <v>9</v>
      </c>
      <c r="O54">
        <v>2050</v>
      </c>
      <c r="P54" s="37" t="s">
        <v>169</v>
      </c>
      <c r="Q54" s="37" t="s">
        <v>66</v>
      </c>
      <c r="R54" s="26" t="s">
        <v>144</v>
      </c>
      <c r="S54" s="71">
        <f t="shared" si="56"/>
        <v>0</v>
      </c>
      <c r="T54" s="71">
        <f t="shared" ref="T54:V54" si="77">S54</f>
        <v>0</v>
      </c>
      <c r="U54" s="71">
        <f t="shared" si="77"/>
        <v>0</v>
      </c>
      <c r="V54" s="71">
        <f t="shared" si="77"/>
        <v>0</v>
      </c>
      <c r="X54" t="str">
        <f t="shared" si="41"/>
        <v>ELCSNG</v>
      </c>
    </row>
    <row r="55" spans="2:24">
      <c r="B55" t="s">
        <v>9</v>
      </c>
      <c r="C55">
        <v>2010</v>
      </c>
      <c r="D55" s="37" t="s">
        <v>170</v>
      </c>
      <c r="E55" s="37" t="s">
        <v>10</v>
      </c>
      <c r="F55" s="26" t="s">
        <v>144</v>
      </c>
      <c r="G55" s="71">
        <f t="shared" si="54"/>
        <v>12.282187820249062</v>
      </c>
      <c r="H55" s="71">
        <f t="shared" si="36"/>
        <v>12.282187820249062</v>
      </c>
      <c r="I55" s="71">
        <f t="shared" ref="I55:J55" si="78">H55</f>
        <v>12.282187820249062</v>
      </c>
      <c r="J55" s="71">
        <f t="shared" si="78"/>
        <v>12.282187820249062</v>
      </c>
      <c r="L55" t="str">
        <f t="shared" si="38"/>
        <v>ELCNGA</v>
      </c>
      <c r="N55" t="s">
        <v>9</v>
      </c>
      <c r="O55">
        <v>2050</v>
      </c>
      <c r="P55" s="37" t="s">
        <v>170</v>
      </c>
      <c r="Q55" s="37" t="s">
        <v>10</v>
      </c>
      <c r="R55" s="26" t="s">
        <v>144</v>
      </c>
      <c r="S55" s="71">
        <f t="shared" si="56"/>
        <v>15.188937780767336</v>
      </c>
      <c r="T55" s="71">
        <f t="shared" ref="T55:V55" si="79">S55</f>
        <v>15.188937780767336</v>
      </c>
      <c r="U55" s="71">
        <f t="shared" si="79"/>
        <v>15.188937780767336</v>
      </c>
      <c r="V55" s="71">
        <f t="shared" si="79"/>
        <v>15.188937780767336</v>
      </c>
      <c r="X55" t="str">
        <f t="shared" si="41"/>
        <v>ELCNGA</v>
      </c>
    </row>
    <row r="56" spans="2:24">
      <c r="B56" t="s">
        <v>9</v>
      </c>
      <c r="C56">
        <v>2010</v>
      </c>
      <c r="D56" s="37" t="s">
        <v>170</v>
      </c>
      <c r="E56" s="37" t="s">
        <v>66</v>
      </c>
      <c r="F56" s="26" t="s">
        <v>144</v>
      </c>
      <c r="G56" s="71">
        <f t="shared" si="54"/>
        <v>0</v>
      </c>
      <c r="H56" s="71">
        <f t="shared" si="36"/>
        <v>0</v>
      </c>
      <c r="I56" s="71">
        <f t="shared" ref="I56:J56" si="80">H56</f>
        <v>0</v>
      </c>
      <c r="J56" s="71">
        <f t="shared" si="80"/>
        <v>0</v>
      </c>
      <c r="L56" t="str">
        <f t="shared" si="38"/>
        <v>ELCSNG</v>
      </c>
      <c r="N56" t="s">
        <v>9</v>
      </c>
      <c r="O56">
        <v>2050</v>
      </c>
      <c r="P56" s="37" t="s">
        <v>170</v>
      </c>
      <c r="Q56" s="37" t="s">
        <v>66</v>
      </c>
      <c r="R56" s="26" t="s">
        <v>144</v>
      </c>
      <c r="S56" s="71">
        <f t="shared" si="56"/>
        <v>0</v>
      </c>
      <c r="T56" s="71">
        <f t="shared" ref="T56:V56" si="81">S56</f>
        <v>0</v>
      </c>
      <c r="U56" s="71">
        <f t="shared" si="81"/>
        <v>0</v>
      </c>
      <c r="V56" s="71">
        <f t="shared" si="81"/>
        <v>0</v>
      </c>
      <c r="X56" t="str">
        <f t="shared" si="41"/>
        <v>ELCSNG</v>
      </c>
    </row>
    <row r="57" spans="2:24">
      <c r="B57" t="s">
        <v>9</v>
      </c>
      <c r="C57">
        <v>2010</v>
      </c>
      <c r="D57" s="37" t="s">
        <v>171</v>
      </c>
      <c r="E57" s="37" t="s">
        <v>10</v>
      </c>
      <c r="F57" s="26" t="s">
        <v>144</v>
      </c>
      <c r="G57" s="71">
        <f t="shared" si="54"/>
        <v>12.282187820249062</v>
      </c>
      <c r="H57" s="71">
        <f t="shared" si="36"/>
        <v>12.282187820249062</v>
      </c>
      <c r="I57" s="71">
        <f t="shared" ref="I57:J57" si="82">H57</f>
        <v>12.282187820249062</v>
      </c>
      <c r="J57" s="71">
        <f t="shared" si="82"/>
        <v>12.282187820249062</v>
      </c>
      <c r="L57" t="str">
        <f t="shared" si="38"/>
        <v>ELCNGA</v>
      </c>
      <c r="N57" t="s">
        <v>9</v>
      </c>
      <c r="O57">
        <v>2050</v>
      </c>
      <c r="P57" s="37" t="s">
        <v>171</v>
      </c>
      <c r="Q57" s="37" t="s">
        <v>10</v>
      </c>
      <c r="R57" s="26" t="s">
        <v>144</v>
      </c>
      <c r="S57" s="71">
        <f t="shared" si="56"/>
        <v>15.188937780767336</v>
      </c>
      <c r="T57" s="71">
        <f t="shared" ref="T57:V57" si="83">S57</f>
        <v>15.188937780767336</v>
      </c>
      <c r="U57" s="71">
        <f t="shared" si="83"/>
        <v>15.188937780767336</v>
      </c>
      <c r="V57" s="71">
        <f t="shared" si="83"/>
        <v>15.188937780767336</v>
      </c>
      <c r="X57" t="str">
        <f t="shared" si="41"/>
        <v>ELCNGA</v>
      </c>
    </row>
    <row r="58" spans="2:24">
      <c r="B58" t="s">
        <v>9</v>
      </c>
      <c r="C58">
        <v>2010</v>
      </c>
      <c r="D58" s="37" t="s">
        <v>171</v>
      </c>
      <c r="E58" s="37" t="s">
        <v>66</v>
      </c>
      <c r="F58" s="26" t="s">
        <v>144</v>
      </c>
      <c r="G58" s="71">
        <f t="shared" si="54"/>
        <v>0</v>
      </c>
      <c r="H58" s="71">
        <f t="shared" si="36"/>
        <v>0</v>
      </c>
      <c r="I58" s="71">
        <f t="shared" ref="I58:J58" si="84">H58</f>
        <v>0</v>
      </c>
      <c r="J58" s="71">
        <f t="shared" si="84"/>
        <v>0</v>
      </c>
      <c r="L58" t="str">
        <f t="shared" si="38"/>
        <v>ELCSNG</v>
      </c>
      <c r="N58" t="s">
        <v>9</v>
      </c>
      <c r="O58">
        <v>2050</v>
      </c>
      <c r="P58" s="37" t="s">
        <v>171</v>
      </c>
      <c r="Q58" s="37" t="s">
        <v>66</v>
      </c>
      <c r="R58" s="26" t="s">
        <v>144</v>
      </c>
      <c r="S58" s="71">
        <f t="shared" si="56"/>
        <v>0</v>
      </c>
      <c r="T58" s="71">
        <f t="shared" ref="T58:V58" si="85">S58</f>
        <v>0</v>
      </c>
      <c r="U58" s="71">
        <f t="shared" si="85"/>
        <v>0</v>
      </c>
      <c r="V58" s="71">
        <f t="shared" si="85"/>
        <v>0</v>
      </c>
      <c r="X58" t="str">
        <f t="shared" si="41"/>
        <v>ELCSNG</v>
      </c>
    </row>
    <row r="59" spans="2:24">
      <c r="B59" t="s">
        <v>9</v>
      </c>
      <c r="C59">
        <v>2010</v>
      </c>
      <c r="D59" s="37" t="s">
        <v>172</v>
      </c>
      <c r="E59" s="37" t="s">
        <v>10</v>
      </c>
      <c r="F59" s="26" t="s">
        <v>144</v>
      </c>
      <c r="G59" s="71">
        <f t="shared" si="54"/>
        <v>12.282187820249062</v>
      </c>
      <c r="H59" s="71">
        <f t="shared" si="36"/>
        <v>12.282187820249062</v>
      </c>
      <c r="I59" s="71">
        <f t="shared" ref="I59:J59" si="86">H59</f>
        <v>12.282187820249062</v>
      </c>
      <c r="J59" s="71">
        <f t="shared" si="86"/>
        <v>12.282187820249062</v>
      </c>
      <c r="L59" t="str">
        <f t="shared" si="38"/>
        <v>ELCNGA</v>
      </c>
      <c r="N59" t="s">
        <v>9</v>
      </c>
      <c r="O59">
        <v>2050</v>
      </c>
      <c r="P59" s="37" t="s">
        <v>172</v>
      </c>
      <c r="Q59" s="37" t="s">
        <v>10</v>
      </c>
      <c r="R59" s="26" t="s">
        <v>144</v>
      </c>
      <c r="S59" s="71">
        <f t="shared" si="56"/>
        <v>15.188937780767336</v>
      </c>
      <c r="T59" s="71">
        <f t="shared" ref="T59:V59" si="87">S59</f>
        <v>15.188937780767336</v>
      </c>
      <c r="U59" s="71">
        <f t="shared" si="87"/>
        <v>15.188937780767336</v>
      </c>
      <c r="V59" s="71">
        <f t="shared" si="87"/>
        <v>15.188937780767336</v>
      </c>
      <c r="X59" t="str">
        <f t="shared" si="41"/>
        <v>ELCNGA</v>
      </c>
    </row>
    <row r="60" spans="2:24">
      <c r="B60" t="s">
        <v>9</v>
      </c>
      <c r="C60">
        <v>2010</v>
      </c>
      <c r="D60" s="37" t="s">
        <v>172</v>
      </c>
      <c r="E60" s="37" t="s">
        <v>66</v>
      </c>
      <c r="F60" s="26" t="s">
        <v>144</v>
      </c>
      <c r="G60" s="71">
        <f t="shared" si="54"/>
        <v>0</v>
      </c>
      <c r="H60" s="71">
        <f t="shared" si="36"/>
        <v>0</v>
      </c>
      <c r="I60" s="71">
        <f t="shared" ref="I60:J60" si="88">H60</f>
        <v>0</v>
      </c>
      <c r="J60" s="71">
        <f t="shared" si="88"/>
        <v>0</v>
      </c>
      <c r="L60" t="str">
        <f t="shared" si="38"/>
        <v>ELCSNG</v>
      </c>
      <c r="N60" t="s">
        <v>9</v>
      </c>
      <c r="O60">
        <v>2050</v>
      </c>
      <c r="P60" s="37" t="s">
        <v>172</v>
      </c>
      <c r="Q60" s="37" t="s">
        <v>66</v>
      </c>
      <c r="R60" s="26" t="s">
        <v>144</v>
      </c>
      <c r="S60" s="71">
        <f t="shared" si="56"/>
        <v>0</v>
      </c>
      <c r="T60" s="71">
        <f t="shared" ref="T60:V60" si="89">S60</f>
        <v>0</v>
      </c>
      <c r="U60" s="71">
        <f t="shared" si="89"/>
        <v>0</v>
      </c>
      <c r="V60" s="71">
        <f t="shared" si="89"/>
        <v>0</v>
      </c>
      <c r="X60" t="str">
        <f t="shared" si="41"/>
        <v>ELCSNG</v>
      </c>
    </row>
    <row r="61" spans="2:24">
      <c r="B61" t="s">
        <v>9</v>
      </c>
      <c r="C61">
        <v>2010</v>
      </c>
      <c r="D61" s="37" t="s">
        <v>173</v>
      </c>
      <c r="E61" s="37" t="s">
        <v>10</v>
      </c>
      <c r="F61" s="26" t="s">
        <v>144</v>
      </c>
      <c r="G61" s="71">
        <f t="shared" si="54"/>
        <v>12.282187820249062</v>
      </c>
      <c r="H61" s="71">
        <f t="shared" si="36"/>
        <v>12.282187820249062</v>
      </c>
      <c r="I61" s="71">
        <f t="shared" ref="I61:J61" si="90">H61</f>
        <v>12.282187820249062</v>
      </c>
      <c r="J61" s="71">
        <f t="shared" si="90"/>
        <v>12.282187820249062</v>
      </c>
      <c r="L61" t="str">
        <f t="shared" si="38"/>
        <v>ELCNGA</v>
      </c>
      <c r="N61" t="s">
        <v>9</v>
      </c>
      <c r="O61">
        <v>2050</v>
      </c>
      <c r="P61" s="37" t="s">
        <v>173</v>
      </c>
      <c r="Q61" s="37" t="s">
        <v>10</v>
      </c>
      <c r="R61" s="26" t="s">
        <v>144</v>
      </c>
      <c r="S61" s="71">
        <f t="shared" si="56"/>
        <v>15.188937780767336</v>
      </c>
      <c r="T61" s="71">
        <f t="shared" ref="T61:V61" si="91">S61</f>
        <v>15.188937780767336</v>
      </c>
      <c r="U61" s="71">
        <f t="shared" si="91"/>
        <v>15.188937780767336</v>
      </c>
      <c r="V61" s="71">
        <f t="shared" si="91"/>
        <v>15.188937780767336</v>
      </c>
      <c r="X61" t="str">
        <f t="shared" si="41"/>
        <v>ELCNGA</v>
      </c>
    </row>
    <row r="62" spans="2:24">
      <c r="B62" s="7" t="s">
        <v>9</v>
      </c>
      <c r="C62">
        <v>2010</v>
      </c>
      <c r="D62" s="37" t="s">
        <v>173</v>
      </c>
      <c r="E62" s="37" t="s">
        <v>66</v>
      </c>
      <c r="F62" s="26" t="s">
        <v>144</v>
      </c>
      <c r="G62" s="71">
        <f t="shared" si="54"/>
        <v>0</v>
      </c>
      <c r="H62" s="71">
        <f t="shared" si="36"/>
        <v>0</v>
      </c>
      <c r="I62" s="71">
        <f t="shared" ref="I62:J62" si="92">H62</f>
        <v>0</v>
      </c>
      <c r="J62" s="71">
        <f t="shared" si="92"/>
        <v>0</v>
      </c>
      <c r="L62" t="str">
        <f t="shared" si="38"/>
        <v>ELCSNG</v>
      </c>
      <c r="N62" s="7" t="s">
        <v>9</v>
      </c>
      <c r="O62">
        <v>2050</v>
      </c>
      <c r="P62" s="37" t="s">
        <v>173</v>
      </c>
      <c r="Q62" s="37" t="s">
        <v>66</v>
      </c>
      <c r="R62" s="72" t="s">
        <v>144</v>
      </c>
      <c r="S62" s="71">
        <f t="shared" si="56"/>
        <v>0</v>
      </c>
      <c r="T62" s="71">
        <f t="shared" ref="T62:V62" si="93">S62</f>
        <v>0</v>
      </c>
      <c r="U62" s="71">
        <f t="shared" si="93"/>
        <v>0</v>
      </c>
      <c r="V62" s="71">
        <f t="shared" si="93"/>
        <v>0</v>
      </c>
      <c r="X62" t="str">
        <f t="shared" si="41"/>
        <v>ELCSNG</v>
      </c>
    </row>
    <row r="63" spans="2:24">
      <c r="B63" t="s">
        <v>9</v>
      </c>
      <c r="C63">
        <v>2010</v>
      </c>
      <c r="D63" s="37" t="s">
        <v>174</v>
      </c>
      <c r="E63" s="37" t="s">
        <v>10</v>
      </c>
      <c r="F63" s="26" t="s">
        <v>144</v>
      </c>
      <c r="G63" s="71">
        <f t="shared" si="54"/>
        <v>12.282187820249062</v>
      </c>
      <c r="H63" s="71">
        <f t="shared" si="36"/>
        <v>12.282187820249062</v>
      </c>
      <c r="I63" s="71">
        <f t="shared" ref="I63:J63" si="94">H63</f>
        <v>12.282187820249062</v>
      </c>
      <c r="J63" s="71">
        <f t="shared" si="94"/>
        <v>12.282187820249062</v>
      </c>
      <c r="L63" t="str">
        <f t="shared" si="38"/>
        <v>ELCNGA</v>
      </c>
      <c r="N63" t="s">
        <v>9</v>
      </c>
      <c r="O63">
        <v>2050</v>
      </c>
      <c r="P63" s="37" t="s">
        <v>174</v>
      </c>
      <c r="Q63" s="37" t="s">
        <v>10</v>
      </c>
      <c r="R63" s="26" t="s">
        <v>144</v>
      </c>
      <c r="S63" s="71">
        <f t="shared" si="56"/>
        <v>15.188937780767336</v>
      </c>
      <c r="T63" s="71">
        <f t="shared" ref="T63:V63" si="95">S63</f>
        <v>15.188937780767336</v>
      </c>
      <c r="U63" s="71">
        <f t="shared" si="95"/>
        <v>15.188937780767336</v>
      </c>
      <c r="V63" s="71">
        <f t="shared" si="95"/>
        <v>15.188937780767336</v>
      </c>
      <c r="X63" t="str">
        <f t="shared" si="41"/>
        <v>ELCNGA</v>
      </c>
    </row>
    <row r="64" spans="2:24">
      <c r="B64" t="s">
        <v>9</v>
      </c>
      <c r="C64">
        <v>2010</v>
      </c>
      <c r="D64" s="37" t="s">
        <v>174</v>
      </c>
      <c r="E64" s="37" t="s">
        <v>66</v>
      </c>
      <c r="F64" s="26" t="s">
        <v>144</v>
      </c>
      <c r="G64" s="71">
        <f t="shared" si="54"/>
        <v>0</v>
      </c>
      <c r="H64" s="71">
        <f t="shared" si="36"/>
        <v>0</v>
      </c>
      <c r="I64" s="71">
        <f t="shared" ref="I64:J64" si="96">H64</f>
        <v>0</v>
      </c>
      <c r="J64" s="71">
        <f t="shared" si="96"/>
        <v>0</v>
      </c>
      <c r="L64" t="str">
        <f t="shared" si="38"/>
        <v>ELCSNG</v>
      </c>
      <c r="N64" t="s">
        <v>9</v>
      </c>
      <c r="O64">
        <v>2050</v>
      </c>
      <c r="P64" s="37" t="s">
        <v>174</v>
      </c>
      <c r="Q64" s="37" t="s">
        <v>66</v>
      </c>
      <c r="R64" s="26" t="s">
        <v>144</v>
      </c>
      <c r="S64" s="71">
        <f t="shared" si="56"/>
        <v>0</v>
      </c>
      <c r="T64" s="71">
        <f t="shared" ref="T64:V64" si="97">S64</f>
        <v>0</v>
      </c>
      <c r="U64" s="71">
        <f t="shared" si="97"/>
        <v>0</v>
      </c>
      <c r="V64" s="71">
        <f t="shared" si="97"/>
        <v>0</v>
      </c>
      <c r="X64" t="str">
        <f t="shared" si="41"/>
        <v>ELCSNG</v>
      </c>
    </row>
    <row r="65" spans="2:24" s="74" customFormat="1">
      <c r="B65" s="74" t="s">
        <v>9</v>
      </c>
      <c r="C65" s="74">
        <v>2010</v>
      </c>
      <c r="D65" s="75" t="s">
        <v>177</v>
      </c>
      <c r="E65" s="75" t="s">
        <v>42</v>
      </c>
      <c r="F65" s="76" t="s">
        <v>144</v>
      </c>
      <c r="G65" s="77">
        <f t="shared" si="54"/>
        <v>0</v>
      </c>
      <c r="H65" s="77">
        <f t="shared" ref="H65:H66" si="98">G65</f>
        <v>0</v>
      </c>
      <c r="I65" s="77">
        <f t="shared" ref="I65:I66" si="99">H65</f>
        <v>0</v>
      </c>
      <c r="J65" s="77">
        <f t="shared" ref="J65:J66" si="100">I65</f>
        <v>0</v>
      </c>
      <c r="L65" s="74" t="str">
        <f t="shared" si="38"/>
        <v>ELCWPE</v>
      </c>
      <c r="N65" s="74" t="s">
        <v>9</v>
      </c>
      <c r="O65" s="74">
        <v>2050</v>
      </c>
      <c r="P65" s="75" t="str">
        <f t="shared" ref="P65:R66" si="101">D65</f>
        <v>ECWPEEXC1E</v>
      </c>
      <c r="Q65" s="75" t="str">
        <f t="shared" si="101"/>
        <v>ELCWPE</v>
      </c>
      <c r="R65" s="75" t="str">
        <f t="shared" si="101"/>
        <v>MSEK15</v>
      </c>
      <c r="S65" s="77">
        <f t="shared" si="56"/>
        <v>0</v>
      </c>
      <c r="T65" s="77">
        <f t="shared" ref="T65:T66" si="102">S65</f>
        <v>0</v>
      </c>
      <c r="U65" s="77">
        <f t="shared" ref="U65:U66" si="103">T65</f>
        <v>0</v>
      </c>
      <c r="V65" s="77">
        <f t="shared" ref="V65:V66" si="104">U65</f>
        <v>0</v>
      </c>
      <c r="X65" s="74" t="str">
        <f t="shared" si="41"/>
        <v>ELCWPE</v>
      </c>
    </row>
    <row r="66" spans="2:24" s="9" customFormat="1">
      <c r="B66" s="9" t="s">
        <v>9</v>
      </c>
      <c r="C66" s="9">
        <v>2010</v>
      </c>
      <c r="D66" s="38" t="s">
        <v>177</v>
      </c>
      <c r="E66" s="38" t="s">
        <v>67</v>
      </c>
      <c r="F66" s="26" t="s">
        <v>144</v>
      </c>
      <c r="G66" s="78">
        <f t="shared" si="54"/>
        <v>0</v>
      </c>
      <c r="H66" s="78">
        <f t="shared" si="98"/>
        <v>0</v>
      </c>
      <c r="I66" s="78">
        <f t="shared" si="99"/>
        <v>0</v>
      </c>
      <c r="J66" s="78">
        <f t="shared" si="100"/>
        <v>0</v>
      </c>
      <c r="L66" s="9" t="str">
        <f t="shared" si="38"/>
        <v>ELCWCH</v>
      </c>
      <c r="N66" s="9" t="s">
        <v>9</v>
      </c>
      <c r="O66" s="9">
        <v>2050</v>
      </c>
      <c r="P66" s="38" t="str">
        <f t="shared" si="101"/>
        <v>ECWPEEXC1E</v>
      </c>
      <c r="Q66" s="38" t="str">
        <f t="shared" si="101"/>
        <v>ELCWCH</v>
      </c>
      <c r="R66" s="38" t="str">
        <f t="shared" si="101"/>
        <v>MSEK15</v>
      </c>
      <c r="S66" s="78">
        <f t="shared" si="56"/>
        <v>0</v>
      </c>
      <c r="T66" s="78">
        <f t="shared" si="102"/>
        <v>0</v>
      </c>
      <c r="U66" s="78">
        <f t="shared" si="103"/>
        <v>0</v>
      </c>
      <c r="V66" s="78">
        <f t="shared" si="104"/>
        <v>0</v>
      </c>
      <c r="X66" s="9" t="str">
        <f t="shared" si="41"/>
        <v>ELCWCH</v>
      </c>
    </row>
    <row r="67" spans="2:24" s="9" customFormat="1">
      <c r="B67" s="9" t="s">
        <v>9</v>
      </c>
      <c r="C67" s="9">
        <v>2010</v>
      </c>
      <c r="D67" s="38" t="s">
        <v>178</v>
      </c>
      <c r="E67" s="38" t="s">
        <v>42</v>
      </c>
      <c r="F67" s="26" t="s">
        <v>144</v>
      </c>
      <c r="G67" s="78">
        <f t="shared" ref="G67:G68" si="105">HLOOKUP(L67,FuelTax2,C67-2006,FALSE)*$B$11*$D$14</f>
        <v>0</v>
      </c>
      <c r="H67" s="78">
        <f t="shared" ref="H67:H68" si="106">G67</f>
        <v>0</v>
      </c>
      <c r="I67" s="78">
        <f t="shared" ref="I67:I68" si="107">H67</f>
        <v>0</v>
      </c>
      <c r="J67" s="78">
        <f t="shared" ref="J67:J68" si="108">I67</f>
        <v>0</v>
      </c>
      <c r="L67" s="9" t="str">
        <f t="shared" si="38"/>
        <v>ELCWPE</v>
      </c>
      <c r="N67" s="9" t="s">
        <v>9</v>
      </c>
      <c r="O67" s="9">
        <v>2050</v>
      </c>
      <c r="P67" s="38" t="str">
        <f t="shared" ref="P67:P68" si="109">D67</f>
        <v>ECWPEEXD1E</v>
      </c>
      <c r="Q67" s="38" t="str">
        <f t="shared" ref="Q67:Q68" si="110">E67</f>
        <v>ELCWPE</v>
      </c>
      <c r="R67" s="38" t="str">
        <f t="shared" ref="R67:R68" si="111">F67</f>
        <v>MSEK15</v>
      </c>
      <c r="S67" s="78">
        <f t="shared" ref="S67:S68" si="112">HLOOKUP(X67,FuelTax2,O67-2006,FALSE)*$B$11*$D$14</f>
        <v>0</v>
      </c>
      <c r="T67" s="78">
        <f t="shared" ref="T67:T68" si="113">S67</f>
        <v>0</v>
      </c>
      <c r="U67" s="78">
        <f t="shared" ref="U67:U68" si="114">T67</f>
        <v>0</v>
      </c>
      <c r="V67" s="78">
        <f t="shared" ref="V67:V68" si="115">U67</f>
        <v>0</v>
      </c>
      <c r="X67" s="9" t="str">
        <f t="shared" ref="X67:X68" si="116">IF(LEFT(Q67,1)="E",Q67,"ELC"&amp;Q67)</f>
        <v>ELCWPE</v>
      </c>
    </row>
    <row r="68" spans="2:24" s="9" customFormat="1">
      <c r="B68" s="9" t="s">
        <v>9</v>
      </c>
      <c r="C68" s="9">
        <v>2010</v>
      </c>
      <c r="D68" s="38" t="s">
        <v>178</v>
      </c>
      <c r="E68" s="38" t="s">
        <v>67</v>
      </c>
      <c r="F68" s="26" t="s">
        <v>144</v>
      </c>
      <c r="G68" s="78">
        <f t="shared" si="105"/>
        <v>0</v>
      </c>
      <c r="H68" s="78">
        <f t="shared" si="106"/>
        <v>0</v>
      </c>
      <c r="I68" s="78">
        <f t="shared" si="107"/>
        <v>0</v>
      </c>
      <c r="J68" s="78">
        <f t="shared" si="108"/>
        <v>0</v>
      </c>
      <c r="L68" s="9" t="str">
        <f t="shared" si="38"/>
        <v>ELCWCH</v>
      </c>
      <c r="N68" s="9" t="s">
        <v>9</v>
      </c>
      <c r="O68" s="9">
        <v>2050</v>
      </c>
      <c r="P68" s="38" t="str">
        <f t="shared" si="109"/>
        <v>ECWPEEXD1E</v>
      </c>
      <c r="Q68" s="38" t="str">
        <f t="shared" si="110"/>
        <v>ELCWCH</v>
      </c>
      <c r="R68" s="38" t="str">
        <f t="shared" si="111"/>
        <v>MSEK15</v>
      </c>
      <c r="S68" s="78">
        <f t="shared" si="112"/>
        <v>0</v>
      </c>
      <c r="T68" s="78">
        <f t="shared" si="113"/>
        <v>0</v>
      </c>
      <c r="U68" s="78">
        <f t="shared" si="114"/>
        <v>0</v>
      </c>
      <c r="V68" s="78">
        <f t="shared" si="115"/>
        <v>0</v>
      </c>
      <c r="X68" s="9" t="str">
        <f t="shared" si="116"/>
        <v>ELCWCH</v>
      </c>
    </row>
    <row r="69" spans="2:24" s="9" customFormat="1">
      <c r="B69" s="9" t="s">
        <v>9</v>
      </c>
      <c r="C69" s="9">
        <v>2010</v>
      </c>
      <c r="D69" s="38" t="s">
        <v>179</v>
      </c>
      <c r="E69" s="38" t="s">
        <v>40</v>
      </c>
      <c r="F69" s="26" t="s">
        <v>144</v>
      </c>
      <c r="G69" s="78">
        <f t="shared" ref="G69:G70" si="117">HLOOKUP(L69,FuelTax2,C69-2006,FALSE)*$B$11*$D$14</f>
        <v>23.769323303919499</v>
      </c>
      <c r="H69" s="78">
        <f t="shared" ref="H69:H70" si="118">G69</f>
        <v>23.769323303919499</v>
      </c>
      <c r="I69" s="78">
        <f t="shared" ref="I69:I70" si="119">H69</f>
        <v>23.769323303919499</v>
      </c>
      <c r="J69" s="78">
        <f t="shared" ref="J69:J70" si="120">I69</f>
        <v>23.769323303919499</v>
      </c>
      <c r="L69" s="9" t="str">
        <f t="shared" si="38"/>
        <v>ELCDSL</v>
      </c>
      <c r="N69" s="9" t="s">
        <v>9</v>
      </c>
      <c r="O69" s="9">
        <v>2050</v>
      </c>
      <c r="P69" s="38" t="str">
        <f t="shared" ref="P69:P70" si="121">D69</f>
        <v>EHDSLBOC1E</v>
      </c>
      <c r="Q69" s="38" t="str">
        <f t="shared" ref="Q69:Q70" si="122">E69</f>
        <v>ELCDSL</v>
      </c>
      <c r="R69" s="38" t="str">
        <f t="shared" ref="R69:R70" si="123">F69</f>
        <v>MSEK15</v>
      </c>
      <c r="S69" s="78">
        <f t="shared" ref="S69:S70" si="124">HLOOKUP(X69,FuelTax2,O69-2006,FALSE)*$B$11*$D$14</f>
        <v>30.449649657690351</v>
      </c>
      <c r="T69" s="78">
        <f t="shared" ref="T69:T70" si="125">S69</f>
        <v>30.449649657690351</v>
      </c>
      <c r="U69" s="78">
        <f t="shared" ref="U69:U70" si="126">T69</f>
        <v>30.449649657690351</v>
      </c>
      <c r="V69" s="78">
        <f t="shared" ref="V69:V70" si="127">U69</f>
        <v>30.449649657690351</v>
      </c>
      <c r="X69" s="9" t="str">
        <f t="shared" ref="X69:X70" si="128">IF(LEFT(Q69,1)="E",Q69,"ELC"&amp;Q69)</f>
        <v>ELCDSL</v>
      </c>
    </row>
    <row r="70" spans="2:24" s="9" customFormat="1">
      <c r="B70" s="9" t="s">
        <v>9</v>
      </c>
      <c r="C70" s="9">
        <v>2010</v>
      </c>
      <c r="D70" s="38" t="s">
        <v>179</v>
      </c>
      <c r="E70" s="38" t="s">
        <v>41</v>
      </c>
      <c r="F70" s="26" t="s">
        <v>144</v>
      </c>
      <c r="G70" s="78">
        <f t="shared" si="117"/>
        <v>0</v>
      </c>
      <c r="H70" s="78">
        <f t="shared" si="118"/>
        <v>0</v>
      </c>
      <c r="I70" s="78">
        <f t="shared" si="119"/>
        <v>0</v>
      </c>
      <c r="J70" s="78">
        <f t="shared" si="120"/>
        <v>0</v>
      </c>
      <c r="L70" s="9" t="str">
        <f t="shared" si="38"/>
        <v>ELCDSB</v>
      </c>
      <c r="N70" s="9" t="s">
        <v>9</v>
      </c>
      <c r="O70" s="9">
        <v>2050</v>
      </c>
      <c r="P70" s="38" t="str">
        <f t="shared" si="121"/>
        <v>EHDSLBOC1E</v>
      </c>
      <c r="Q70" s="38" t="str">
        <f t="shared" si="122"/>
        <v>ELCDSB</v>
      </c>
      <c r="R70" s="38" t="str">
        <f t="shared" si="123"/>
        <v>MSEK15</v>
      </c>
      <c r="S70" s="78">
        <f t="shared" si="124"/>
        <v>0</v>
      </c>
      <c r="T70" s="78">
        <f t="shared" si="125"/>
        <v>0</v>
      </c>
      <c r="U70" s="78">
        <f t="shared" si="126"/>
        <v>0</v>
      </c>
      <c r="V70" s="78">
        <f t="shared" si="127"/>
        <v>0</v>
      </c>
      <c r="X70" s="9" t="str">
        <f t="shared" si="128"/>
        <v>ELCDSB</v>
      </c>
    </row>
    <row r="71" spans="2:24" s="9" customFormat="1">
      <c r="B71" s="9" t="s">
        <v>9</v>
      </c>
      <c r="C71" s="9">
        <v>2010</v>
      </c>
      <c r="D71" s="38" t="s">
        <v>180</v>
      </c>
      <c r="E71" s="38" t="s">
        <v>10</v>
      </c>
      <c r="F71" s="26" t="s">
        <v>144</v>
      </c>
      <c r="G71" s="78">
        <f t="shared" ref="G71:G76" si="129">HLOOKUP(L71,FuelTax2,C71-2006,FALSE)*$B$11*$D$14</f>
        <v>12.282187820249062</v>
      </c>
      <c r="H71" s="78">
        <f t="shared" ref="H71:H76" si="130">G71</f>
        <v>12.282187820249062</v>
      </c>
      <c r="I71" s="78">
        <f t="shared" ref="I71:I76" si="131">H71</f>
        <v>12.282187820249062</v>
      </c>
      <c r="J71" s="78">
        <f t="shared" ref="J71:J76" si="132">I71</f>
        <v>12.282187820249062</v>
      </c>
      <c r="L71" s="9" t="str">
        <f t="shared" si="38"/>
        <v>ELCNGA</v>
      </c>
      <c r="N71" s="9" t="s">
        <v>9</v>
      </c>
      <c r="O71" s="9">
        <v>2050</v>
      </c>
      <c r="P71" s="38" t="str">
        <f t="shared" ref="P71:P76" si="133">D71</f>
        <v>EHGASBOC1E</v>
      </c>
      <c r="Q71" s="38" t="str">
        <f t="shared" ref="Q71:Q76" si="134">E71</f>
        <v>ELCNGA</v>
      </c>
      <c r="R71" s="38" t="str">
        <f t="shared" ref="R71:R76" si="135">F71</f>
        <v>MSEK15</v>
      </c>
      <c r="S71" s="78">
        <f t="shared" ref="S71:S76" si="136">HLOOKUP(X71,FuelTax2,O71-2006,FALSE)*$B$11*$D$14</f>
        <v>15.188937780767336</v>
      </c>
      <c r="T71" s="78">
        <f t="shared" ref="T71:T76" si="137">S71</f>
        <v>15.188937780767336</v>
      </c>
      <c r="U71" s="78">
        <f t="shared" ref="U71:U76" si="138">T71</f>
        <v>15.188937780767336</v>
      </c>
      <c r="V71" s="78">
        <f t="shared" ref="V71:V76" si="139">U71</f>
        <v>15.188937780767336</v>
      </c>
      <c r="X71" s="9" t="str">
        <f t="shared" ref="X71:X76" si="140">IF(LEFT(Q71,1)="E",Q71,"ELC"&amp;Q71)</f>
        <v>ELCNGA</v>
      </c>
    </row>
    <row r="72" spans="2:24">
      <c r="B72" s="9" t="s">
        <v>9</v>
      </c>
      <c r="C72" s="9">
        <v>2010</v>
      </c>
      <c r="D72" s="37" t="s">
        <v>180</v>
      </c>
      <c r="E72" s="37" t="s">
        <v>66</v>
      </c>
      <c r="F72" s="26" t="s">
        <v>144</v>
      </c>
      <c r="G72" s="78">
        <f t="shared" si="129"/>
        <v>0</v>
      </c>
      <c r="H72" s="78">
        <f t="shared" si="130"/>
        <v>0</v>
      </c>
      <c r="I72" s="78">
        <f t="shared" si="131"/>
        <v>0</v>
      </c>
      <c r="J72" s="78">
        <f t="shared" si="132"/>
        <v>0</v>
      </c>
      <c r="L72" s="9" t="str">
        <f t="shared" si="38"/>
        <v>ELCSNG</v>
      </c>
      <c r="N72" s="9" t="s">
        <v>9</v>
      </c>
      <c r="O72" s="9">
        <v>2050</v>
      </c>
      <c r="P72" s="38" t="str">
        <f t="shared" si="133"/>
        <v>EHGASBOC1E</v>
      </c>
      <c r="Q72" s="38" t="str">
        <f t="shared" si="134"/>
        <v>ELCSNG</v>
      </c>
      <c r="R72" s="38" t="str">
        <f t="shared" si="135"/>
        <v>MSEK15</v>
      </c>
      <c r="S72" s="78">
        <f t="shared" si="136"/>
        <v>0</v>
      </c>
      <c r="T72" s="78">
        <f t="shared" si="137"/>
        <v>0</v>
      </c>
      <c r="U72" s="78">
        <f t="shared" si="138"/>
        <v>0</v>
      </c>
      <c r="V72" s="78">
        <f t="shared" si="139"/>
        <v>0</v>
      </c>
      <c r="W72" s="9"/>
      <c r="X72" s="9" t="str">
        <f t="shared" si="140"/>
        <v>ELCSNG</v>
      </c>
    </row>
    <row r="73" spans="2:24">
      <c r="B73" s="9" t="s">
        <v>9</v>
      </c>
      <c r="C73" s="9">
        <v>2010</v>
      </c>
      <c r="D73" s="37" t="s">
        <v>181</v>
      </c>
      <c r="E73" s="37" t="s">
        <v>40</v>
      </c>
      <c r="F73" s="26" t="s">
        <v>144</v>
      </c>
      <c r="G73" s="78">
        <f t="shared" si="129"/>
        <v>23.769323303919499</v>
      </c>
      <c r="H73" s="78">
        <f t="shared" si="130"/>
        <v>23.769323303919499</v>
      </c>
      <c r="I73" s="78">
        <f t="shared" si="131"/>
        <v>23.769323303919499</v>
      </c>
      <c r="J73" s="78">
        <f t="shared" si="132"/>
        <v>23.769323303919499</v>
      </c>
      <c r="L73" s="9" t="str">
        <f t="shared" si="38"/>
        <v>ELCDSL</v>
      </c>
      <c r="N73" s="9" t="s">
        <v>9</v>
      </c>
      <c r="O73" s="9">
        <v>2050</v>
      </c>
      <c r="P73" s="38" t="str">
        <f t="shared" si="133"/>
        <v>EHDSLBOD1E</v>
      </c>
      <c r="Q73" s="38" t="str">
        <f t="shared" si="134"/>
        <v>ELCDSL</v>
      </c>
      <c r="R73" s="38" t="str">
        <f t="shared" si="135"/>
        <v>MSEK15</v>
      </c>
      <c r="S73" s="78">
        <f t="shared" si="136"/>
        <v>30.449649657690351</v>
      </c>
      <c r="T73" s="78">
        <f t="shared" si="137"/>
        <v>30.449649657690351</v>
      </c>
      <c r="U73" s="78">
        <f t="shared" si="138"/>
        <v>30.449649657690351</v>
      </c>
      <c r="V73" s="78">
        <f t="shared" si="139"/>
        <v>30.449649657690351</v>
      </c>
      <c r="W73" s="9"/>
      <c r="X73" s="9" t="str">
        <f t="shared" si="140"/>
        <v>ELCDSL</v>
      </c>
    </row>
    <row r="74" spans="2:24">
      <c r="B74" s="9" t="s">
        <v>9</v>
      </c>
      <c r="C74" s="9">
        <v>2010</v>
      </c>
      <c r="D74" s="37" t="s">
        <v>181</v>
      </c>
      <c r="E74" s="37" t="s">
        <v>41</v>
      </c>
      <c r="F74" s="26" t="s">
        <v>144</v>
      </c>
      <c r="G74" s="78">
        <f t="shared" si="129"/>
        <v>0</v>
      </c>
      <c r="H74" s="78">
        <f t="shared" si="130"/>
        <v>0</v>
      </c>
      <c r="I74" s="78">
        <f t="shared" si="131"/>
        <v>0</v>
      </c>
      <c r="J74" s="78">
        <f t="shared" si="132"/>
        <v>0</v>
      </c>
      <c r="L74" s="9" t="str">
        <f t="shared" si="38"/>
        <v>ELCDSB</v>
      </c>
      <c r="N74" s="9" t="s">
        <v>9</v>
      </c>
      <c r="O74" s="9">
        <v>2050</v>
      </c>
      <c r="P74" s="38" t="str">
        <f t="shared" si="133"/>
        <v>EHDSLBOD1E</v>
      </c>
      <c r="Q74" s="38" t="str">
        <f t="shared" si="134"/>
        <v>ELCDSB</v>
      </c>
      <c r="R74" s="38" t="str">
        <f t="shared" si="135"/>
        <v>MSEK15</v>
      </c>
      <c r="S74" s="78">
        <f t="shared" si="136"/>
        <v>0</v>
      </c>
      <c r="T74" s="78">
        <f t="shared" si="137"/>
        <v>0</v>
      </c>
      <c r="U74" s="78">
        <f t="shared" si="138"/>
        <v>0</v>
      </c>
      <c r="V74" s="78">
        <f t="shared" si="139"/>
        <v>0</v>
      </c>
      <c r="W74" s="9"/>
      <c r="X74" s="9" t="str">
        <f t="shared" si="140"/>
        <v>ELCDSB</v>
      </c>
    </row>
    <row r="75" spans="2:24">
      <c r="B75" s="9" t="s">
        <v>9</v>
      </c>
      <c r="C75" s="9">
        <v>2010</v>
      </c>
      <c r="D75" s="37" t="s">
        <v>182</v>
      </c>
      <c r="E75" s="37" t="s">
        <v>10</v>
      </c>
      <c r="F75" s="26" t="s">
        <v>144</v>
      </c>
      <c r="G75" s="78">
        <f t="shared" si="129"/>
        <v>12.282187820249062</v>
      </c>
      <c r="H75" s="78">
        <f t="shared" si="130"/>
        <v>12.282187820249062</v>
      </c>
      <c r="I75" s="78">
        <f t="shared" si="131"/>
        <v>12.282187820249062</v>
      </c>
      <c r="J75" s="78">
        <f t="shared" si="132"/>
        <v>12.282187820249062</v>
      </c>
      <c r="L75" s="9" t="str">
        <f t="shared" si="38"/>
        <v>ELCNGA</v>
      </c>
      <c r="N75" s="9" t="s">
        <v>9</v>
      </c>
      <c r="O75" s="9">
        <v>2050</v>
      </c>
      <c r="P75" s="38" t="str">
        <f t="shared" si="133"/>
        <v>EHGASBOD1E</v>
      </c>
      <c r="Q75" s="38" t="str">
        <f t="shared" si="134"/>
        <v>ELCNGA</v>
      </c>
      <c r="R75" s="38" t="str">
        <f t="shared" si="135"/>
        <v>MSEK15</v>
      </c>
      <c r="S75" s="78">
        <f t="shared" si="136"/>
        <v>15.188937780767336</v>
      </c>
      <c r="T75" s="78">
        <f t="shared" si="137"/>
        <v>15.188937780767336</v>
      </c>
      <c r="U75" s="78">
        <f t="shared" si="138"/>
        <v>15.188937780767336</v>
      </c>
      <c r="V75" s="78">
        <f t="shared" si="139"/>
        <v>15.188937780767336</v>
      </c>
      <c r="W75" s="9"/>
      <c r="X75" s="9" t="str">
        <f t="shared" si="140"/>
        <v>ELCNGA</v>
      </c>
    </row>
    <row r="76" spans="2:24">
      <c r="B76" s="9" t="s">
        <v>9</v>
      </c>
      <c r="C76" s="9">
        <v>2010</v>
      </c>
      <c r="D76" s="37" t="s">
        <v>182</v>
      </c>
      <c r="E76" s="37" t="s">
        <v>66</v>
      </c>
      <c r="F76" s="26" t="s">
        <v>144</v>
      </c>
      <c r="G76" s="78">
        <f t="shared" si="129"/>
        <v>0</v>
      </c>
      <c r="H76" s="78">
        <f t="shared" si="130"/>
        <v>0</v>
      </c>
      <c r="I76" s="78">
        <f t="shared" si="131"/>
        <v>0</v>
      </c>
      <c r="J76" s="78">
        <f t="shared" si="132"/>
        <v>0</v>
      </c>
      <c r="L76" s="9" t="str">
        <f t="shared" si="38"/>
        <v>ELCSNG</v>
      </c>
      <c r="N76" s="9" t="s">
        <v>9</v>
      </c>
      <c r="O76" s="9">
        <v>2050</v>
      </c>
      <c r="P76" s="38" t="str">
        <f t="shared" si="133"/>
        <v>EHGASBOD1E</v>
      </c>
      <c r="Q76" s="38" t="str">
        <f t="shared" si="134"/>
        <v>ELCSNG</v>
      </c>
      <c r="R76" s="38" t="str">
        <f t="shared" si="135"/>
        <v>MSEK15</v>
      </c>
      <c r="S76" s="78">
        <f t="shared" si="136"/>
        <v>0</v>
      </c>
      <c r="T76" s="78">
        <f t="shared" si="137"/>
        <v>0</v>
      </c>
      <c r="U76" s="78">
        <f t="shared" si="138"/>
        <v>0</v>
      </c>
      <c r="V76" s="78">
        <f t="shared" si="139"/>
        <v>0</v>
      </c>
      <c r="W76" s="9"/>
      <c r="X76" s="9" t="str">
        <f t="shared" si="140"/>
        <v>ELCSNG</v>
      </c>
    </row>
    <row r="77" spans="2:24">
      <c r="B77" s="9" t="s">
        <v>9</v>
      </c>
      <c r="C77" s="9">
        <v>2010</v>
      </c>
      <c r="D77" s="37" t="s">
        <v>183</v>
      </c>
      <c r="E77" s="37" t="s">
        <v>42</v>
      </c>
      <c r="F77" s="26" t="s">
        <v>144</v>
      </c>
      <c r="G77" s="78">
        <f t="shared" ref="G77:G86" si="141">HLOOKUP(L77,FuelTax2,C77-2006,FALSE)*$B$11*$D$14</f>
        <v>0</v>
      </c>
      <c r="H77" s="78">
        <f t="shared" ref="H77:H86" si="142">G77</f>
        <v>0</v>
      </c>
      <c r="I77" s="78">
        <f t="shared" ref="I77:I86" si="143">H77</f>
        <v>0</v>
      </c>
      <c r="J77" s="78">
        <f t="shared" ref="J77:J86" si="144">I77</f>
        <v>0</v>
      </c>
      <c r="L77" s="9" t="str">
        <f t="shared" si="38"/>
        <v>ELCWPE</v>
      </c>
      <c r="N77" s="9" t="s">
        <v>9</v>
      </c>
      <c r="O77" s="9">
        <v>2050</v>
      </c>
      <c r="P77" s="38" t="str">
        <f t="shared" ref="P77:P86" si="145">D77</f>
        <v>ECWPEEXC1N</v>
      </c>
      <c r="Q77" s="38" t="str">
        <f t="shared" ref="Q77:Q86" si="146">E77</f>
        <v>ELCWPE</v>
      </c>
      <c r="R77" s="38" t="str">
        <f t="shared" ref="R77:R86" si="147">F77</f>
        <v>MSEK15</v>
      </c>
      <c r="S77" s="78">
        <f t="shared" ref="S77:S86" si="148">HLOOKUP(X77,FuelTax2,O77-2006,FALSE)*$B$11*$D$14</f>
        <v>0</v>
      </c>
      <c r="T77" s="78">
        <f t="shared" ref="T77:T86" si="149">S77</f>
        <v>0</v>
      </c>
      <c r="U77" s="78">
        <f t="shared" ref="U77:U86" si="150">T77</f>
        <v>0</v>
      </c>
      <c r="V77" s="78">
        <f t="shared" ref="V77:V86" si="151">U77</f>
        <v>0</v>
      </c>
      <c r="W77" s="9"/>
      <c r="X77" s="9" t="str">
        <f t="shared" ref="X77:X86" si="152">IF(LEFT(Q77,1)="E",Q77,"ELC"&amp;Q77)</f>
        <v>ELCWPE</v>
      </c>
    </row>
    <row r="78" spans="2:24">
      <c r="B78" s="9" t="s">
        <v>9</v>
      </c>
      <c r="C78" s="9">
        <v>2010</v>
      </c>
      <c r="D78" s="37" t="s">
        <v>183</v>
      </c>
      <c r="E78" s="37" t="s">
        <v>67</v>
      </c>
      <c r="F78" s="26" t="s">
        <v>144</v>
      </c>
      <c r="G78" s="78">
        <f t="shared" si="141"/>
        <v>0</v>
      </c>
      <c r="H78" s="78">
        <f t="shared" si="142"/>
        <v>0</v>
      </c>
      <c r="I78" s="78">
        <f t="shared" si="143"/>
        <v>0</v>
      </c>
      <c r="J78" s="78">
        <f t="shared" si="144"/>
        <v>0</v>
      </c>
      <c r="L78" s="9" t="str">
        <f t="shared" si="38"/>
        <v>ELCWCH</v>
      </c>
      <c r="N78" s="9" t="s">
        <v>9</v>
      </c>
      <c r="O78" s="9">
        <v>2050</v>
      </c>
      <c r="P78" s="38" t="str">
        <f t="shared" si="145"/>
        <v>ECWPEEXC1N</v>
      </c>
      <c r="Q78" s="38" t="str">
        <f t="shared" si="146"/>
        <v>ELCWCH</v>
      </c>
      <c r="R78" s="38" t="str">
        <f t="shared" si="147"/>
        <v>MSEK15</v>
      </c>
      <c r="S78" s="78">
        <f t="shared" si="148"/>
        <v>0</v>
      </c>
      <c r="T78" s="78">
        <f t="shared" si="149"/>
        <v>0</v>
      </c>
      <c r="U78" s="78">
        <f t="shared" si="150"/>
        <v>0</v>
      </c>
      <c r="V78" s="78">
        <f t="shared" si="151"/>
        <v>0</v>
      </c>
      <c r="W78" s="9"/>
      <c r="X78" s="9" t="str">
        <f t="shared" si="152"/>
        <v>ELCWCH</v>
      </c>
    </row>
    <row r="79" spans="2:24">
      <c r="B79" s="9" t="s">
        <v>9</v>
      </c>
      <c r="C79" s="9">
        <v>2010</v>
      </c>
      <c r="D79" s="37" t="s">
        <v>184</v>
      </c>
      <c r="E79" s="37" t="s">
        <v>42</v>
      </c>
      <c r="F79" s="26" t="s">
        <v>144</v>
      </c>
      <c r="G79" s="78">
        <f t="shared" si="141"/>
        <v>0</v>
      </c>
      <c r="H79" s="78">
        <f t="shared" si="142"/>
        <v>0</v>
      </c>
      <c r="I79" s="78">
        <f t="shared" si="143"/>
        <v>0</v>
      </c>
      <c r="J79" s="78">
        <f t="shared" si="144"/>
        <v>0</v>
      </c>
      <c r="L79" s="9" t="str">
        <f t="shared" si="38"/>
        <v>ELCWPE</v>
      </c>
      <c r="N79" s="9" t="s">
        <v>9</v>
      </c>
      <c r="O79" s="9">
        <v>2050</v>
      </c>
      <c r="P79" s="38" t="str">
        <f t="shared" si="145"/>
        <v>ECWPEEXD1N</v>
      </c>
      <c r="Q79" s="38" t="str">
        <f t="shared" si="146"/>
        <v>ELCWPE</v>
      </c>
      <c r="R79" s="38" t="str">
        <f t="shared" si="147"/>
        <v>MSEK15</v>
      </c>
      <c r="S79" s="78">
        <f t="shared" si="148"/>
        <v>0</v>
      </c>
      <c r="T79" s="78">
        <f t="shared" si="149"/>
        <v>0</v>
      </c>
      <c r="U79" s="78">
        <f t="shared" si="150"/>
        <v>0</v>
      </c>
      <c r="V79" s="78">
        <f t="shared" si="151"/>
        <v>0</v>
      </c>
      <c r="W79" s="9"/>
      <c r="X79" s="9" t="str">
        <f t="shared" si="152"/>
        <v>ELCWPE</v>
      </c>
    </row>
    <row r="80" spans="2:24">
      <c r="B80" s="9" t="s">
        <v>9</v>
      </c>
      <c r="C80" s="9">
        <v>2010</v>
      </c>
      <c r="D80" s="37" t="s">
        <v>184</v>
      </c>
      <c r="E80" s="37" t="s">
        <v>67</v>
      </c>
      <c r="F80" s="26" t="s">
        <v>144</v>
      </c>
      <c r="G80" s="78">
        <f t="shared" si="141"/>
        <v>0</v>
      </c>
      <c r="H80" s="78">
        <f t="shared" si="142"/>
        <v>0</v>
      </c>
      <c r="I80" s="78">
        <f t="shared" si="143"/>
        <v>0</v>
      </c>
      <c r="J80" s="78">
        <f t="shared" si="144"/>
        <v>0</v>
      </c>
      <c r="L80" s="9" t="str">
        <f t="shared" si="38"/>
        <v>ELCWCH</v>
      </c>
      <c r="N80" s="9" t="s">
        <v>9</v>
      </c>
      <c r="O80" s="9">
        <v>2050</v>
      </c>
      <c r="P80" s="38" t="str">
        <f t="shared" si="145"/>
        <v>ECWPEEXD1N</v>
      </c>
      <c r="Q80" s="38" t="str">
        <f t="shared" si="146"/>
        <v>ELCWCH</v>
      </c>
      <c r="R80" s="38" t="str">
        <f t="shared" si="147"/>
        <v>MSEK15</v>
      </c>
      <c r="S80" s="78">
        <f t="shared" si="148"/>
        <v>0</v>
      </c>
      <c r="T80" s="78">
        <f t="shared" si="149"/>
        <v>0</v>
      </c>
      <c r="U80" s="78">
        <f t="shared" si="150"/>
        <v>0</v>
      </c>
      <c r="V80" s="78">
        <f t="shared" si="151"/>
        <v>0</v>
      </c>
      <c r="W80" s="9"/>
      <c r="X80" s="9" t="str">
        <f t="shared" si="152"/>
        <v>ELCWCH</v>
      </c>
    </row>
    <row r="81" spans="2:24">
      <c r="B81" s="9" t="s">
        <v>9</v>
      </c>
      <c r="C81" s="9">
        <v>2010</v>
      </c>
      <c r="D81" s="37" t="s">
        <v>185</v>
      </c>
      <c r="E81" s="37" t="s">
        <v>10</v>
      </c>
      <c r="F81" s="26" t="s">
        <v>144</v>
      </c>
      <c r="G81" s="78">
        <f t="shared" si="141"/>
        <v>12.282187820249062</v>
      </c>
      <c r="H81" s="78">
        <f t="shared" si="142"/>
        <v>12.282187820249062</v>
      </c>
      <c r="I81" s="78">
        <f t="shared" si="143"/>
        <v>12.282187820249062</v>
      </c>
      <c r="J81" s="78">
        <f t="shared" si="144"/>
        <v>12.282187820249062</v>
      </c>
      <c r="L81" s="9" t="str">
        <f t="shared" si="38"/>
        <v>ELCNGA</v>
      </c>
      <c r="N81" s="9" t="s">
        <v>9</v>
      </c>
      <c r="O81" s="9">
        <v>2050</v>
      </c>
      <c r="P81" s="38" t="str">
        <f t="shared" si="145"/>
        <v>ECGASEXC1N</v>
      </c>
      <c r="Q81" s="38" t="str">
        <f t="shared" si="146"/>
        <v>ELCNGA</v>
      </c>
      <c r="R81" s="38" t="str">
        <f t="shared" si="147"/>
        <v>MSEK15</v>
      </c>
      <c r="S81" s="78">
        <f t="shared" si="148"/>
        <v>15.188937780767336</v>
      </c>
      <c r="T81" s="78">
        <f t="shared" si="149"/>
        <v>15.188937780767336</v>
      </c>
      <c r="U81" s="78">
        <f t="shared" si="150"/>
        <v>15.188937780767336</v>
      </c>
      <c r="V81" s="78">
        <f t="shared" si="151"/>
        <v>15.188937780767336</v>
      </c>
      <c r="W81" s="9"/>
      <c r="X81" s="9" t="str">
        <f t="shared" si="152"/>
        <v>ELCNGA</v>
      </c>
    </row>
    <row r="82" spans="2:24">
      <c r="B82" s="9" t="s">
        <v>9</v>
      </c>
      <c r="C82" s="9">
        <v>2010</v>
      </c>
      <c r="D82" s="37" t="s">
        <v>185</v>
      </c>
      <c r="E82" s="37" t="s">
        <v>66</v>
      </c>
      <c r="F82" s="26" t="s">
        <v>144</v>
      </c>
      <c r="G82" s="78">
        <f t="shared" si="141"/>
        <v>0</v>
      </c>
      <c r="H82" s="78">
        <f t="shared" si="142"/>
        <v>0</v>
      </c>
      <c r="I82" s="78">
        <f t="shared" si="143"/>
        <v>0</v>
      </c>
      <c r="J82" s="78">
        <f t="shared" si="144"/>
        <v>0</v>
      </c>
      <c r="L82" s="9" t="str">
        <f t="shared" si="38"/>
        <v>ELCSNG</v>
      </c>
      <c r="N82" s="9" t="s">
        <v>9</v>
      </c>
      <c r="O82" s="9">
        <v>2050</v>
      </c>
      <c r="P82" s="38" t="str">
        <f t="shared" si="145"/>
        <v>ECGASEXC1N</v>
      </c>
      <c r="Q82" s="38" t="str">
        <f t="shared" si="146"/>
        <v>ELCSNG</v>
      </c>
      <c r="R82" s="38" t="str">
        <f t="shared" si="147"/>
        <v>MSEK15</v>
      </c>
      <c r="S82" s="78">
        <f t="shared" si="148"/>
        <v>0</v>
      </c>
      <c r="T82" s="78">
        <f t="shared" si="149"/>
        <v>0</v>
      </c>
      <c r="U82" s="78">
        <f t="shared" si="150"/>
        <v>0</v>
      </c>
      <c r="V82" s="78">
        <f t="shared" si="151"/>
        <v>0</v>
      </c>
      <c r="W82" s="9"/>
      <c r="X82" s="9" t="str">
        <f t="shared" si="152"/>
        <v>ELCSNG</v>
      </c>
    </row>
    <row r="83" spans="2:24">
      <c r="B83" s="9" t="s">
        <v>9</v>
      </c>
      <c r="C83" s="9">
        <v>2010</v>
      </c>
      <c r="D83" s="37" t="s">
        <v>186</v>
      </c>
      <c r="E83" s="37" t="s">
        <v>42</v>
      </c>
      <c r="F83" s="26" t="s">
        <v>144</v>
      </c>
      <c r="G83" s="78">
        <f t="shared" si="141"/>
        <v>0</v>
      </c>
      <c r="H83" s="78">
        <f t="shared" si="142"/>
        <v>0</v>
      </c>
      <c r="I83" s="78">
        <f t="shared" si="143"/>
        <v>0</v>
      </c>
      <c r="J83" s="78">
        <f t="shared" si="144"/>
        <v>0</v>
      </c>
      <c r="L83" s="9" t="str">
        <f t="shared" si="38"/>
        <v>ELCWPE</v>
      </c>
      <c r="N83" s="9" t="s">
        <v>9</v>
      </c>
      <c r="O83" s="9">
        <v>2050</v>
      </c>
      <c r="P83" s="38" t="str">
        <f t="shared" si="145"/>
        <v>ECWPEEXD2N</v>
      </c>
      <c r="Q83" s="38" t="str">
        <f t="shared" si="146"/>
        <v>ELCWPE</v>
      </c>
      <c r="R83" s="38" t="str">
        <f t="shared" si="147"/>
        <v>MSEK15</v>
      </c>
      <c r="S83" s="78">
        <f t="shared" si="148"/>
        <v>0</v>
      </c>
      <c r="T83" s="78">
        <f t="shared" si="149"/>
        <v>0</v>
      </c>
      <c r="U83" s="78">
        <f t="shared" si="150"/>
        <v>0</v>
      </c>
      <c r="V83" s="78">
        <f t="shared" si="151"/>
        <v>0</v>
      </c>
      <c r="W83" s="9"/>
      <c r="X83" s="9" t="str">
        <f t="shared" si="152"/>
        <v>ELCWPE</v>
      </c>
    </row>
    <row r="84" spans="2:24">
      <c r="B84" s="9" t="s">
        <v>9</v>
      </c>
      <c r="C84" s="9">
        <v>2010</v>
      </c>
      <c r="D84" s="37" t="s">
        <v>186</v>
      </c>
      <c r="E84" s="37" t="s">
        <v>67</v>
      </c>
      <c r="F84" s="26" t="s">
        <v>144</v>
      </c>
      <c r="G84" s="78">
        <f t="shared" si="141"/>
        <v>0</v>
      </c>
      <c r="H84" s="78">
        <f t="shared" si="142"/>
        <v>0</v>
      </c>
      <c r="I84" s="78">
        <f t="shared" si="143"/>
        <v>0</v>
      </c>
      <c r="J84" s="78">
        <f t="shared" si="144"/>
        <v>0</v>
      </c>
      <c r="L84" s="9" t="str">
        <f t="shared" si="38"/>
        <v>ELCWCH</v>
      </c>
      <c r="N84" s="9" t="s">
        <v>9</v>
      </c>
      <c r="O84" s="9">
        <v>2050</v>
      </c>
      <c r="P84" s="38" t="str">
        <f t="shared" si="145"/>
        <v>ECWPEEXD2N</v>
      </c>
      <c r="Q84" s="38" t="str">
        <f t="shared" si="146"/>
        <v>ELCWCH</v>
      </c>
      <c r="R84" s="38" t="str">
        <f t="shared" si="147"/>
        <v>MSEK15</v>
      </c>
      <c r="S84" s="78">
        <f t="shared" si="148"/>
        <v>0</v>
      </c>
      <c r="T84" s="78">
        <f t="shared" si="149"/>
        <v>0</v>
      </c>
      <c r="U84" s="78">
        <f t="shared" si="150"/>
        <v>0</v>
      </c>
      <c r="V84" s="78">
        <f t="shared" si="151"/>
        <v>0</v>
      </c>
      <c r="W84" s="9"/>
      <c r="X84" s="9" t="str">
        <f t="shared" si="152"/>
        <v>ELCWCH</v>
      </c>
    </row>
    <row r="85" spans="2:24">
      <c r="B85" s="9" t="s">
        <v>9</v>
      </c>
      <c r="C85" s="9">
        <v>2010</v>
      </c>
      <c r="D85" s="37" t="s">
        <v>187</v>
      </c>
      <c r="E85" s="37" t="s">
        <v>10</v>
      </c>
      <c r="F85" s="26" t="s">
        <v>144</v>
      </c>
      <c r="G85" s="78">
        <f t="shared" si="141"/>
        <v>12.282187820249062</v>
      </c>
      <c r="H85" s="78">
        <f t="shared" si="142"/>
        <v>12.282187820249062</v>
      </c>
      <c r="I85" s="78">
        <f t="shared" si="143"/>
        <v>12.282187820249062</v>
      </c>
      <c r="J85" s="78">
        <f t="shared" si="144"/>
        <v>12.282187820249062</v>
      </c>
      <c r="L85" s="9" t="str">
        <f t="shared" si="38"/>
        <v>ELCNGA</v>
      </c>
      <c r="N85" s="9" t="s">
        <v>9</v>
      </c>
      <c r="O85" s="9">
        <v>2050</v>
      </c>
      <c r="P85" s="38" t="str">
        <f t="shared" si="145"/>
        <v>ECWPEEXC2N</v>
      </c>
      <c r="Q85" s="38" t="str">
        <f t="shared" si="146"/>
        <v>ELCNGA</v>
      </c>
      <c r="R85" s="38" t="str">
        <f t="shared" si="147"/>
        <v>MSEK15</v>
      </c>
      <c r="S85" s="78">
        <f t="shared" si="148"/>
        <v>15.188937780767336</v>
      </c>
      <c r="T85" s="78">
        <f t="shared" si="149"/>
        <v>15.188937780767336</v>
      </c>
      <c r="U85" s="78">
        <f t="shared" si="150"/>
        <v>15.188937780767336</v>
      </c>
      <c r="V85" s="78">
        <f t="shared" si="151"/>
        <v>15.188937780767336</v>
      </c>
      <c r="W85" s="9"/>
      <c r="X85" s="9" t="str">
        <f t="shared" si="152"/>
        <v>ELCNGA</v>
      </c>
    </row>
    <row r="86" spans="2:24">
      <c r="B86" s="9" t="s">
        <v>9</v>
      </c>
      <c r="C86" s="9">
        <v>2010</v>
      </c>
      <c r="D86" s="37" t="s">
        <v>187</v>
      </c>
      <c r="E86" s="37" t="s">
        <v>66</v>
      </c>
      <c r="F86" s="26" t="s">
        <v>144</v>
      </c>
      <c r="G86" s="78">
        <f t="shared" si="141"/>
        <v>0</v>
      </c>
      <c r="H86" s="78">
        <f t="shared" si="142"/>
        <v>0</v>
      </c>
      <c r="I86" s="78">
        <f t="shared" si="143"/>
        <v>0</v>
      </c>
      <c r="J86" s="78">
        <f t="shared" si="144"/>
        <v>0</v>
      </c>
      <c r="L86" s="9" t="str">
        <f t="shared" si="38"/>
        <v>ELCSNG</v>
      </c>
      <c r="N86" s="9" t="s">
        <v>9</v>
      </c>
      <c r="O86" s="9">
        <v>2050</v>
      </c>
      <c r="P86" s="38" t="str">
        <f t="shared" si="145"/>
        <v>ECWPEEXC2N</v>
      </c>
      <c r="Q86" s="38" t="str">
        <f t="shared" si="146"/>
        <v>ELCSNG</v>
      </c>
      <c r="R86" s="38" t="str">
        <f t="shared" si="147"/>
        <v>MSEK15</v>
      </c>
      <c r="S86" s="78">
        <f t="shared" si="148"/>
        <v>0</v>
      </c>
      <c r="T86" s="78">
        <f t="shared" si="149"/>
        <v>0</v>
      </c>
      <c r="U86" s="78">
        <f t="shared" si="150"/>
        <v>0</v>
      </c>
      <c r="V86" s="78">
        <f t="shared" si="151"/>
        <v>0</v>
      </c>
      <c r="W86" s="9"/>
      <c r="X86" s="9" t="str">
        <f t="shared" si="152"/>
        <v>ELCSNG</v>
      </c>
    </row>
  </sheetData>
  <mergeCells count="1">
    <mergeCell ref="B5:I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D2644-A14C-4F67-AB2C-DAFBAED785F3}">
  <sheetPr>
    <tabColor rgb="FF92D050"/>
  </sheetPr>
  <dimension ref="B2:X63"/>
  <sheetViews>
    <sheetView workbookViewId="0">
      <selection activeCell="F23" sqref="F23"/>
    </sheetView>
  </sheetViews>
  <sheetFormatPr defaultRowHeight="12.75"/>
  <cols>
    <col min="1" max="1" width="3.85546875" customWidth="1"/>
    <col min="2" max="3" width="14.28515625" customWidth="1"/>
    <col min="4" max="4" width="14.42578125" bestFit="1" customWidth="1"/>
    <col min="5" max="5" width="17.5703125" bestFit="1" customWidth="1"/>
    <col min="6" max="6" width="16.42578125" bestFit="1" customWidth="1"/>
    <col min="7" max="7" width="6.42578125" bestFit="1" customWidth="1"/>
    <col min="8" max="10" width="6.42578125" customWidth="1"/>
    <col min="11" max="11" width="10.7109375" bestFit="1" customWidth="1"/>
    <col min="14" max="15" width="22.42578125" customWidth="1"/>
    <col min="16" max="16" width="56.5703125" customWidth="1"/>
    <col min="19" max="19" width="13.42578125" bestFit="1" customWidth="1"/>
    <col min="20" max="22" width="13.42578125" customWidth="1"/>
    <col min="23" max="23" width="13.140625" bestFit="1" customWidth="1"/>
  </cols>
  <sheetData>
    <row r="2" spans="2:15" ht="23.25">
      <c r="B2" s="61" t="s">
        <v>193</v>
      </c>
    </row>
    <row r="4" spans="2:15" ht="23.25">
      <c r="B4" s="27" t="s">
        <v>39</v>
      </c>
    </row>
    <row r="5" spans="2:15" ht="12.75" customHeight="1">
      <c r="B5" s="80"/>
      <c r="C5" s="80"/>
      <c r="D5" s="80"/>
      <c r="E5" s="80"/>
      <c r="F5" s="80"/>
      <c r="G5" s="80"/>
      <c r="H5" s="80"/>
      <c r="I5" s="80"/>
      <c r="J5" s="73"/>
      <c r="K5" s="73"/>
      <c r="L5" s="73"/>
      <c r="M5" s="73"/>
    </row>
    <row r="6" spans="2:15">
      <c r="B6" s="28"/>
      <c r="C6" s="28"/>
      <c r="D6" s="28"/>
      <c r="E6" s="28"/>
      <c r="F6" s="28"/>
      <c r="G6" s="62"/>
      <c r="H6" s="62"/>
      <c r="I6" s="62"/>
      <c r="J6" s="28"/>
      <c r="K6" s="28"/>
      <c r="L6" s="28"/>
      <c r="M6" s="28"/>
    </row>
    <row r="7" spans="2:15">
      <c r="B7" s="28" t="s">
        <v>189</v>
      </c>
      <c r="C7" s="28"/>
      <c r="D7" s="28"/>
      <c r="E7" s="28"/>
      <c r="F7" s="28"/>
      <c r="G7" s="62"/>
      <c r="H7" s="62"/>
      <c r="I7" s="62"/>
      <c r="J7" s="28"/>
      <c r="K7" s="28"/>
      <c r="L7" s="28"/>
      <c r="M7" s="28"/>
    </row>
    <row r="8" spans="2:15">
      <c r="B8" s="28"/>
      <c r="C8" s="28"/>
      <c r="D8" s="28"/>
      <c r="E8" s="28"/>
      <c r="F8" s="28"/>
      <c r="G8" s="62"/>
      <c r="H8" s="62"/>
      <c r="I8" s="62"/>
      <c r="J8" s="28"/>
      <c r="K8" s="28"/>
      <c r="L8" s="28"/>
      <c r="M8" s="28"/>
      <c r="O8" s="37"/>
    </row>
    <row r="9" spans="2:15">
      <c r="B9" s="28"/>
      <c r="C9" s="79">
        <v>151776</v>
      </c>
      <c r="D9" s="28" t="s">
        <v>191</v>
      </c>
      <c r="E9" s="28"/>
      <c r="F9" s="28"/>
      <c r="G9" s="62"/>
      <c r="H9" s="62"/>
      <c r="I9" s="62"/>
      <c r="J9" s="28"/>
      <c r="K9" s="28"/>
      <c r="L9" s="28"/>
      <c r="M9" s="28"/>
      <c r="O9" s="37"/>
    </row>
    <row r="10" spans="2:15">
      <c r="B10" s="28"/>
      <c r="C10" s="28"/>
      <c r="D10" s="28"/>
      <c r="E10" s="28"/>
      <c r="F10" s="28"/>
      <c r="G10" s="28"/>
      <c r="H10" s="28"/>
      <c r="I10" s="28"/>
      <c r="J10" s="28"/>
      <c r="K10" s="28"/>
      <c r="L10" s="28"/>
      <c r="M10" s="28"/>
      <c r="O10" s="37"/>
    </row>
    <row r="11" spans="2:15">
      <c r="B11" s="63"/>
      <c r="C11" s="28"/>
      <c r="D11" s="28"/>
      <c r="E11" s="28"/>
      <c r="F11" s="28"/>
      <c r="G11" s="62"/>
      <c r="H11" s="62"/>
      <c r="I11" s="28"/>
      <c r="J11" s="28"/>
      <c r="K11" s="28"/>
      <c r="L11" s="28"/>
      <c r="M11" s="28"/>
      <c r="O11" s="37"/>
    </row>
    <row r="12" spans="2:15">
      <c r="B12" s="28" t="s">
        <v>194</v>
      </c>
      <c r="C12" s="28"/>
      <c r="D12" s="28"/>
      <c r="E12" s="28"/>
      <c r="F12" s="28"/>
      <c r="G12" s="28"/>
      <c r="H12" s="28"/>
      <c r="I12" s="28"/>
      <c r="J12" s="28"/>
      <c r="K12" s="28"/>
      <c r="L12" s="28"/>
      <c r="M12" s="28"/>
      <c r="O12" s="37"/>
    </row>
    <row r="13" spans="2:15">
      <c r="B13" s="28"/>
      <c r="C13" s="28">
        <v>0.35</v>
      </c>
      <c r="D13" s="28"/>
      <c r="E13" s="28"/>
      <c r="F13" s="28"/>
      <c r="G13" s="28"/>
      <c r="H13" s="28"/>
      <c r="I13" s="28"/>
      <c r="J13" s="28"/>
      <c r="K13" s="28"/>
      <c r="L13" s="28"/>
      <c r="M13" s="28"/>
      <c r="O13" s="37"/>
    </row>
    <row r="14" spans="2:15">
      <c r="B14" s="28" t="s">
        <v>195</v>
      </c>
      <c r="C14" s="28"/>
      <c r="D14" s="29"/>
      <c r="E14" s="28"/>
      <c r="F14" s="28"/>
      <c r="G14" s="28"/>
      <c r="H14" s="28"/>
      <c r="I14" s="28"/>
      <c r="J14" s="28"/>
      <c r="K14" s="28"/>
      <c r="L14" s="28"/>
      <c r="M14" s="28"/>
      <c r="O14" s="37"/>
    </row>
    <row r="15" spans="2:15">
      <c r="B15" s="28"/>
      <c r="C15" s="28"/>
      <c r="D15" s="29"/>
      <c r="E15" s="28"/>
      <c r="F15" s="28"/>
      <c r="G15" s="28"/>
      <c r="H15" s="28"/>
      <c r="I15" s="28"/>
      <c r="J15" s="28"/>
      <c r="K15" s="28"/>
      <c r="L15" s="28"/>
      <c r="M15" s="28"/>
      <c r="O15" s="37"/>
    </row>
    <row r="16" spans="2:15">
      <c r="B16" s="28"/>
      <c r="C16" s="28"/>
      <c r="D16" s="29"/>
      <c r="E16" s="28"/>
      <c r="F16" s="28"/>
      <c r="G16" s="28"/>
      <c r="H16" s="28"/>
      <c r="I16" s="28"/>
      <c r="J16" s="28"/>
      <c r="K16" s="28"/>
      <c r="L16" s="28"/>
      <c r="M16" s="28"/>
      <c r="O16" s="37"/>
    </row>
    <row r="17" spans="2:24">
      <c r="B17" s="28"/>
      <c r="C17" s="28"/>
      <c r="D17" s="28"/>
      <c r="E17" s="28"/>
      <c r="F17" s="28"/>
      <c r="G17" s="28"/>
      <c r="H17" s="28"/>
      <c r="I17" s="28"/>
      <c r="J17" s="28"/>
      <c r="K17" s="28"/>
      <c r="L17" s="28"/>
      <c r="M17" s="28"/>
    </row>
    <row r="21" spans="2:24" ht="15">
      <c r="B21" s="64" t="s">
        <v>4</v>
      </c>
      <c r="C21" s="65"/>
      <c r="D21" s="65"/>
      <c r="E21" s="65"/>
      <c r="F21" s="65"/>
      <c r="G21" s="65"/>
      <c r="H21" s="65"/>
      <c r="I21" s="65"/>
      <c r="J21" s="65"/>
    </row>
    <row r="22" spans="2:24" ht="13.5" thickBot="1">
      <c r="B22" s="66" t="s">
        <v>6</v>
      </c>
      <c r="C22" s="66" t="s">
        <v>1</v>
      </c>
      <c r="D22" s="67" t="s">
        <v>8</v>
      </c>
      <c r="E22" s="68" t="s">
        <v>30</v>
      </c>
      <c r="F22" s="69" t="s">
        <v>126</v>
      </c>
      <c r="G22" s="70" t="s">
        <v>127</v>
      </c>
      <c r="H22" s="70" t="s">
        <v>128</v>
      </c>
      <c r="I22" s="70" t="s">
        <v>129</v>
      </c>
      <c r="X22" s="69" t="s">
        <v>83</v>
      </c>
    </row>
    <row r="23" spans="2:24">
      <c r="B23" t="s">
        <v>190</v>
      </c>
      <c r="C23">
        <v>2010</v>
      </c>
      <c r="D23" s="37" t="s">
        <v>192</v>
      </c>
      <c r="E23" s="26" t="s">
        <v>144</v>
      </c>
      <c r="F23" s="71">
        <f>$C$9/10^6/$C$13</f>
        <v>0.4336457142857143</v>
      </c>
      <c r="G23" s="71">
        <f>F23</f>
        <v>0.4336457142857143</v>
      </c>
      <c r="H23" s="71">
        <f t="shared" ref="H23:I23" si="0">G23</f>
        <v>0.4336457142857143</v>
      </c>
      <c r="I23" s="71">
        <f t="shared" si="0"/>
        <v>0.4336457142857143</v>
      </c>
      <c r="X23" t="str">
        <f t="shared" ref="X23:X63" si="1">IF(LEFT(Q23,1)="E",Q23,"ELC"&amp;Q23)</f>
        <v>ELC</v>
      </c>
    </row>
    <row r="24" spans="2:24">
      <c r="B24" t="s">
        <v>190</v>
      </c>
      <c r="C24">
        <v>2011</v>
      </c>
      <c r="D24" s="37" t="s">
        <v>192</v>
      </c>
      <c r="E24" s="26" t="s">
        <v>144</v>
      </c>
      <c r="F24" s="71">
        <f t="shared" ref="F24:F63" si="2">$C$9/10^6/$C$13</f>
        <v>0.4336457142857143</v>
      </c>
      <c r="G24" s="71">
        <f t="shared" ref="G24:I24" si="3">F24</f>
        <v>0.4336457142857143</v>
      </c>
      <c r="H24" s="71">
        <f t="shared" si="3"/>
        <v>0.4336457142857143</v>
      </c>
      <c r="I24" s="71">
        <f t="shared" si="3"/>
        <v>0.4336457142857143</v>
      </c>
      <c r="X24" t="str">
        <f t="shared" si="1"/>
        <v>ELC</v>
      </c>
    </row>
    <row r="25" spans="2:24">
      <c r="B25" t="s">
        <v>190</v>
      </c>
      <c r="C25">
        <v>2012</v>
      </c>
      <c r="D25" s="37" t="s">
        <v>192</v>
      </c>
      <c r="E25" s="26" t="s">
        <v>144</v>
      </c>
      <c r="F25" s="71">
        <f t="shared" si="2"/>
        <v>0.4336457142857143</v>
      </c>
      <c r="G25" s="71">
        <f t="shared" ref="G25:I25" si="4">F25</f>
        <v>0.4336457142857143</v>
      </c>
      <c r="H25" s="71">
        <f t="shared" si="4"/>
        <v>0.4336457142857143</v>
      </c>
      <c r="I25" s="71">
        <f t="shared" si="4"/>
        <v>0.4336457142857143</v>
      </c>
      <c r="X25" t="str">
        <f t="shared" si="1"/>
        <v>ELC</v>
      </c>
    </row>
    <row r="26" spans="2:24">
      <c r="B26" t="s">
        <v>190</v>
      </c>
      <c r="C26">
        <v>2013</v>
      </c>
      <c r="D26" s="37" t="s">
        <v>192</v>
      </c>
      <c r="E26" s="26" t="s">
        <v>144</v>
      </c>
      <c r="F26" s="71">
        <f t="shared" si="2"/>
        <v>0.4336457142857143</v>
      </c>
      <c r="G26" s="71">
        <f t="shared" ref="G26:I26" si="5">F26</f>
        <v>0.4336457142857143</v>
      </c>
      <c r="H26" s="71">
        <f t="shared" si="5"/>
        <v>0.4336457142857143</v>
      </c>
      <c r="I26" s="71">
        <f t="shared" si="5"/>
        <v>0.4336457142857143</v>
      </c>
      <c r="X26" t="str">
        <f t="shared" si="1"/>
        <v>ELC</v>
      </c>
    </row>
    <row r="27" spans="2:24">
      <c r="B27" t="s">
        <v>190</v>
      </c>
      <c r="C27">
        <v>2014</v>
      </c>
      <c r="D27" s="37" t="s">
        <v>192</v>
      </c>
      <c r="E27" s="26" t="s">
        <v>144</v>
      </c>
      <c r="F27" s="71">
        <f t="shared" si="2"/>
        <v>0.4336457142857143</v>
      </c>
      <c r="G27" s="71">
        <f t="shared" ref="G27:I27" si="6">F27</f>
        <v>0.4336457142857143</v>
      </c>
      <c r="H27" s="71">
        <f t="shared" si="6"/>
        <v>0.4336457142857143</v>
      </c>
      <c r="I27" s="71">
        <f t="shared" si="6"/>
        <v>0.4336457142857143</v>
      </c>
      <c r="X27" t="str">
        <f t="shared" si="1"/>
        <v>ELC</v>
      </c>
    </row>
    <row r="28" spans="2:24">
      <c r="B28" t="s">
        <v>190</v>
      </c>
      <c r="C28">
        <v>2015</v>
      </c>
      <c r="D28" s="37" t="s">
        <v>192</v>
      </c>
      <c r="E28" s="26" t="s">
        <v>144</v>
      </c>
      <c r="F28" s="71">
        <f t="shared" si="2"/>
        <v>0.4336457142857143</v>
      </c>
      <c r="G28" s="71">
        <f t="shared" ref="G28:I28" si="7">F28</f>
        <v>0.4336457142857143</v>
      </c>
      <c r="H28" s="71">
        <f t="shared" si="7"/>
        <v>0.4336457142857143</v>
      </c>
      <c r="I28" s="71">
        <f t="shared" si="7"/>
        <v>0.4336457142857143</v>
      </c>
      <c r="X28" t="str">
        <f t="shared" si="1"/>
        <v>ELC</v>
      </c>
    </row>
    <row r="29" spans="2:24">
      <c r="B29" t="s">
        <v>190</v>
      </c>
      <c r="C29">
        <v>2016</v>
      </c>
      <c r="D29" s="37" t="s">
        <v>192</v>
      </c>
      <c r="E29" s="26" t="s">
        <v>144</v>
      </c>
      <c r="F29" s="71">
        <f t="shared" si="2"/>
        <v>0.4336457142857143</v>
      </c>
      <c r="G29" s="71">
        <f t="shared" ref="G29:I29" si="8">F29</f>
        <v>0.4336457142857143</v>
      </c>
      <c r="H29" s="71">
        <f t="shared" si="8"/>
        <v>0.4336457142857143</v>
      </c>
      <c r="I29" s="71">
        <f t="shared" si="8"/>
        <v>0.4336457142857143</v>
      </c>
      <c r="X29" t="str">
        <f t="shared" si="1"/>
        <v>ELC</v>
      </c>
    </row>
    <row r="30" spans="2:24">
      <c r="B30" t="s">
        <v>190</v>
      </c>
      <c r="C30">
        <v>2017</v>
      </c>
      <c r="D30" s="37" t="s">
        <v>192</v>
      </c>
      <c r="E30" s="26" t="s">
        <v>144</v>
      </c>
      <c r="F30" s="71">
        <f t="shared" si="2"/>
        <v>0.4336457142857143</v>
      </c>
      <c r="G30" s="71">
        <f t="shared" ref="G30:I30" si="9">F30</f>
        <v>0.4336457142857143</v>
      </c>
      <c r="H30" s="71">
        <f t="shared" si="9"/>
        <v>0.4336457142857143</v>
      </c>
      <c r="I30" s="71">
        <f t="shared" si="9"/>
        <v>0.4336457142857143</v>
      </c>
      <c r="X30" t="str">
        <f t="shared" si="1"/>
        <v>ELC</v>
      </c>
    </row>
    <row r="31" spans="2:24">
      <c r="B31" t="s">
        <v>190</v>
      </c>
      <c r="C31">
        <v>2018</v>
      </c>
      <c r="D31" s="37" t="s">
        <v>192</v>
      </c>
      <c r="E31" s="26" t="s">
        <v>144</v>
      </c>
      <c r="F31" s="71">
        <f t="shared" si="2"/>
        <v>0.4336457142857143</v>
      </c>
      <c r="G31" s="71">
        <f t="shared" ref="G31:I31" si="10">F31</f>
        <v>0.4336457142857143</v>
      </c>
      <c r="H31" s="71">
        <f t="shared" si="10"/>
        <v>0.4336457142857143</v>
      </c>
      <c r="I31" s="71">
        <f t="shared" si="10"/>
        <v>0.4336457142857143</v>
      </c>
      <c r="X31" t="str">
        <f t="shared" si="1"/>
        <v>ELC</v>
      </c>
    </row>
    <row r="32" spans="2:24">
      <c r="B32" t="s">
        <v>190</v>
      </c>
      <c r="C32">
        <v>2019</v>
      </c>
      <c r="D32" s="37" t="s">
        <v>192</v>
      </c>
      <c r="E32" s="26" t="s">
        <v>144</v>
      </c>
      <c r="F32" s="71">
        <f t="shared" si="2"/>
        <v>0.4336457142857143</v>
      </c>
      <c r="G32" s="71">
        <f t="shared" ref="G32:I32" si="11">F32</f>
        <v>0.4336457142857143</v>
      </c>
      <c r="H32" s="71">
        <f t="shared" si="11"/>
        <v>0.4336457142857143</v>
      </c>
      <c r="I32" s="71">
        <f t="shared" si="11"/>
        <v>0.4336457142857143</v>
      </c>
      <c r="X32" t="str">
        <f t="shared" si="1"/>
        <v>ELC</v>
      </c>
    </row>
    <row r="33" spans="2:24">
      <c r="B33" t="s">
        <v>190</v>
      </c>
      <c r="C33">
        <v>2020</v>
      </c>
      <c r="D33" s="37" t="s">
        <v>192</v>
      </c>
      <c r="E33" s="26" t="s">
        <v>144</v>
      </c>
      <c r="F33" s="71">
        <f t="shared" si="2"/>
        <v>0.4336457142857143</v>
      </c>
      <c r="G33" s="71">
        <f t="shared" ref="G33:I33" si="12">F33</f>
        <v>0.4336457142857143</v>
      </c>
      <c r="H33" s="71">
        <f t="shared" si="12"/>
        <v>0.4336457142857143</v>
      </c>
      <c r="I33" s="71">
        <f t="shared" si="12"/>
        <v>0.4336457142857143</v>
      </c>
      <c r="X33" t="str">
        <f t="shared" si="1"/>
        <v>ELC</v>
      </c>
    </row>
    <row r="34" spans="2:24">
      <c r="B34" t="s">
        <v>190</v>
      </c>
      <c r="C34">
        <v>2021</v>
      </c>
      <c r="D34" s="37" t="s">
        <v>192</v>
      </c>
      <c r="E34" s="26" t="s">
        <v>144</v>
      </c>
      <c r="F34" s="71">
        <f t="shared" si="2"/>
        <v>0.4336457142857143</v>
      </c>
      <c r="G34" s="71">
        <f t="shared" ref="G34:I34" si="13">F34</f>
        <v>0.4336457142857143</v>
      </c>
      <c r="H34" s="71">
        <f t="shared" si="13"/>
        <v>0.4336457142857143</v>
      </c>
      <c r="I34" s="71">
        <f t="shared" si="13"/>
        <v>0.4336457142857143</v>
      </c>
      <c r="X34" t="str">
        <f t="shared" si="1"/>
        <v>ELC</v>
      </c>
    </row>
    <row r="35" spans="2:24">
      <c r="B35" t="s">
        <v>190</v>
      </c>
      <c r="C35">
        <v>2022</v>
      </c>
      <c r="D35" s="37" t="s">
        <v>192</v>
      </c>
      <c r="E35" s="26" t="s">
        <v>144</v>
      </c>
      <c r="F35" s="71">
        <f t="shared" si="2"/>
        <v>0.4336457142857143</v>
      </c>
      <c r="G35" s="71">
        <f t="shared" ref="G35:I35" si="14">F35</f>
        <v>0.4336457142857143</v>
      </c>
      <c r="H35" s="71">
        <f t="shared" si="14"/>
        <v>0.4336457142857143</v>
      </c>
      <c r="I35" s="71">
        <f t="shared" si="14"/>
        <v>0.4336457142857143</v>
      </c>
      <c r="X35" t="str">
        <f t="shared" si="1"/>
        <v>ELC</v>
      </c>
    </row>
    <row r="36" spans="2:24">
      <c r="B36" t="s">
        <v>190</v>
      </c>
      <c r="C36">
        <v>2023</v>
      </c>
      <c r="D36" s="37" t="s">
        <v>192</v>
      </c>
      <c r="E36" s="26" t="s">
        <v>144</v>
      </c>
      <c r="F36" s="71">
        <f t="shared" si="2"/>
        <v>0.4336457142857143</v>
      </c>
      <c r="G36" s="71">
        <f t="shared" ref="G36:I36" si="15">F36</f>
        <v>0.4336457142857143</v>
      </c>
      <c r="H36" s="71">
        <f t="shared" si="15"/>
        <v>0.4336457142857143</v>
      </c>
      <c r="I36" s="71">
        <f t="shared" si="15"/>
        <v>0.4336457142857143</v>
      </c>
      <c r="X36" t="str">
        <f t="shared" si="1"/>
        <v>ELC</v>
      </c>
    </row>
    <row r="37" spans="2:24">
      <c r="B37" t="s">
        <v>190</v>
      </c>
      <c r="C37">
        <v>2024</v>
      </c>
      <c r="D37" s="37" t="s">
        <v>192</v>
      </c>
      <c r="E37" s="26" t="s">
        <v>144</v>
      </c>
      <c r="F37" s="71">
        <f t="shared" si="2"/>
        <v>0.4336457142857143</v>
      </c>
      <c r="G37" s="71">
        <f t="shared" ref="G37:I37" si="16">F37</f>
        <v>0.4336457142857143</v>
      </c>
      <c r="H37" s="71">
        <f t="shared" si="16"/>
        <v>0.4336457142857143</v>
      </c>
      <c r="I37" s="71">
        <f t="shared" si="16"/>
        <v>0.4336457142857143</v>
      </c>
      <c r="X37" t="str">
        <f t="shared" si="1"/>
        <v>ELC</v>
      </c>
    </row>
    <row r="38" spans="2:24">
      <c r="B38" t="s">
        <v>190</v>
      </c>
      <c r="C38">
        <v>2025</v>
      </c>
      <c r="D38" s="37" t="s">
        <v>192</v>
      </c>
      <c r="E38" s="26" t="s">
        <v>144</v>
      </c>
      <c r="F38" s="71">
        <f t="shared" si="2"/>
        <v>0.4336457142857143</v>
      </c>
      <c r="G38" s="71">
        <f t="shared" ref="G38:I38" si="17">F38</f>
        <v>0.4336457142857143</v>
      </c>
      <c r="H38" s="71">
        <f t="shared" si="17"/>
        <v>0.4336457142857143</v>
      </c>
      <c r="I38" s="71">
        <f t="shared" si="17"/>
        <v>0.4336457142857143</v>
      </c>
      <c r="X38" t="str">
        <f t="shared" si="1"/>
        <v>ELC</v>
      </c>
    </row>
    <row r="39" spans="2:24">
      <c r="B39" t="s">
        <v>190</v>
      </c>
      <c r="C39">
        <v>2026</v>
      </c>
      <c r="D39" s="37" t="s">
        <v>192</v>
      </c>
      <c r="E39" s="26" t="s">
        <v>144</v>
      </c>
      <c r="F39" s="71">
        <f t="shared" si="2"/>
        <v>0.4336457142857143</v>
      </c>
      <c r="G39" s="71">
        <f t="shared" ref="G39:I39" si="18">F39</f>
        <v>0.4336457142857143</v>
      </c>
      <c r="H39" s="71">
        <f t="shared" si="18"/>
        <v>0.4336457142857143</v>
      </c>
      <c r="I39" s="71">
        <f t="shared" si="18"/>
        <v>0.4336457142857143</v>
      </c>
      <c r="X39" t="str">
        <f t="shared" si="1"/>
        <v>ELC</v>
      </c>
    </row>
    <row r="40" spans="2:24">
      <c r="B40" t="s">
        <v>190</v>
      </c>
      <c r="C40">
        <v>2027</v>
      </c>
      <c r="D40" s="37" t="s">
        <v>192</v>
      </c>
      <c r="E40" s="26" t="s">
        <v>144</v>
      </c>
      <c r="F40" s="71">
        <f t="shared" si="2"/>
        <v>0.4336457142857143</v>
      </c>
      <c r="G40" s="71">
        <f t="shared" ref="G40:I40" si="19">F40</f>
        <v>0.4336457142857143</v>
      </c>
      <c r="H40" s="71">
        <f t="shared" si="19"/>
        <v>0.4336457142857143</v>
      </c>
      <c r="I40" s="71">
        <f t="shared" si="19"/>
        <v>0.4336457142857143</v>
      </c>
      <c r="X40" t="str">
        <f t="shared" si="1"/>
        <v>ELC</v>
      </c>
    </row>
    <row r="41" spans="2:24">
      <c r="B41" t="s">
        <v>190</v>
      </c>
      <c r="C41">
        <v>2028</v>
      </c>
      <c r="D41" s="37" t="s">
        <v>192</v>
      </c>
      <c r="E41" s="26" t="s">
        <v>144</v>
      </c>
      <c r="F41" s="71">
        <f t="shared" si="2"/>
        <v>0.4336457142857143</v>
      </c>
      <c r="G41" s="71">
        <f t="shared" ref="G41:I41" si="20">F41</f>
        <v>0.4336457142857143</v>
      </c>
      <c r="H41" s="71">
        <f t="shared" si="20"/>
        <v>0.4336457142857143</v>
      </c>
      <c r="I41" s="71">
        <f t="shared" si="20"/>
        <v>0.4336457142857143</v>
      </c>
      <c r="X41" t="str">
        <f t="shared" si="1"/>
        <v>ELC</v>
      </c>
    </row>
    <row r="42" spans="2:24">
      <c r="B42" t="s">
        <v>190</v>
      </c>
      <c r="C42">
        <v>2029</v>
      </c>
      <c r="D42" s="37" t="s">
        <v>192</v>
      </c>
      <c r="E42" s="26" t="s">
        <v>144</v>
      </c>
      <c r="F42" s="71">
        <f t="shared" si="2"/>
        <v>0.4336457142857143</v>
      </c>
      <c r="G42" s="71">
        <f t="shared" ref="G42:I42" si="21">F42</f>
        <v>0.4336457142857143</v>
      </c>
      <c r="H42" s="71">
        <f t="shared" si="21"/>
        <v>0.4336457142857143</v>
      </c>
      <c r="I42" s="71">
        <f t="shared" si="21"/>
        <v>0.4336457142857143</v>
      </c>
      <c r="X42" t="str">
        <f t="shared" si="1"/>
        <v>ELC</v>
      </c>
    </row>
    <row r="43" spans="2:24">
      <c r="B43" t="s">
        <v>190</v>
      </c>
      <c r="C43">
        <v>2030</v>
      </c>
      <c r="D43" s="37" t="s">
        <v>192</v>
      </c>
      <c r="E43" s="26" t="s">
        <v>144</v>
      </c>
      <c r="F43" s="71">
        <f t="shared" si="2"/>
        <v>0.4336457142857143</v>
      </c>
      <c r="G43" s="71">
        <f t="shared" ref="G43:I43" si="22">F43</f>
        <v>0.4336457142857143</v>
      </c>
      <c r="H43" s="71">
        <f t="shared" si="22"/>
        <v>0.4336457142857143</v>
      </c>
      <c r="I43" s="71">
        <f t="shared" si="22"/>
        <v>0.4336457142857143</v>
      </c>
      <c r="X43" t="str">
        <f t="shared" si="1"/>
        <v>ELC</v>
      </c>
    </row>
    <row r="44" spans="2:24">
      <c r="B44" t="s">
        <v>190</v>
      </c>
      <c r="C44">
        <v>2031</v>
      </c>
      <c r="D44" s="37" t="s">
        <v>192</v>
      </c>
      <c r="E44" s="26" t="s">
        <v>144</v>
      </c>
      <c r="F44" s="71">
        <f t="shared" si="2"/>
        <v>0.4336457142857143</v>
      </c>
      <c r="G44" s="71">
        <f t="shared" ref="G44:I44" si="23">F44</f>
        <v>0.4336457142857143</v>
      </c>
      <c r="H44" s="71">
        <f t="shared" si="23"/>
        <v>0.4336457142857143</v>
      </c>
      <c r="I44" s="71">
        <f t="shared" si="23"/>
        <v>0.4336457142857143</v>
      </c>
      <c r="X44" t="str">
        <f t="shared" si="1"/>
        <v>ELC</v>
      </c>
    </row>
    <row r="45" spans="2:24">
      <c r="B45" t="s">
        <v>190</v>
      </c>
      <c r="C45">
        <v>2032</v>
      </c>
      <c r="D45" s="37" t="s">
        <v>192</v>
      </c>
      <c r="E45" s="26" t="s">
        <v>144</v>
      </c>
      <c r="F45" s="71">
        <f t="shared" si="2"/>
        <v>0.4336457142857143</v>
      </c>
      <c r="G45" s="71">
        <f t="shared" ref="G45:I45" si="24">F45</f>
        <v>0.4336457142857143</v>
      </c>
      <c r="H45" s="71">
        <f t="shared" si="24"/>
        <v>0.4336457142857143</v>
      </c>
      <c r="I45" s="71">
        <f t="shared" si="24"/>
        <v>0.4336457142857143</v>
      </c>
      <c r="X45" t="str">
        <f t="shared" si="1"/>
        <v>ELC</v>
      </c>
    </row>
    <row r="46" spans="2:24">
      <c r="B46" t="s">
        <v>190</v>
      </c>
      <c r="C46">
        <v>2033</v>
      </c>
      <c r="D46" s="37" t="s">
        <v>192</v>
      </c>
      <c r="E46" s="26" t="s">
        <v>144</v>
      </c>
      <c r="F46" s="71">
        <f t="shared" si="2"/>
        <v>0.4336457142857143</v>
      </c>
      <c r="G46" s="71">
        <f t="shared" ref="G46:I46" si="25">F46</f>
        <v>0.4336457142857143</v>
      </c>
      <c r="H46" s="71">
        <f t="shared" si="25"/>
        <v>0.4336457142857143</v>
      </c>
      <c r="I46" s="71">
        <f t="shared" si="25"/>
        <v>0.4336457142857143</v>
      </c>
      <c r="X46" t="str">
        <f t="shared" si="1"/>
        <v>ELC</v>
      </c>
    </row>
    <row r="47" spans="2:24">
      <c r="B47" t="s">
        <v>190</v>
      </c>
      <c r="C47">
        <v>2034</v>
      </c>
      <c r="D47" s="37" t="s">
        <v>192</v>
      </c>
      <c r="E47" s="26" t="s">
        <v>144</v>
      </c>
      <c r="F47" s="71">
        <f t="shared" si="2"/>
        <v>0.4336457142857143</v>
      </c>
      <c r="G47" s="71">
        <f t="shared" ref="G47:I47" si="26">F47</f>
        <v>0.4336457142857143</v>
      </c>
      <c r="H47" s="71">
        <f t="shared" si="26"/>
        <v>0.4336457142857143</v>
      </c>
      <c r="I47" s="71">
        <f t="shared" si="26"/>
        <v>0.4336457142857143</v>
      </c>
      <c r="X47" t="str">
        <f t="shared" si="1"/>
        <v>ELC</v>
      </c>
    </row>
    <row r="48" spans="2:24">
      <c r="B48" t="s">
        <v>190</v>
      </c>
      <c r="C48">
        <v>2035</v>
      </c>
      <c r="D48" s="37" t="s">
        <v>192</v>
      </c>
      <c r="E48" s="26" t="s">
        <v>144</v>
      </c>
      <c r="F48" s="71">
        <f t="shared" si="2"/>
        <v>0.4336457142857143</v>
      </c>
      <c r="G48" s="71">
        <f t="shared" ref="G48:I48" si="27">F48</f>
        <v>0.4336457142857143</v>
      </c>
      <c r="H48" s="71">
        <f t="shared" si="27"/>
        <v>0.4336457142857143</v>
      </c>
      <c r="I48" s="71">
        <f t="shared" si="27"/>
        <v>0.4336457142857143</v>
      </c>
      <c r="X48" t="str">
        <f t="shared" si="1"/>
        <v>ELC</v>
      </c>
    </row>
    <row r="49" spans="2:24">
      <c r="B49" t="s">
        <v>190</v>
      </c>
      <c r="C49">
        <v>2036</v>
      </c>
      <c r="D49" s="37" t="s">
        <v>192</v>
      </c>
      <c r="E49" s="26" t="s">
        <v>144</v>
      </c>
      <c r="F49" s="71">
        <f t="shared" si="2"/>
        <v>0.4336457142857143</v>
      </c>
      <c r="G49" s="71">
        <f t="shared" ref="G49:I49" si="28">F49</f>
        <v>0.4336457142857143</v>
      </c>
      <c r="H49" s="71">
        <f t="shared" si="28"/>
        <v>0.4336457142857143</v>
      </c>
      <c r="I49" s="71">
        <f t="shared" si="28"/>
        <v>0.4336457142857143</v>
      </c>
      <c r="X49" t="str">
        <f t="shared" si="1"/>
        <v>ELC</v>
      </c>
    </row>
    <row r="50" spans="2:24">
      <c r="B50" t="s">
        <v>190</v>
      </c>
      <c r="C50">
        <v>2037</v>
      </c>
      <c r="D50" s="37" t="s">
        <v>192</v>
      </c>
      <c r="E50" s="26" t="s">
        <v>144</v>
      </c>
      <c r="F50" s="71">
        <f t="shared" si="2"/>
        <v>0.4336457142857143</v>
      </c>
      <c r="G50" s="71">
        <f t="shared" ref="G50:I50" si="29">F50</f>
        <v>0.4336457142857143</v>
      </c>
      <c r="H50" s="71">
        <f t="shared" si="29"/>
        <v>0.4336457142857143</v>
      </c>
      <c r="I50" s="71">
        <f t="shared" si="29"/>
        <v>0.4336457142857143</v>
      </c>
      <c r="X50" t="str">
        <f t="shared" si="1"/>
        <v>ELC</v>
      </c>
    </row>
    <row r="51" spans="2:24">
      <c r="B51" t="s">
        <v>190</v>
      </c>
      <c r="C51">
        <v>2038</v>
      </c>
      <c r="D51" s="37" t="s">
        <v>192</v>
      </c>
      <c r="E51" s="26" t="s">
        <v>144</v>
      </c>
      <c r="F51" s="71">
        <f t="shared" si="2"/>
        <v>0.4336457142857143</v>
      </c>
      <c r="G51" s="71">
        <f t="shared" ref="G51:I51" si="30">F51</f>
        <v>0.4336457142857143</v>
      </c>
      <c r="H51" s="71">
        <f t="shared" si="30"/>
        <v>0.4336457142857143</v>
      </c>
      <c r="I51" s="71">
        <f t="shared" si="30"/>
        <v>0.4336457142857143</v>
      </c>
      <c r="X51" t="str">
        <f t="shared" si="1"/>
        <v>ELC</v>
      </c>
    </row>
    <row r="52" spans="2:24">
      <c r="B52" t="s">
        <v>190</v>
      </c>
      <c r="C52">
        <v>2039</v>
      </c>
      <c r="D52" s="37" t="s">
        <v>192</v>
      </c>
      <c r="E52" s="26" t="s">
        <v>144</v>
      </c>
      <c r="F52" s="71">
        <f t="shared" si="2"/>
        <v>0.4336457142857143</v>
      </c>
      <c r="G52" s="71">
        <f t="shared" ref="G52:I52" si="31">F52</f>
        <v>0.4336457142857143</v>
      </c>
      <c r="H52" s="71">
        <f t="shared" si="31"/>
        <v>0.4336457142857143</v>
      </c>
      <c r="I52" s="71">
        <f t="shared" si="31"/>
        <v>0.4336457142857143</v>
      </c>
      <c r="X52" t="str">
        <f t="shared" si="1"/>
        <v>ELC</v>
      </c>
    </row>
    <row r="53" spans="2:24">
      <c r="B53" t="s">
        <v>190</v>
      </c>
      <c r="C53">
        <v>2040</v>
      </c>
      <c r="D53" s="37" t="s">
        <v>192</v>
      </c>
      <c r="E53" s="26" t="s">
        <v>144</v>
      </c>
      <c r="F53" s="71">
        <f t="shared" si="2"/>
        <v>0.4336457142857143</v>
      </c>
      <c r="G53" s="71">
        <f t="shared" ref="G53:I53" si="32">F53</f>
        <v>0.4336457142857143</v>
      </c>
      <c r="H53" s="71">
        <f t="shared" si="32"/>
        <v>0.4336457142857143</v>
      </c>
      <c r="I53" s="71">
        <f t="shared" si="32"/>
        <v>0.4336457142857143</v>
      </c>
      <c r="X53" t="str">
        <f t="shared" si="1"/>
        <v>ELC</v>
      </c>
    </row>
    <row r="54" spans="2:24">
      <c r="B54" t="s">
        <v>190</v>
      </c>
      <c r="C54">
        <v>2041</v>
      </c>
      <c r="D54" s="37" t="s">
        <v>192</v>
      </c>
      <c r="E54" s="26" t="s">
        <v>144</v>
      </c>
      <c r="F54" s="71">
        <f t="shared" si="2"/>
        <v>0.4336457142857143</v>
      </c>
      <c r="G54" s="71">
        <f t="shared" ref="G54:I54" si="33">F54</f>
        <v>0.4336457142857143</v>
      </c>
      <c r="H54" s="71">
        <f t="shared" si="33"/>
        <v>0.4336457142857143</v>
      </c>
      <c r="I54" s="71">
        <f t="shared" si="33"/>
        <v>0.4336457142857143</v>
      </c>
      <c r="X54" t="str">
        <f t="shared" si="1"/>
        <v>ELC</v>
      </c>
    </row>
    <row r="55" spans="2:24">
      <c r="B55" t="s">
        <v>190</v>
      </c>
      <c r="C55">
        <v>2042</v>
      </c>
      <c r="D55" s="37" t="s">
        <v>192</v>
      </c>
      <c r="E55" s="26" t="s">
        <v>144</v>
      </c>
      <c r="F55" s="71">
        <f t="shared" si="2"/>
        <v>0.4336457142857143</v>
      </c>
      <c r="G55" s="71">
        <f t="shared" ref="G55:I55" si="34">F55</f>
        <v>0.4336457142857143</v>
      </c>
      <c r="H55" s="71">
        <f t="shared" si="34"/>
        <v>0.4336457142857143</v>
      </c>
      <c r="I55" s="71">
        <f t="shared" si="34"/>
        <v>0.4336457142857143</v>
      </c>
      <c r="X55" t="str">
        <f t="shared" si="1"/>
        <v>ELC</v>
      </c>
    </row>
    <row r="56" spans="2:24">
      <c r="B56" t="s">
        <v>190</v>
      </c>
      <c r="C56">
        <v>2043</v>
      </c>
      <c r="D56" s="37" t="s">
        <v>192</v>
      </c>
      <c r="E56" s="26" t="s">
        <v>144</v>
      </c>
      <c r="F56" s="71">
        <f t="shared" si="2"/>
        <v>0.4336457142857143</v>
      </c>
      <c r="G56" s="71">
        <f t="shared" ref="G56:I56" si="35">F56</f>
        <v>0.4336457142857143</v>
      </c>
      <c r="H56" s="71">
        <f t="shared" si="35"/>
        <v>0.4336457142857143</v>
      </c>
      <c r="I56" s="71">
        <f t="shared" si="35"/>
        <v>0.4336457142857143</v>
      </c>
      <c r="X56" t="str">
        <f t="shared" si="1"/>
        <v>ELC</v>
      </c>
    </row>
    <row r="57" spans="2:24">
      <c r="B57" t="s">
        <v>190</v>
      </c>
      <c r="C57">
        <v>2044</v>
      </c>
      <c r="D57" s="37" t="s">
        <v>192</v>
      </c>
      <c r="E57" s="26" t="s">
        <v>144</v>
      </c>
      <c r="F57" s="71">
        <f t="shared" si="2"/>
        <v>0.4336457142857143</v>
      </c>
      <c r="G57" s="71">
        <f t="shared" ref="G57:I57" si="36">F57</f>
        <v>0.4336457142857143</v>
      </c>
      <c r="H57" s="71">
        <f t="shared" si="36"/>
        <v>0.4336457142857143</v>
      </c>
      <c r="I57" s="71">
        <f t="shared" si="36"/>
        <v>0.4336457142857143</v>
      </c>
      <c r="X57" t="str">
        <f t="shared" si="1"/>
        <v>ELC</v>
      </c>
    </row>
    <row r="58" spans="2:24">
      <c r="B58" t="s">
        <v>190</v>
      </c>
      <c r="C58">
        <v>2045</v>
      </c>
      <c r="D58" s="37" t="s">
        <v>192</v>
      </c>
      <c r="E58" s="26" t="s">
        <v>144</v>
      </c>
      <c r="F58" s="71">
        <f t="shared" si="2"/>
        <v>0.4336457142857143</v>
      </c>
      <c r="G58" s="71">
        <f t="shared" ref="G58:I58" si="37">F58</f>
        <v>0.4336457142857143</v>
      </c>
      <c r="H58" s="71">
        <f t="shared" si="37"/>
        <v>0.4336457142857143</v>
      </c>
      <c r="I58" s="71">
        <f t="shared" si="37"/>
        <v>0.4336457142857143</v>
      </c>
      <c r="X58" t="str">
        <f t="shared" si="1"/>
        <v>ELC</v>
      </c>
    </row>
    <row r="59" spans="2:24">
      <c r="B59" t="s">
        <v>190</v>
      </c>
      <c r="C59">
        <v>2046</v>
      </c>
      <c r="D59" s="37" t="s">
        <v>192</v>
      </c>
      <c r="E59" s="26" t="s">
        <v>144</v>
      </c>
      <c r="F59" s="71">
        <f t="shared" si="2"/>
        <v>0.4336457142857143</v>
      </c>
      <c r="G59" s="71">
        <f t="shared" ref="G59:I59" si="38">F59</f>
        <v>0.4336457142857143</v>
      </c>
      <c r="H59" s="71">
        <f t="shared" si="38"/>
        <v>0.4336457142857143</v>
      </c>
      <c r="I59" s="71">
        <f t="shared" si="38"/>
        <v>0.4336457142857143</v>
      </c>
      <c r="X59" t="str">
        <f t="shared" si="1"/>
        <v>ELC</v>
      </c>
    </row>
    <row r="60" spans="2:24">
      <c r="B60" t="s">
        <v>190</v>
      </c>
      <c r="C60">
        <v>2047</v>
      </c>
      <c r="D60" s="37" t="s">
        <v>192</v>
      </c>
      <c r="E60" s="26" t="s">
        <v>144</v>
      </c>
      <c r="F60" s="71">
        <f t="shared" si="2"/>
        <v>0.4336457142857143</v>
      </c>
      <c r="G60" s="71">
        <f t="shared" ref="G60:I60" si="39">F60</f>
        <v>0.4336457142857143</v>
      </c>
      <c r="H60" s="71">
        <f t="shared" si="39"/>
        <v>0.4336457142857143</v>
      </c>
      <c r="I60" s="71">
        <f t="shared" si="39"/>
        <v>0.4336457142857143</v>
      </c>
      <c r="X60" t="str">
        <f t="shared" si="1"/>
        <v>ELC</v>
      </c>
    </row>
    <row r="61" spans="2:24">
      <c r="B61" t="s">
        <v>190</v>
      </c>
      <c r="C61">
        <v>2048</v>
      </c>
      <c r="D61" s="37" t="s">
        <v>192</v>
      </c>
      <c r="E61" s="26" t="s">
        <v>144</v>
      </c>
      <c r="F61" s="71">
        <f t="shared" si="2"/>
        <v>0.4336457142857143</v>
      </c>
      <c r="G61" s="71">
        <f t="shared" ref="G61:I61" si="40">F61</f>
        <v>0.4336457142857143</v>
      </c>
      <c r="H61" s="71">
        <f t="shared" si="40"/>
        <v>0.4336457142857143</v>
      </c>
      <c r="I61" s="71">
        <f t="shared" si="40"/>
        <v>0.4336457142857143</v>
      </c>
      <c r="X61" t="str">
        <f t="shared" si="1"/>
        <v>ELC</v>
      </c>
    </row>
    <row r="62" spans="2:24">
      <c r="B62" t="s">
        <v>190</v>
      </c>
      <c r="C62">
        <v>2049</v>
      </c>
      <c r="D62" s="37" t="s">
        <v>192</v>
      </c>
      <c r="E62" s="26" t="s">
        <v>144</v>
      </c>
      <c r="F62" s="71">
        <f t="shared" si="2"/>
        <v>0.4336457142857143</v>
      </c>
      <c r="G62" s="71">
        <f t="shared" ref="G62:I62" si="41">F62</f>
        <v>0.4336457142857143</v>
      </c>
      <c r="H62" s="71">
        <f t="shared" si="41"/>
        <v>0.4336457142857143</v>
      </c>
      <c r="I62" s="71">
        <f t="shared" si="41"/>
        <v>0.4336457142857143</v>
      </c>
      <c r="X62" t="str">
        <f t="shared" si="1"/>
        <v>ELC</v>
      </c>
    </row>
    <row r="63" spans="2:24">
      <c r="B63" t="s">
        <v>190</v>
      </c>
      <c r="C63">
        <v>2050</v>
      </c>
      <c r="D63" s="37" t="s">
        <v>192</v>
      </c>
      <c r="E63" s="26" t="s">
        <v>144</v>
      </c>
      <c r="F63" s="71">
        <f t="shared" si="2"/>
        <v>0.4336457142857143</v>
      </c>
      <c r="G63" s="71">
        <f t="shared" ref="G63:I63" si="42">F63</f>
        <v>0.4336457142857143</v>
      </c>
      <c r="H63" s="71">
        <f t="shared" si="42"/>
        <v>0.4336457142857143</v>
      </c>
      <c r="I63" s="71">
        <f t="shared" si="42"/>
        <v>0.4336457142857143</v>
      </c>
      <c r="X63" t="str">
        <f t="shared" si="1"/>
        <v>ELC</v>
      </c>
    </row>
  </sheetData>
  <mergeCells count="1">
    <mergeCell ref="B5:I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Ark2">
    <tabColor rgb="FF00B0F0"/>
  </sheetPr>
  <dimension ref="A1:AD54"/>
  <sheetViews>
    <sheetView tabSelected="1" zoomScale="85" zoomScaleNormal="85" workbookViewId="0">
      <selection activeCell="F5" sqref="F5"/>
    </sheetView>
  </sheetViews>
  <sheetFormatPr defaultRowHeight="15"/>
  <cols>
    <col min="1" max="1" width="9.5703125" style="25" customWidth="1"/>
    <col min="2" max="2" width="26.140625" style="25" customWidth="1"/>
    <col min="3" max="17" width="17" style="25" customWidth="1"/>
    <col min="18" max="30" width="22.42578125" style="25" customWidth="1"/>
    <col min="31" max="16384" width="9.140625" style="25"/>
  </cols>
  <sheetData>
    <row r="1" spans="1:30" ht="18" customHeight="1">
      <c r="H1" s="25" t="s">
        <v>3</v>
      </c>
    </row>
    <row r="2" spans="1:30" ht="19.5" customHeight="1"/>
    <row r="4" spans="1:30">
      <c r="A4" s="25" t="s">
        <v>2</v>
      </c>
    </row>
    <row r="6" spans="1:30">
      <c r="A6" s="82" t="s">
        <v>123</v>
      </c>
    </row>
    <row r="8" spans="1:30">
      <c r="A8" s="25" t="s">
        <v>59</v>
      </c>
      <c r="B8" s="59" t="s">
        <v>141</v>
      </c>
    </row>
    <row r="9" spans="1:30" ht="18.75">
      <c r="A9" s="25" t="s">
        <v>60</v>
      </c>
      <c r="B9" s="32">
        <v>43522</v>
      </c>
    </row>
    <row r="10" spans="1:30" ht="114" customHeight="1">
      <c r="A10" s="25" t="s">
        <v>61</v>
      </c>
      <c r="B10" s="54" t="s">
        <v>138</v>
      </c>
      <c r="C10" s="81" t="s">
        <v>124</v>
      </c>
      <c r="D10" s="81"/>
      <c r="E10" s="81"/>
      <c r="F10" s="54" t="s">
        <v>138</v>
      </c>
      <c r="G10" s="54" t="s">
        <v>138</v>
      </c>
      <c r="H10" s="54" t="s">
        <v>18</v>
      </c>
      <c r="I10" s="54" t="s">
        <v>142</v>
      </c>
      <c r="J10" s="54" t="s">
        <v>20</v>
      </c>
      <c r="K10" s="54" t="s">
        <v>143</v>
      </c>
      <c r="L10" s="25" t="s">
        <v>62</v>
      </c>
      <c r="M10" s="54"/>
      <c r="N10" s="25" t="s">
        <v>62</v>
      </c>
      <c r="O10" s="54" t="s">
        <v>77</v>
      </c>
      <c r="P10" s="25" t="s">
        <v>78</v>
      </c>
      <c r="Q10" s="54" t="s">
        <v>23</v>
      </c>
      <c r="R10" s="54" t="s">
        <v>22</v>
      </c>
      <c r="S10" s="54" t="s">
        <v>138</v>
      </c>
      <c r="T10" s="54" t="s">
        <v>138</v>
      </c>
      <c r="U10" s="54" t="s">
        <v>138</v>
      </c>
      <c r="V10" s="54" t="s">
        <v>138</v>
      </c>
      <c r="W10" s="54" t="s">
        <v>138</v>
      </c>
      <c r="X10" s="54" t="s">
        <v>138</v>
      </c>
      <c r="Y10" s="54" t="s">
        <v>138</v>
      </c>
      <c r="Z10" s="54" t="s">
        <v>138</v>
      </c>
      <c r="AA10" s="54" t="s">
        <v>138</v>
      </c>
      <c r="AB10" s="54" t="s">
        <v>138</v>
      </c>
      <c r="AC10" s="54" t="s">
        <v>138</v>
      </c>
      <c r="AD10" s="54" t="s">
        <v>138</v>
      </c>
    </row>
    <row r="11" spans="1:30">
      <c r="A11" s="54" t="s">
        <v>139</v>
      </c>
      <c r="B11" s="25" t="s">
        <v>63</v>
      </c>
      <c r="C11" s="81" t="s">
        <v>37</v>
      </c>
      <c r="D11" s="81" t="s">
        <v>130</v>
      </c>
      <c r="E11" s="81" t="s">
        <v>131</v>
      </c>
      <c r="F11" s="25" t="s">
        <v>64</v>
      </c>
      <c r="G11" s="25" t="s">
        <v>65</v>
      </c>
      <c r="H11" s="25" t="s">
        <v>58</v>
      </c>
      <c r="I11" s="25" t="s">
        <v>11</v>
      </c>
      <c r="J11" s="25" t="s">
        <v>40</v>
      </c>
      <c r="K11" s="25" t="s">
        <v>10</v>
      </c>
      <c r="L11" s="25" t="s">
        <v>66</v>
      </c>
      <c r="M11" s="25" t="s">
        <v>41</v>
      </c>
      <c r="N11" s="25" t="s">
        <v>33</v>
      </c>
      <c r="O11" s="25" t="s">
        <v>42</v>
      </c>
      <c r="P11" s="25" t="s">
        <v>67</v>
      </c>
      <c r="Q11" s="25" t="s">
        <v>34</v>
      </c>
      <c r="R11" s="25" t="s">
        <v>12</v>
      </c>
      <c r="S11" s="25" t="s">
        <v>35</v>
      </c>
      <c r="T11" s="25" t="s">
        <v>36</v>
      </c>
      <c r="U11" s="25" t="s">
        <v>68</v>
      </c>
      <c r="V11" s="25" t="s">
        <v>69</v>
      </c>
    </row>
    <row r="12" spans="1:30">
      <c r="A12" s="54" t="s">
        <v>140</v>
      </c>
      <c r="B12" s="25" t="s">
        <v>70</v>
      </c>
      <c r="C12" s="81" t="s">
        <v>71</v>
      </c>
      <c r="D12" s="81" t="s">
        <v>125</v>
      </c>
      <c r="E12" s="81"/>
      <c r="F12" s="25" t="s">
        <v>72</v>
      </c>
      <c r="G12" s="25" t="s">
        <v>73</v>
      </c>
      <c r="H12" s="25" t="s">
        <v>18</v>
      </c>
      <c r="I12" s="25" t="s">
        <v>19</v>
      </c>
      <c r="J12" s="25" t="s">
        <v>20</v>
      </c>
      <c r="K12" s="25" t="s">
        <v>74</v>
      </c>
      <c r="L12" s="25" t="s">
        <v>75</v>
      </c>
      <c r="M12" s="25" t="s">
        <v>76</v>
      </c>
      <c r="N12" s="25" t="s">
        <v>21</v>
      </c>
      <c r="O12" s="25" t="s">
        <v>77</v>
      </c>
      <c r="P12" s="25" t="s">
        <v>78</v>
      </c>
      <c r="Q12" s="25" t="s">
        <v>23</v>
      </c>
      <c r="R12" s="25" t="s">
        <v>22</v>
      </c>
      <c r="S12" s="25" t="s">
        <v>79</v>
      </c>
      <c r="T12" s="25" t="s">
        <v>80</v>
      </c>
      <c r="U12" s="25" t="s">
        <v>81</v>
      </c>
      <c r="V12" s="25" t="s">
        <v>82</v>
      </c>
    </row>
    <row r="13" spans="1:30">
      <c r="B13" s="54" t="s">
        <v>145</v>
      </c>
      <c r="C13" s="81" t="s">
        <v>145</v>
      </c>
      <c r="D13" s="81" t="s">
        <v>145</v>
      </c>
      <c r="E13" s="81" t="s">
        <v>145</v>
      </c>
      <c r="F13" s="54" t="s">
        <v>145</v>
      </c>
      <c r="G13" s="54" t="s">
        <v>145</v>
      </c>
      <c r="H13" s="54" t="s">
        <v>145</v>
      </c>
      <c r="I13" s="54" t="s">
        <v>145</v>
      </c>
      <c r="J13" s="54" t="s">
        <v>145</v>
      </c>
      <c r="K13" s="54" t="s">
        <v>145</v>
      </c>
      <c r="L13" s="54" t="s">
        <v>145</v>
      </c>
      <c r="M13" s="54" t="s">
        <v>145</v>
      </c>
      <c r="N13" s="54" t="s">
        <v>145</v>
      </c>
      <c r="O13" s="54" t="s">
        <v>145</v>
      </c>
      <c r="P13" s="54" t="s">
        <v>145</v>
      </c>
      <c r="Q13" s="54" t="s">
        <v>145</v>
      </c>
      <c r="R13" s="54" t="s">
        <v>145</v>
      </c>
      <c r="S13" s="54" t="s">
        <v>145</v>
      </c>
      <c r="T13" s="54" t="s">
        <v>145</v>
      </c>
      <c r="U13" s="54" t="s">
        <v>145</v>
      </c>
      <c r="V13" s="54" t="s">
        <v>145</v>
      </c>
      <c r="W13" s="54" t="s">
        <v>145</v>
      </c>
      <c r="X13" s="54" t="s">
        <v>145</v>
      </c>
      <c r="Y13" s="54" t="s">
        <v>145</v>
      </c>
      <c r="Z13" s="54" t="s">
        <v>145</v>
      </c>
      <c r="AA13" s="54" t="s">
        <v>145</v>
      </c>
      <c r="AB13" s="54" t="s">
        <v>145</v>
      </c>
      <c r="AC13" s="54" t="s">
        <v>145</v>
      </c>
      <c r="AD13" s="54" t="s">
        <v>145</v>
      </c>
    </row>
    <row r="14" spans="1:30">
      <c r="A14" s="25">
        <v>2010</v>
      </c>
      <c r="B14" s="48">
        <v>0</v>
      </c>
      <c r="C14" s="47">
        <v>81.629300332722792</v>
      </c>
      <c r="D14" s="47">
        <v>53.93364486269185</v>
      </c>
      <c r="E14" s="47">
        <v>71.801256433298377</v>
      </c>
      <c r="F14" s="48">
        <v>0</v>
      </c>
      <c r="G14" s="48">
        <v>0</v>
      </c>
      <c r="H14" s="47">
        <v>114.06815494340233</v>
      </c>
      <c r="I14" s="47">
        <v>138.734650780848</v>
      </c>
      <c r="J14" s="47">
        <v>128.95882541630951</v>
      </c>
      <c r="K14" s="47">
        <v>66.63616353691657</v>
      </c>
      <c r="L14" s="47">
        <v>0</v>
      </c>
      <c r="M14" s="47">
        <v>0</v>
      </c>
      <c r="N14" s="47">
        <v>0</v>
      </c>
      <c r="O14" s="48">
        <v>0</v>
      </c>
      <c r="P14" s="48">
        <v>0</v>
      </c>
      <c r="Q14" s="48">
        <v>0</v>
      </c>
      <c r="R14" s="47">
        <v>48.568193131095711</v>
      </c>
      <c r="S14" s="48">
        <v>0</v>
      </c>
      <c r="T14" s="48">
        <v>0</v>
      </c>
      <c r="U14" s="48">
        <v>0</v>
      </c>
      <c r="V14" s="48">
        <v>0</v>
      </c>
      <c r="W14" s="49"/>
      <c r="X14" s="31">
        <v>0</v>
      </c>
      <c r="Y14" s="31">
        <v>0</v>
      </c>
      <c r="Z14" s="31">
        <v>0</v>
      </c>
      <c r="AA14" s="31">
        <v>0</v>
      </c>
      <c r="AB14" s="31">
        <v>0</v>
      </c>
      <c r="AC14" s="31">
        <v>0</v>
      </c>
      <c r="AD14" s="31">
        <v>0</v>
      </c>
    </row>
    <row r="15" spans="1:30">
      <c r="A15" s="25">
        <v>2011</v>
      </c>
      <c r="B15" s="48">
        <v>0</v>
      </c>
      <c r="C15" s="47">
        <v>80.936325879541073</v>
      </c>
      <c r="D15" s="47">
        <v>53.480893779060715</v>
      </c>
      <c r="E15" s="47">
        <v>71.193527329307443</v>
      </c>
      <c r="F15" s="48">
        <v>0</v>
      </c>
      <c r="G15" s="48">
        <v>0</v>
      </c>
      <c r="H15" s="47">
        <v>122.19059425230324</v>
      </c>
      <c r="I15" s="47">
        <v>142.01977597201997</v>
      </c>
      <c r="J15" s="47">
        <v>132.52032011934665</v>
      </c>
      <c r="K15" s="47">
        <v>81.686572417546117</v>
      </c>
      <c r="L15" s="47">
        <v>0</v>
      </c>
      <c r="M15" s="47">
        <v>0</v>
      </c>
      <c r="N15" s="47">
        <v>0</v>
      </c>
      <c r="O15" s="48">
        <v>0</v>
      </c>
      <c r="P15" s="48">
        <v>0</v>
      </c>
      <c r="Q15" s="48">
        <v>0</v>
      </c>
      <c r="R15" s="47">
        <v>47.645397461604887</v>
      </c>
      <c r="S15" s="48">
        <v>0</v>
      </c>
      <c r="T15" s="48">
        <v>0</v>
      </c>
      <c r="U15" s="48">
        <v>0</v>
      </c>
      <c r="V15" s="48">
        <v>0</v>
      </c>
      <c r="W15" s="50"/>
      <c r="X15" s="31">
        <v>0</v>
      </c>
      <c r="Y15" s="31">
        <v>0</v>
      </c>
      <c r="Z15" s="31">
        <v>0</v>
      </c>
      <c r="AA15" s="31">
        <v>0</v>
      </c>
      <c r="AB15" s="31">
        <v>0</v>
      </c>
      <c r="AC15" s="31">
        <v>0</v>
      </c>
      <c r="AD15" s="31">
        <v>0</v>
      </c>
    </row>
    <row r="16" spans="1:30">
      <c r="A16" s="25">
        <v>2012</v>
      </c>
      <c r="B16" s="48">
        <v>0</v>
      </c>
      <c r="C16" s="47">
        <v>81.777148487618277</v>
      </c>
      <c r="D16" s="47">
        <v>54.142112102147273</v>
      </c>
      <c r="E16" s="47">
        <v>71.970615796868543</v>
      </c>
      <c r="F16" s="48">
        <v>0</v>
      </c>
      <c r="G16" s="48">
        <v>0</v>
      </c>
      <c r="H16" s="47">
        <v>123.7996514460888</v>
      </c>
      <c r="I16" s="47">
        <v>143.8858370721324</v>
      </c>
      <c r="J16" s="47">
        <v>134.26184899480185</v>
      </c>
      <c r="K16" s="47">
        <v>82.749616853116933</v>
      </c>
      <c r="L16" s="47">
        <v>0</v>
      </c>
      <c r="M16" s="47">
        <v>0</v>
      </c>
      <c r="N16" s="47">
        <v>0</v>
      </c>
      <c r="O16" s="48">
        <v>0</v>
      </c>
      <c r="P16" s="48">
        <v>0</v>
      </c>
      <c r="Q16" s="48">
        <v>0</v>
      </c>
      <c r="R16" s="47">
        <v>46.978361897142413</v>
      </c>
      <c r="S16" s="48">
        <v>0</v>
      </c>
      <c r="T16" s="48">
        <v>0</v>
      </c>
      <c r="U16" s="48">
        <v>0</v>
      </c>
      <c r="V16" s="48">
        <v>0</v>
      </c>
      <c r="W16" s="50"/>
      <c r="X16" s="31">
        <v>0</v>
      </c>
      <c r="Y16" s="31">
        <v>0</v>
      </c>
      <c r="Z16" s="31">
        <v>0</v>
      </c>
      <c r="AA16" s="31">
        <v>0</v>
      </c>
      <c r="AB16" s="31">
        <v>0</v>
      </c>
      <c r="AC16" s="31">
        <v>0</v>
      </c>
      <c r="AD16" s="31">
        <v>0</v>
      </c>
    </row>
    <row r="17" spans="1:30">
      <c r="A17" s="25">
        <v>2013</v>
      </c>
      <c r="B17" s="48">
        <v>0</v>
      </c>
      <c r="C17" s="47">
        <v>81.879510918311411</v>
      </c>
      <c r="D17" s="47">
        <v>54.213737604615744</v>
      </c>
      <c r="E17" s="47">
        <v>72.06207096160972</v>
      </c>
      <c r="F17" s="48">
        <v>0</v>
      </c>
      <c r="G17" s="48">
        <v>0</v>
      </c>
      <c r="H17" s="47">
        <v>122.42670249446854</v>
      </c>
      <c r="I17" s="47">
        <v>147.87096746013674</v>
      </c>
      <c r="J17" s="47">
        <v>138.44292871365948</v>
      </c>
      <c r="K17" s="47">
        <v>81.852303100878061</v>
      </c>
      <c r="L17" s="47">
        <v>0</v>
      </c>
      <c r="M17" s="47">
        <v>0</v>
      </c>
      <c r="N17" s="47">
        <v>0</v>
      </c>
      <c r="O17" s="48">
        <v>0</v>
      </c>
      <c r="P17" s="48">
        <v>0</v>
      </c>
      <c r="Q17" s="48">
        <v>0</v>
      </c>
      <c r="R17" s="47">
        <v>46.555556640068133</v>
      </c>
      <c r="S17" s="48">
        <v>0</v>
      </c>
      <c r="T17" s="48">
        <v>0</v>
      </c>
      <c r="U17" s="48">
        <v>0</v>
      </c>
      <c r="V17" s="48">
        <v>0</v>
      </c>
      <c r="W17" s="50"/>
      <c r="X17" s="31">
        <v>0</v>
      </c>
      <c r="Y17" s="31">
        <v>0</v>
      </c>
      <c r="Z17" s="31">
        <v>0</v>
      </c>
      <c r="AA17" s="31">
        <v>0</v>
      </c>
      <c r="AB17" s="31">
        <v>0</v>
      </c>
      <c r="AC17" s="31">
        <v>0</v>
      </c>
      <c r="AD17" s="31">
        <v>0</v>
      </c>
    </row>
    <row r="18" spans="1:30">
      <c r="A18" s="25">
        <v>2014</v>
      </c>
      <c r="B18" s="48">
        <v>0</v>
      </c>
      <c r="C18" s="47">
        <v>81.879510918311411</v>
      </c>
      <c r="D18" s="47">
        <v>54.213737604615744</v>
      </c>
      <c r="E18" s="47">
        <v>72.06207096160972</v>
      </c>
      <c r="F18" s="48">
        <v>0</v>
      </c>
      <c r="G18" s="48">
        <v>0</v>
      </c>
      <c r="H18" s="47">
        <v>121.75291205573994</v>
      </c>
      <c r="I18" s="47">
        <v>147.05569710051034</v>
      </c>
      <c r="J18" s="47">
        <v>137.66194520560393</v>
      </c>
      <c r="K18" s="47">
        <v>81.423589267302177</v>
      </c>
      <c r="L18" s="47">
        <v>0</v>
      </c>
      <c r="M18" s="47">
        <v>0</v>
      </c>
      <c r="N18" s="47">
        <v>0</v>
      </c>
      <c r="O18" s="48">
        <v>0</v>
      </c>
      <c r="P18" s="48">
        <v>0</v>
      </c>
      <c r="Q18" s="48">
        <v>0</v>
      </c>
      <c r="R18" s="47">
        <v>46.369334413507865</v>
      </c>
      <c r="S18" s="48">
        <v>0</v>
      </c>
      <c r="T18" s="48">
        <v>0</v>
      </c>
      <c r="U18" s="48">
        <v>0</v>
      </c>
      <c r="V18" s="48">
        <v>0</v>
      </c>
      <c r="W18" s="51"/>
      <c r="X18" s="31">
        <v>0</v>
      </c>
      <c r="Y18" s="31">
        <v>0</v>
      </c>
      <c r="Z18" s="31">
        <v>0</v>
      </c>
      <c r="AA18" s="31">
        <v>0</v>
      </c>
      <c r="AB18" s="31">
        <v>0</v>
      </c>
      <c r="AC18" s="31">
        <v>0</v>
      </c>
      <c r="AD18" s="31">
        <v>0</v>
      </c>
    </row>
    <row r="19" spans="1:30">
      <c r="A19" s="25">
        <v>2015</v>
      </c>
      <c r="B19" s="48">
        <v>0</v>
      </c>
      <c r="C19" s="47">
        <v>81.666666666666671</v>
      </c>
      <c r="D19" s="47">
        <v>53.888888888888886</v>
      </c>
      <c r="E19" s="47">
        <v>71.809480953049359</v>
      </c>
      <c r="F19" s="48">
        <v>0</v>
      </c>
      <c r="G19" s="48">
        <v>0</v>
      </c>
      <c r="H19" s="47">
        <v>126.6166960611405</v>
      </c>
      <c r="I19" s="47">
        <v>152.9034059184813</v>
      </c>
      <c r="J19" s="47">
        <v>143.1689342403628</v>
      </c>
      <c r="K19" s="47">
        <v>84.622383985441303</v>
      </c>
      <c r="L19" s="47">
        <v>0</v>
      </c>
      <c r="M19" s="47">
        <v>0</v>
      </c>
      <c r="N19" s="47">
        <v>0</v>
      </c>
      <c r="O19" s="48">
        <v>0</v>
      </c>
      <c r="P19" s="48">
        <v>0</v>
      </c>
      <c r="Q19" s="48">
        <v>0</v>
      </c>
      <c r="R19" s="47">
        <v>53.191489361702125</v>
      </c>
      <c r="S19" s="48">
        <v>0</v>
      </c>
      <c r="T19" s="48">
        <v>0</v>
      </c>
      <c r="U19" s="48">
        <v>0</v>
      </c>
      <c r="V19" s="48">
        <v>0</v>
      </c>
      <c r="W19" s="52"/>
      <c r="X19" s="31">
        <v>0</v>
      </c>
      <c r="Y19" s="31">
        <v>0</v>
      </c>
      <c r="Z19" s="31">
        <v>0</v>
      </c>
      <c r="AA19" s="31">
        <v>0</v>
      </c>
      <c r="AB19" s="31">
        <v>0</v>
      </c>
      <c r="AC19" s="31">
        <v>0</v>
      </c>
      <c r="AD19" s="31">
        <v>0</v>
      </c>
    </row>
    <row r="20" spans="1:30">
      <c r="A20" s="25">
        <v>2016</v>
      </c>
      <c r="B20" s="48">
        <v>0</v>
      </c>
      <c r="C20" s="47">
        <v>80.228596549071341</v>
      </c>
      <c r="D20" s="47">
        <v>53.027805253324544</v>
      </c>
      <c r="E20" s="47">
        <v>70.576159500128568</v>
      </c>
      <c r="F20" s="48">
        <v>0</v>
      </c>
      <c r="G20" s="48">
        <v>0</v>
      </c>
      <c r="H20" s="47">
        <v>124.69391659412543</v>
      </c>
      <c r="I20" s="47">
        <v>165.21225757317194</v>
      </c>
      <c r="J20" s="47">
        <v>155.853637201666</v>
      </c>
      <c r="K20" s="47">
        <v>83.351658698008094</v>
      </c>
      <c r="L20" s="47">
        <v>0</v>
      </c>
      <c r="M20" s="47">
        <v>0</v>
      </c>
      <c r="N20" s="47">
        <v>0</v>
      </c>
      <c r="O20" s="48">
        <v>0</v>
      </c>
      <c r="P20" s="48">
        <v>0</v>
      </c>
      <c r="Q20" s="48">
        <v>0</v>
      </c>
      <c r="R20" s="47">
        <v>52.612749121367095</v>
      </c>
      <c r="S20" s="48">
        <v>0</v>
      </c>
      <c r="T20" s="48">
        <v>0</v>
      </c>
      <c r="U20" s="48">
        <v>0</v>
      </c>
      <c r="V20" s="48">
        <v>0</v>
      </c>
      <c r="W20" s="52"/>
      <c r="X20" s="31">
        <v>0</v>
      </c>
      <c r="Y20" s="31">
        <v>0</v>
      </c>
      <c r="Z20" s="31">
        <v>0</v>
      </c>
      <c r="AA20" s="31">
        <v>0</v>
      </c>
      <c r="AB20" s="31">
        <v>0</v>
      </c>
      <c r="AC20" s="31">
        <v>0</v>
      </c>
      <c r="AD20" s="31">
        <v>0</v>
      </c>
    </row>
    <row r="21" spans="1:30">
      <c r="A21" s="25">
        <v>2017</v>
      </c>
      <c r="B21" s="48">
        <v>0</v>
      </c>
      <c r="C21" s="47">
        <v>83.586059829715268</v>
      </c>
      <c r="D21" s="47">
        <v>57.701344527609891</v>
      </c>
      <c r="E21" s="47">
        <v>74.400643778144541</v>
      </c>
      <c r="F21" s="48">
        <v>0</v>
      </c>
      <c r="G21" s="48">
        <v>0</v>
      </c>
      <c r="H21" s="47">
        <v>123.65287140707581</v>
      </c>
      <c r="I21" s="47">
        <v>167.03662596542873</v>
      </c>
      <c r="J21" s="47">
        <v>157.5699027797167</v>
      </c>
      <c r="K21" s="47">
        <v>82.656208155892671</v>
      </c>
      <c r="L21" s="47">
        <v>0</v>
      </c>
      <c r="M21" s="47">
        <v>0</v>
      </c>
      <c r="N21" s="47">
        <v>0</v>
      </c>
      <c r="O21" s="48">
        <v>0</v>
      </c>
      <c r="P21" s="48">
        <v>0</v>
      </c>
      <c r="Q21" s="48">
        <v>0</v>
      </c>
      <c r="R21" s="47">
        <v>51.631745948348481</v>
      </c>
      <c r="S21" s="48">
        <v>0</v>
      </c>
      <c r="T21" s="48">
        <v>0</v>
      </c>
      <c r="U21" s="48">
        <v>0</v>
      </c>
      <c r="V21" s="48">
        <v>0</v>
      </c>
      <c r="W21" s="52"/>
      <c r="X21" s="31">
        <v>0</v>
      </c>
      <c r="Y21" s="31">
        <v>0</v>
      </c>
      <c r="Z21" s="31">
        <v>0</v>
      </c>
      <c r="AA21" s="31">
        <v>0</v>
      </c>
      <c r="AB21" s="31">
        <v>0</v>
      </c>
      <c r="AC21" s="31">
        <v>0</v>
      </c>
      <c r="AD21" s="31">
        <v>0</v>
      </c>
    </row>
    <row r="22" spans="1:30">
      <c r="A22" s="25">
        <v>2018</v>
      </c>
      <c r="B22" s="48">
        <v>0</v>
      </c>
      <c r="C22" s="47">
        <v>87.498373825540014</v>
      </c>
      <c r="D22" s="47">
        <v>62.121201960730822</v>
      </c>
      <c r="E22" s="47">
        <v>78.493063971058916</v>
      </c>
      <c r="F22" s="48">
        <v>0</v>
      </c>
      <c r="G22" s="48">
        <v>0</v>
      </c>
      <c r="H22" s="47">
        <v>123.29131943799217</v>
      </c>
      <c r="I22" s="47">
        <v>165.76723602436866</v>
      </c>
      <c r="J22" s="47">
        <v>156.08525190871421</v>
      </c>
      <c r="K22" s="47">
        <v>82.406535116048929</v>
      </c>
      <c r="L22" s="47">
        <v>0</v>
      </c>
      <c r="M22" s="47">
        <v>0</v>
      </c>
      <c r="N22" s="47">
        <v>0</v>
      </c>
      <c r="O22" s="48">
        <v>0</v>
      </c>
      <c r="P22" s="48">
        <v>0</v>
      </c>
      <c r="Q22" s="48">
        <v>0</v>
      </c>
      <c r="R22" s="47">
        <v>50.619358772890664</v>
      </c>
      <c r="S22" s="48">
        <v>0</v>
      </c>
      <c r="T22" s="48">
        <v>0</v>
      </c>
      <c r="U22" s="48">
        <v>0</v>
      </c>
      <c r="V22" s="48">
        <v>0</v>
      </c>
      <c r="W22" s="52"/>
      <c r="X22" s="31">
        <v>0</v>
      </c>
      <c r="Y22" s="31">
        <v>0</v>
      </c>
      <c r="Z22" s="31">
        <v>0</v>
      </c>
      <c r="AA22" s="31">
        <v>0</v>
      </c>
      <c r="AB22" s="31">
        <v>0</v>
      </c>
      <c r="AC22" s="31">
        <v>0</v>
      </c>
      <c r="AD22" s="31">
        <v>0</v>
      </c>
    </row>
    <row r="23" spans="1:30">
      <c r="A23" s="25">
        <v>2019</v>
      </c>
      <c r="B23" s="48">
        <v>0</v>
      </c>
      <c r="C23" s="47">
        <v>91.727902469674873</v>
      </c>
      <c r="D23" s="47">
        <v>62.121201960730822</v>
      </c>
      <c r="E23" s="47">
        <v>81.221707639446933</v>
      </c>
      <c r="F23" s="48">
        <v>0</v>
      </c>
      <c r="G23" s="48">
        <v>0</v>
      </c>
      <c r="H23" s="47">
        <v>125.84386235318601</v>
      </c>
      <c r="I23" s="47">
        <v>174.74701417586101</v>
      </c>
      <c r="J23" s="47">
        <v>165.202475644158</v>
      </c>
      <c r="K23" s="47">
        <v>84.114317951203475</v>
      </c>
      <c r="L23" s="47">
        <v>0</v>
      </c>
      <c r="M23" s="47">
        <v>0</v>
      </c>
      <c r="N23" s="47">
        <v>0</v>
      </c>
      <c r="O23" s="48">
        <v>0</v>
      </c>
      <c r="P23" s="48">
        <v>0</v>
      </c>
      <c r="Q23" s="48">
        <v>0</v>
      </c>
      <c r="R23" s="47">
        <v>52.644133123806292</v>
      </c>
      <c r="S23" s="48">
        <v>0</v>
      </c>
      <c r="T23" s="48">
        <v>0</v>
      </c>
      <c r="U23" s="48">
        <v>0</v>
      </c>
      <c r="V23" s="48">
        <v>0</v>
      </c>
      <c r="W23" s="52"/>
      <c r="X23" s="31">
        <v>0</v>
      </c>
      <c r="Y23" s="31">
        <v>0</v>
      </c>
      <c r="Z23" s="31">
        <v>0</v>
      </c>
      <c r="AA23" s="31">
        <v>0</v>
      </c>
      <c r="AB23" s="31">
        <v>0</v>
      </c>
      <c r="AC23" s="31">
        <v>0</v>
      </c>
      <c r="AD23" s="31">
        <v>0</v>
      </c>
    </row>
    <row r="24" spans="1:30">
      <c r="A24" s="25">
        <v>2020</v>
      </c>
      <c r="B24" s="48">
        <v>0</v>
      </c>
      <c r="C24" s="47">
        <v>91.463556929416441</v>
      </c>
      <c r="D24" s="47">
        <v>62.121201960730822</v>
      </c>
      <c r="E24" s="47">
        <v>81.051167410172667</v>
      </c>
      <c r="F24" s="48">
        <v>0</v>
      </c>
      <c r="G24" s="48">
        <v>0</v>
      </c>
      <c r="H24" s="47">
        <v>125.61181299725931</v>
      </c>
      <c r="I24" s="47">
        <v>173.93067070754353</v>
      </c>
      <c r="J24" s="47">
        <v>165.202475644158</v>
      </c>
      <c r="K24" s="47">
        <v>83.95906496618943</v>
      </c>
      <c r="L24" s="47">
        <v>0</v>
      </c>
      <c r="M24" s="47">
        <v>0</v>
      </c>
      <c r="N24" s="47">
        <v>0</v>
      </c>
      <c r="O24" s="48">
        <v>0</v>
      </c>
      <c r="P24" s="48">
        <v>0</v>
      </c>
      <c r="Q24" s="48">
        <v>0</v>
      </c>
      <c r="R24" s="47">
        <v>52.644133123806292</v>
      </c>
      <c r="S24" s="48">
        <v>0</v>
      </c>
      <c r="T24" s="48">
        <v>0</v>
      </c>
      <c r="U24" s="48">
        <v>0</v>
      </c>
      <c r="V24" s="48">
        <v>0</v>
      </c>
      <c r="W24" s="52"/>
      <c r="X24" s="31">
        <v>0</v>
      </c>
      <c r="Y24" s="31">
        <v>0</v>
      </c>
      <c r="Z24" s="31">
        <v>0</v>
      </c>
      <c r="AA24" s="31">
        <v>0</v>
      </c>
      <c r="AB24" s="31">
        <v>0</v>
      </c>
      <c r="AC24" s="31">
        <v>0</v>
      </c>
      <c r="AD24" s="31">
        <v>0</v>
      </c>
    </row>
    <row r="25" spans="1:30">
      <c r="A25" s="25">
        <v>2021</v>
      </c>
      <c r="B25" s="48">
        <v>0</v>
      </c>
      <c r="C25" s="47">
        <v>91.199211389158009</v>
      </c>
      <c r="D25" s="47">
        <v>62.121201960730822</v>
      </c>
      <c r="E25" s="47">
        <v>80.880627180898415</v>
      </c>
      <c r="F25" s="48">
        <v>0</v>
      </c>
      <c r="G25" s="48">
        <v>0</v>
      </c>
      <c r="H25" s="47">
        <v>125.37976364133259</v>
      </c>
      <c r="I25" s="47">
        <v>173.11432723922604</v>
      </c>
      <c r="J25" s="47">
        <v>165.202475644158</v>
      </c>
      <c r="K25" s="47">
        <v>83.803811981175386</v>
      </c>
      <c r="L25" s="47">
        <v>0</v>
      </c>
      <c r="M25" s="47">
        <v>0</v>
      </c>
      <c r="N25" s="47">
        <v>0</v>
      </c>
      <c r="O25" s="48">
        <v>0</v>
      </c>
      <c r="P25" s="48">
        <v>0</v>
      </c>
      <c r="Q25" s="48">
        <v>0</v>
      </c>
      <c r="R25" s="47">
        <v>52.644133123806292</v>
      </c>
      <c r="S25" s="48">
        <v>0</v>
      </c>
      <c r="T25" s="48">
        <v>0</v>
      </c>
      <c r="U25" s="48">
        <v>0</v>
      </c>
      <c r="V25" s="48">
        <v>0</v>
      </c>
      <c r="W25" s="52"/>
      <c r="X25" s="31">
        <v>0</v>
      </c>
      <c r="Y25" s="31">
        <v>0</v>
      </c>
      <c r="Z25" s="31">
        <v>0</v>
      </c>
      <c r="AA25" s="31">
        <v>0</v>
      </c>
      <c r="AB25" s="31">
        <v>0</v>
      </c>
      <c r="AC25" s="31">
        <v>0</v>
      </c>
      <c r="AD25" s="31">
        <v>0</v>
      </c>
    </row>
    <row r="26" spans="1:30">
      <c r="A26" s="25">
        <v>2022</v>
      </c>
      <c r="B26" s="48">
        <v>0</v>
      </c>
      <c r="C26" s="47">
        <v>90.934865848899591</v>
      </c>
      <c r="D26" s="47">
        <v>62.121201960730822</v>
      </c>
      <c r="E26" s="47">
        <v>80.710086951624177</v>
      </c>
      <c r="F26" s="48">
        <v>0</v>
      </c>
      <c r="G26" s="48">
        <v>0</v>
      </c>
      <c r="H26" s="47">
        <v>125.14771428540588</v>
      </c>
      <c r="I26" s="47">
        <v>172.29798377090856</v>
      </c>
      <c r="J26" s="47">
        <v>165.202475644158</v>
      </c>
      <c r="K26" s="47">
        <v>83.648558996161327</v>
      </c>
      <c r="L26" s="47">
        <v>0</v>
      </c>
      <c r="M26" s="47">
        <v>0</v>
      </c>
      <c r="N26" s="47">
        <v>0</v>
      </c>
      <c r="O26" s="48">
        <v>0</v>
      </c>
      <c r="P26" s="48">
        <v>0</v>
      </c>
      <c r="Q26" s="48">
        <v>0</v>
      </c>
      <c r="R26" s="47">
        <v>52.644133123806292</v>
      </c>
      <c r="S26" s="48">
        <v>0</v>
      </c>
      <c r="T26" s="48">
        <v>0</v>
      </c>
      <c r="U26" s="48">
        <v>0</v>
      </c>
      <c r="V26" s="48">
        <v>0</v>
      </c>
      <c r="W26" s="52"/>
      <c r="X26" s="31">
        <v>0</v>
      </c>
      <c r="Y26" s="31">
        <v>0</v>
      </c>
      <c r="Z26" s="31">
        <v>0</v>
      </c>
      <c r="AA26" s="31">
        <v>0</v>
      </c>
      <c r="AB26" s="31">
        <v>0</v>
      </c>
      <c r="AC26" s="31">
        <v>0</v>
      </c>
      <c r="AD26" s="31">
        <v>0</v>
      </c>
    </row>
    <row r="27" spans="1:30">
      <c r="A27" s="25">
        <v>2023</v>
      </c>
      <c r="B27" s="48">
        <v>0</v>
      </c>
      <c r="C27" s="47">
        <v>90.670520308641159</v>
      </c>
      <c r="D27" s="47">
        <v>62.121201960730822</v>
      </c>
      <c r="E27" s="47">
        <v>80.539546722349925</v>
      </c>
      <c r="F27" s="48">
        <v>0</v>
      </c>
      <c r="G27" s="48">
        <v>0</v>
      </c>
      <c r="H27" s="47">
        <v>124.91566492947916</v>
      </c>
      <c r="I27" s="47">
        <v>171.48164030259107</v>
      </c>
      <c r="J27" s="47">
        <v>165.202475644158</v>
      </c>
      <c r="K27" s="47">
        <v>83.493306011147283</v>
      </c>
      <c r="L27" s="47">
        <v>0</v>
      </c>
      <c r="M27" s="47">
        <v>0</v>
      </c>
      <c r="N27" s="47">
        <v>0</v>
      </c>
      <c r="O27" s="48">
        <v>0</v>
      </c>
      <c r="P27" s="48">
        <v>0</v>
      </c>
      <c r="Q27" s="48">
        <v>0</v>
      </c>
      <c r="R27" s="47">
        <v>52.644133123806292</v>
      </c>
      <c r="S27" s="48">
        <v>0</v>
      </c>
      <c r="T27" s="48">
        <v>0</v>
      </c>
      <c r="U27" s="48">
        <v>0</v>
      </c>
      <c r="V27" s="48">
        <v>0</v>
      </c>
      <c r="W27" s="52"/>
      <c r="X27" s="31">
        <v>0</v>
      </c>
      <c r="Y27" s="31">
        <v>0</v>
      </c>
      <c r="Z27" s="31">
        <v>0</v>
      </c>
      <c r="AA27" s="31">
        <v>0</v>
      </c>
      <c r="AB27" s="31">
        <v>0</v>
      </c>
      <c r="AC27" s="31">
        <v>0</v>
      </c>
      <c r="AD27" s="31">
        <v>0</v>
      </c>
    </row>
    <row r="28" spans="1:30">
      <c r="A28" s="25">
        <v>2024</v>
      </c>
      <c r="B28" s="48">
        <v>0</v>
      </c>
      <c r="C28" s="47">
        <v>90.406174768382726</v>
      </c>
      <c r="D28" s="47">
        <v>62.121201960730822</v>
      </c>
      <c r="E28" s="47">
        <v>80.369006493075673</v>
      </c>
      <c r="F28" s="48">
        <v>0</v>
      </c>
      <c r="G28" s="48">
        <v>0</v>
      </c>
      <c r="H28" s="47">
        <v>124.68361557355246</v>
      </c>
      <c r="I28" s="47">
        <v>170.66529683427359</v>
      </c>
      <c r="J28" s="47">
        <v>165.202475644158</v>
      </c>
      <c r="K28" s="47">
        <v>83.338053026133238</v>
      </c>
      <c r="L28" s="47">
        <v>0</v>
      </c>
      <c r="M28" s="47">
        <v>0</v>
      </c>
      <c r="N28" s="47">
        <v>0</v>
      </c>
      <c r="O28" s="48">
        <v>0</v>
      </c>
      <c r="P28" s="48">
        <v>0</v>
      </c>
      <c r="Q28" s="48">
        <v>0</v>
      </c>
      <c r="R28" s="47">
        <v>52.644133123806292</v>
      </c>
      <c r="S28" s="48">
        <v>0</v>
      </c>
      <c r="T28" s="48">
        <v>0</v>
      </c>
      <c r="U28" s="48">
        <v>0</v>
      </c>
      <c r="V28" s="48">
        <v>0</v>
      </c>
      <c r="W28" s="52"/>
      <c r="X28" s="31">
        <v>0</v>
      </c>
      <c r="Y28" s="31">
        <v>0</v>
      </c>
      <c r="Z28" s="31">
        <v>0</v>
      </c>
      <c r="AA28" s="31">
        <v>0</v>
      </c>
      <c r="AB28" s="31">
        <v>0</v>
      </c>
      <c r="AC28" s="31">
        <v>0</v>
      </c>
      <c r="AD28" s="31">
        <v>0</v>
      </c>
    </row>
    <row r="29" spans="1:30">
      <c r="A29" s="25">
        <v>2025</v>
      </c>
      <c r="B29" s="48">
        <v>0</v>
      </c>
      <c r="C29" s="47">
        <v>90.141829228124294</v>
      </c>
      <c r="D29" s="47">
        <v>62.121201960730822</v>
      </c>
      <c r="E29" s="47">
        <v>80.198466263801421</v>
      </c>
      <c r="F29" s="48">
        <v>0</v>
      </c>
      <c r="G29" s="48">
        <v>0</v>
      </c>
      <c r="H29" s="47">
        <v>124.45156621762573</v>
      </c>
      <c r="I29" s="47">
        <v>169.84895336595611</v>
      </c>
      <c r="J29" s="47">
        <v>165.202475644158</v>
      </c>
      <c r="K29" s="47">
        <v>83.182800041119179</v>
      </c>
      <c r="L29" s="47">
        <v>0</v>
      </c>
      <c r="M29" s="47">
        <v>0</v>
      </c>
      <c r="N29" s="47">
        <v>0</v>
      </c>
      <c r="O29" s="48">
        <v>0</v>
      </c>
      <c r="P29" s="48">
        <v>0</v>
      </c>
      <c r="Q29" s="48">
        <v>0</v>
      </c>
      <c r="R29" s="47">
        <v>52.644133123806292</v>
      </c>
      <c r="S29" s="48">
        <v>0</v>
      </c>
      <c r="T29" s="48">
        <v>0</v>
      </c>
      <c r="U29" s="48">
        <v>0</v>
      </c>
      <c r="V29" s="48">
        <v>0</v>
      </c>
      <c r="W29" s="52"/>
      <c r="X29" s="31">
        <v>0</v>
      </c>
      <c r="Y29" s="31">
        <v>0</v>
      </c>
      <c r="Z29" s="31">
        <v>0</v>
      </c>
      <c r="AA29" s="31">
        <v>0</v>
      </c>
      <c r="AB29" s="31">
        <v>0</v>
      </c>
      <c r="AC29" s="31">
        <v>0</v>
      </c>
      <c r="AD29" s="31">
        <v>0</v>
      </c>
    </row>
    <row r="30" spans="1:30">
      <c r="A30" s="25">
        <v>2026</v>
      </c>
      <c r="B30" s="48">
        <v>0</v>
      </c>
      <c r="C30" s="47">
        <v>89.877483687865862</v>
      </c>
      <c r="D30" s="47">
        <v>62.121201960730822</v>
      </c>
      <c r="E30" s="47">
        <v>80.027926034527169</v>
      </c>
      <c r="F30" s="48">
        <v>0</v>
      </c>
      <c r="G30" s="48">
        <v>0</v>
      </c>
      <c r="H30" s="47">
        <v>124.21951686169902</v>
      </c>
      <c r="I30" s="47">
        <v>169.03260989763862</v>
      </c>
      <c r="J30" s="47">
        <v>165.202475644158</v>
      </c>
      <c r="K30" s="47">
        <v>83.027547056105135</v>
      </c>
      <c r="L30" s="47">
        <v>0</v>
      </c>
      <c r="M30" s="47">
        <v>0</v>
      </c>
      <c r="N30" s="47">
        <v>0</v>
      </c>
      <c r="O30" s="48">
        <v>0</v>
      </c>
      <c r="P30" s="48">
        <v>0</v>
      </c>
      <c r="Q30" s="48">
        <v>0</v>
      </c>
      <c r="R30" s="47">
        <v>52.644133123806292</v>
      </c>
      <c r="S30" s="48">
        <v>0</v>
      </c>
      <c r="T30" s="48">
        <v>0</v>
      </c>
      <c r="U30" s="48">
        <v>0</v>
      </c>
      <c r="V30" s="48">
        <v>0</v>
      </c>
      <c r="W30" s="52"/>
      <c r="X30" s="31">
        <v>0</v>
      </c>
      <c r="Y30" s="31">
        <v>0</v>
      </c>
      <c r="Z30" s="31">
        <v>0</v>
      </c>
      <c r="AA30" s="31">
        <v>0</v>
      </c>
      <c r="AB30" s="31">
        <v>0</v>
      </c>
      <c r="AC30" s="31">
        <v>0</v>
      </c>
      <c r="AD30" s="31">
        <v>0</v>
      </c>
    </row>
    <row r="31" spans="1:30">
      <c r="A31" s="25">
        <v>2027</v>
      </c>
      <c r="B31" s="48">
        <v>0</v>
      </c>
      <c r="C31" s="47">
        <v>89.61313814760743</v>
      </c>
      <c r="D31" s="47">
        <v>62.121201960730822</v>
      </c>
      <c r="E31" s="47">
        <v>79.857385805252918</v>
      </c>
      <c r="F31" s="48">
        <v>0</v>
      </c>
      <c r="G31" s="48">
        <v>0</v>
      </c>
      <c r="H31" s="47">
        <v>123.98746750577232</v>
      </c>
      <c r="I31" s="47">
        <v>168.21626642932114</v>
      </c>
      <c r="J31" s="47">
        <v>165.202475644158</v>
      </c>
      <c r="K31" s="47">
        <v>82.87229407109109</v>
      </c>
      <c r="L31" s="47">
        <v>0</v>
      </c>
      <c r="M31" s="47">
        <v>0</v>
      </c>
      <c r="N31" s="47">
        <v>0</v>
      </c>
      <c r="O31" s="48">
        <v>0</v>
      </c>
      <c r="P31" s="48">
        <v>0</v>
      </c>
      <c r="Q31" s="48">
        <v>0</v>
      </c>
      <c r="R31" s="47">
        <v>52.644133123806292</v>
      </c>
      <c r="S31" s="48">
        <v>0</v>
      </c>
      <c r="T31" s="48">
        <v>0</v>
      </c>
      <c r="U31" s="48">
        <v>0</v>
      </c>
      <c r="V31" s="48">
        <v>0</v>
      </c>
      <c r="W31" s="52"/>
      <c r="X31" s="31">
        <v>0</v>
      </c>
      <c r="Y31" s="31">
        <v>0</v>
      </c>
      <c r="Z31" s="31">
        <v>0</v>
      </c>
      <c r="AA31" s="31">
        <v>0</v>
      </c>
      <c r="AB31" s="31">
        <v>0</v>
      </c>
      <c r="AC31" s="31">
        <v>0</v>
      </c>
      <c r="AD31" s="31">
        <v>0</v>
      </c>
    </row>
    <row r="32" spans="1:30">
      <c r="A32" s="25">
        <v>2028</v>
      </c>
      <c r="B32" s="48">
        <v>0</v>
      </c>
      <c r="C32" s="47">
        <v>89.348792607349012</v>
      </c>
      <c r="D32" s="47">
        <v>62.121201960730822</v>
      </c>
      <c r="E32" s="47">
        <v>79.686845575978666</v>
      </c>
      <c r="F32" s="48">
        <v>0</v>
      </c>
      <c r="G32" s="48">
        <v>0</v>
      </c>
      <c r="H32" s="47">
        <v>123.75541814984561</v>
      </c>
      <c r="I32" s="47">
        <v>167.39992296100363</v>
      </c>
      <c r="J32" s="47">
        <v>165.202475644158</v>
      </c>
      <c r="K32" s="47">
        <v>82.717041086077032</v>
      </c>
      <c r="L32" s="47">
        <v>0</v>
      </c>
      <c r="M32" s="47">
        <v>0</v>
      </c>
      <c r="N32" s="47">
        <v>0</v>
      </c>
      <c r="O32" s="48">
        <v>0</v>
      </c>
      <c r="P32" s="48">
        <v>0</v>
      </c>
      <c r="Q32" s="48">
        <v>0</v>
      </c>
      <c r="R32" s="47">
        <v>52.644133123806292</v>
      </c>
      <c r="S32" s="48">
        <v>0</v>
      </c>
      <c r="T32" s="48">
        <v>0</v>
      </c>
      <c r="U32" s="48">
        <v>0</v>
      </c>
      <c r="V32" s="48">
        <v>0</v>
      </c>
      <c r="W32" s="52"/>
      <c r="X32" s="31">
        <v>0</v>
      </c>
      <c r="Y32" s="31">
        <v>0</v>
      </c>
      <c r="Z32" s="31">
        <v>0</v>
      </c>
      <c r="AA32" s="31">
        <v>0</v>
      </c>
      <c r="AB32" s="31">
        <v>0</v>
      </c>
      <c r="AC32" s="31">
        <v>0</v>
      </c>
      <c r="AD32" s="31">
        <v>0</v>
      </c>
    </row>
    <row r="33" spans="1:30">
      <c r="A33" s="25">
        <v>2029</v>
      </c>
      <c r="B33" s="48">
        <v>0</v>
      </c>
      <c r="C33" s="47">
        <v>89.084447067090579</v>
      </c>
      <c r="D33" s="47">
        <v>62.121201960730822</v>
      </c>
      <c r="E33" s="47">
        <v>79.516305346704414</v>
      </c>
      <c r="F33" s="48">
        <v>0</v>
      </c>
      <c r="G33" s="48">
        <v>0</v>
      </c>
      <c r="H33" s="47">
        <v>123.52336879391888</v>
      </c>
      <c r="I33" s="47">
        <v>166.58357949268614</v>
      </c>
      <c r="J33" s="47">
        <v>165.202475644158</v>
      </c>
      <c r="K33" s="47">
        <v>82.561788101062987</v>
      </c>
      <c r="L33" s="47">
        <v>0</v>
      </c>
      <c r="M33" s="47">
        <v>0</v>
      </c>
      <c r="N33" s="47">
        <v>0</v>
      </c>
      <c r="O33" s="48">
        <v>0</v>
      </c>
      <c r="P33" s="48">
        <v>0</v>
      </c>
      <c r="Q33" s="48">
        <v>0</v>
      </c>
      <c r="R33" s="47">
        <v>52.644133123806292</v>
      </c>
      <c r="S33" s="48">
        <v>0</v>
      </c>
      <c r="T33" s="48">
        <v>0</v>
      </c>
      <c r="U33" s="48">
        <v>0</v>
      </c>
      <c r="V33" s="48">
        <v>0</v>
      </c>
      <c r="W33" s="52"/>
      <c r="X33" s="31">
        <v>0</v>
      </c>
      <c r="Y33" s="31">
        <v>0</v>
      </c>
      <c r="Z33" s="31">
        <v>0</v>
      </c>
      <c r="AA33" s="31">
        <v>0</v>
      </c>
      <c r="AB33" s="31">
        <v>0</v>
      </c>
      <c r="AC33" s="31">
        <v>0</v>
      </c>
      <c r="AD33" s="31">
        <v>0</v>
      </c>
    </row>
    <row r="34" spans="1:30">
      <c r="A34" s="25">
        <v>2030</v>
      </c>
      <c r="B34" s="48">
        <v>0</v>
      </c>
      <c r="C34" s="47">
        <v>88.820101526832147</v>
      </c>
      <c r="D34" s="47">
        <v>62.121201960730822</v>
      </c>
      <c r="E34" s="47">
        <v>79.345765117430162</v>
      </c>
      <c r="F34" s="48">
        <v>0</v>
      </c>
      <c r="G34" s="48">
        <v>0</v>
      </c>
      <c r="H34" s="47">
        <v>123.29131943799217</v>
      </c>
      <c r="I34" s="47">
        <v>165.76723602436866</v>
      </c>
      <c r="J34" s="47">
        <v>165.202475644158</v>
      </c>
      <c r="K34" s="47">
        <v>82.406535116048929</v>
      </c>
      <c r="L34" s="47">
        <v>0</v>
      </c>
      <c r="M34" s="47">
        <v>0</v>
      </c>
      <c r="N34" s="47">
        <v>0</v>
      </c>
      <c r="O34" s="48">
        <v>0</v>
      </c>
      <c r="P34" s="48">
        <v>0</v>
      </c>
      <c r="Q34" s="48">
        <v>0</v>
      </c>
      <c r="R34" s="47">
        <v>52.644133123806292</v>
      </c>
      <c r="S34" s="48">
        <v>0</v>
      </c>
      <c r="T34" s="48">
        <v>0</v>
      </c>
      <c r="U34" s="48">
        <v>0</v>
      </c>
      <c r="V34" s="48">
        <v>0</v>
      </c>
      <c r="W34" s="52"/>
      <c r="X34" s="31">
        <v>0</v>
      </c>
      <c r="Y34" s="31">
        <v>0</v>
      </c>
      <c r="Z34" s="31">
        <v>0</v>
      </c>
      <c r="AA34" s="31">
        <v>0</v>
      </c>
      <c r="AB34" s="31">
        <v>0</v>
      </c>
      <c r="AC34" s="31">
        <v>0</v>
      </c>
      <c r="AD34" s="31">
        <v>0</v>
      </c>
    </row>
    <row r="35" spans="1:30">
      <c r="A35" s="25">
        <v>2031</v>
      </c>
      <c r="B35" s="48">
        <v>0</v>
      </c>
      <c r="C35" s="47">
        <v>88.820101526832147</v>
      </c>
      <c r="D35" s="47">
        <v>62.121201960730822</v>
      </c>
      <c r="E35" s="47">
        <v>79.345765117430162</v>
      </c>
      <c r="F35" s="48">
        <v>0</v>
      </c>
      <c r="G35" s="48">
        <v>0</v>
      </c>
      <c r="H35" s="47">
        <v>123.29131943799217</v>
      </c>
      <c r="I35" s="47">
        <v>165.76723602436866</v>
      </c>
      <c r="J35" s="47">
        <v>165.202475644158</v>
      </c>
      <c r="K35" s="47">
        <v>82.406535116048929</v>
      </c>
      <c r="L35" s="47">
        <v>0</v>
      </c>
      <c r="M35" s="47">
        <v>0</v>
      </c>
      <c r="N35" s="47">
        <v>0</v>
      </c>
      <c r="O35" s="48">
        <v>0</v>
      </c>
      <c r="P35" s="48">
        <v>0</v>
      </c>
      <c r="Q35" s="48">
        <v>0</v>
      </c>
      <c r="R35" s="47">
        <v>52.644133123806292</v>
      </c>
      <c r="S35" s="48">
        <v>0</v>
      </c>
      <c r="T35" s="48">
        <v>0</v>
      </c>
      <c r="U35" s="48">
        <v>0</v>
      </c>
      <c r="V35" s="48">
        <v>0</v>
      </c>
      <c r="W35" s="52"/>
      <c r="X35" s="31">
        <v>0</v>
      </c>
      <c r="Y35" s="31">
        <v>0</v>
      </c>
      <c r="Z35" s="31">
        <v>0</v>
      </c>
      <c r="AA35" s="31">
        <v>0</v>
      </c>
      <c r="AB35" s="31">
        <v>0</v>
      </c>
      <c r="AC35" s="31">
        <v>0</v>
      </c>
      <c r="AD35" s="31">
        <v>0</v>
      </c>
    </row>
    <row r="36" spans="1:30">
      <c r="A36" s="25">
        <v>2032</v>
      </c>
      <c r="B36" s="48">
        <v>0</v>
      </c>
      <c r="C36" s="47">
        <v>88.820101526832147</v>
      </c>
      <c r="D36" s="47">
        <v>62.121201960730822</v>
      </c>
      <c r="E36" s="47">
        <v>79.345765117430162</v>
      </c>
      <c r="F36" s="48">
        <v>0</v>
      </c>
      <c r="G36" s="48">
        <v>0</v>
      </c>
      <c r="H36" s="47">
        <v>123.29131943799217</v>
      </c>
      <c r="I36" s="47">
        <v>165.76723602436866</v>
      </c>
      <c r="J36" s="47">
        <v>165.202475644158</v>
      </c>
      <c r="K36" s="47">
        <v>82.406535116048929</v>
      </c>
      <c r="L36" s="47">
        <v>0</v>
      </c>
      <c r="M36" s="47">
        <v>0</v>
      </c>
      <c r="N36" s="47">
        <v>0</v>
      </c>
      <c r="O36" s="48">
        <v>0</v>
      </c>
      <c r="P36" s="48">
        <v>0</v>
      </c>
      <c r="Q36" s="48">
        <v>0</v>
      </c>
      <c r="R36" s="47">
        <v>52.644133123806292</v>
      </c>
      <c r="S36" s="48">
        <v>0</v>
      </c>
      <c r="T36" s="48">
        <v>0</v>
      </c>
      <c r="U36" s="48">
        <v>0</v>
      </c>
      <c r="V36" s="48">
        <v>0</v>
      </c>
      <c r="W36" s="52"/>
      <c r="X36" s="31">
        <v>0</v>
      </c>
      <c r="Y36" s="31">
        <v>0</v>
      </c>
      <c r="Z36" s="31">
        <v>0</v>
      </c>
      <c r="AA36" s="31">
        <v>0</v>
      </c>
      <c r="AB36" s="31">
        <v>0</v>
      </c>
      <c r="AC36" s="31">
        <v>0</v>
      </c>
      <c r="AD36" s="31">
        <v>0</v>
      </c>
    </row>
    <row r="37" spans="1:30">
      <c r="A37" s="25">
        <v>2033</v>
      </c>
      <c r="B37" s="48">
        <v>0</v>
      </c>
      <c r="C37" s="47">
        <v>88.820101526832147</v>
      </c>
      <c r="D37" s="47">
        <v>62.121201960730822</v>
      </c>
      <c r="E37" s="47">
        <v>79.345765117430162</v>
      </c>
      <c r="F37" s="48">
        <v>0</v>
      </c>
      <c r="G37" s="48">
        <v>0</v>
      </c>
      <c r="H37" s="47">
        <v>123.29131943799217</v>
      </c>
      <c r="I37" s="47">
        <v>165.76723602436866</v>
      </c>
      <c r="J37" s="47">
        <v>165.202475644158</v>
      </c>
      <c r="K37" s="47">
        <v>82.406535116048929</v>
      </c>
      <c r="L37" s="47">
        <v>0</v>
      </c>
      <c r="M37" s="47">
        <v>0</v>
      </c>
      <c r="N37" s="47">
        <v>0</v>
      </c>
      <c r="O37" s="48">
        <v>0</v>
      </c>
      <c r="P37" s="48">
        <v>0</v>
      </c>
      <c r="Q37" s="48">
        <v>0</v>
      </c>
      <c r="R37" s="47">
        <v>52.644133123806292</v>
      </c>
      <c r="S37" s="48">
        <v>0</v>
      </c>
      <c r="T37" s="48">
        <v>0</v>
      </c>
      <c r="U37" s="48">
        <v>0</v>
      </c>
      <c r="V37" s="48">
        <v>0</v>
      </c>
      <c r="W37" s="52"/>
      <c r="X37" s="31">
        <v>0</v>
      </c>
      <c r="Y37" s="31">
        <v>0</v>
      </c>
      <c r="Z37" s="31">
        <v>0</v>
      </c>
      <c r="AA37" s="31">
        <v>0</v>
      </c>
      <c r="AB37" s="31">
        <v>0</v>
      </c>
      <c r="AC37" s="31">
        <v>0</v>
      </c>
      <c r="AD37" s="31">
        <v>0</v>
      </c>
    </row>
    <row r="38" spans="1:30">
      <c r="A38" s="25">
        <v>2034</v>
      </c>
      <c r="B38" s="48">
        <v>0</v>
      </c>
      <c r="C38" s="47">
        <v>88.820101526832147</v>
      </c>
      <c r="D38" s="47">
        <v>62.121201960730822</v>
      </c>
      <c r="E38" s="47">
        <v>79.345765117430162</v>
      </c>
      <c r="F38" s="48">
        <v>0</v>
      </c>
      <c r="G38" s="48">
        <v>0</v>
      </c>
      <c r="H38" s="47">
        <v>123.29131943799217</v>
      </c>
      <c r="I38" s="47">
        <v>165.76723602436866</v>
      </c>
      <c r="J38" s="47">
        <v>165.202475644158</v>
      </c>
      <c r="K38" s="47">
        <v>82.406535116048929</v>
      </c>
      <c r="L38" s="47">
        <v>0</v>
      </c>
      <c r="M38" s="47">
        <v>0</v>
      </c>
      <c r="N38" s="47">
        <v>0</v>
      </c>
      <c r="O38" s="48">
        <v>0</v>
      </c>
      <c r="P38" s="48">
        <v>0</v>
      </c>
      <c r="Q38" s="48">
        <v>0</v>
      </c>
      <c r="R38" s="47">
        <v>52.644133123806292</v>
      </c>
      <c r="S38" s="48">
        <v>0</v>
      </c>
      <c r="T38" s="48">
        <v>0</v>
      </c>
      <c r="U38" s="48">
        <v>0</v>
      </c>
      <c r="V38" s="48">
        <v>0</v>
      </c>
      <c r="W38" s="52"/>
      <c r="X38" s="31">
        <v>0</v>
      </c>
      <c r="Y38" s="31">
        <v>0</v>
      </c>
      <c r="Z38" s="31">
        <v>0</v>
      </c>
      <c r="AA38" s="31">
        <v>0</v>
      </c>
      <c r="AB38" s="31">
        <v>0</v>
      </c>
      <c r="AC38" s="31">
        <v>0</v>
      </c>
      <c r="AD38" s="31">
        <v>0</v>
      </c>
    </row>
    <row r="39" spans="1:30">
      <c r="A39" s="25">
        <v>2035</v>
      </c>
      <c r="B39" s="48">
        <v>0</v>
      </c>
      <c r="C39" s="47">
        <v>88.820101526832147</v>
      </c>
      <c r="D39" s="47">
        <v>62.121201960730822</v>
      </c>
      <c r="E39" s="47">
        <v>79.345765117430162</v>
      </c>
      <c r="F39" s="48">
        <v>0</v>
      </c>
      <c r="G39" s="48">
        <v>0</v>
      </c>
      <c r="H39" s="47">
        <v>123.29131943799217</v>
      </c>
      <c r="I39" s="47">
        <v>165.76723602436866</v>
      </c>
      <c r="J39" s="47">
        <v>165.202475644158</v>
      </c>
      <c r="K39" s="47">
        <v>82.406535116048929</v>
      </c>
      <c r="L39" s="47">
        <v>0</v>
      </c>
      <c r="M39" s="47">
        <v>0</v>
      </c>
      <c r="N39" s="47">
        <v>0</v>
      </c>
      <c r="O39" s="48">
        <v>0</v>
      </c>
      <c r="P39" s="48">
        <v>0</v>
      </c>
      <c r="Q39" s="48">
        <v>0</v>
      </c>
      <c r="R39" s="47">
        <v>52.644133123806292</v>
      </c>
      <c r="S39" s="48">
        <v>0</v>
      </c>
      <c r="T39" s="48">
        <v>0</v>
      </c>
      <c r="U39" s="48">
        <v>0</v>
      </c>
      <c r="V39" s="48">
        <v>0</v>
      </c>
      <c r="W39" s="52"/>
      <c r="X39" s="31">
        <v>0</v>
      </c>
      <c r="Y39" s="31">
        <v>0</v>
      </c>
      <c r="Z39" s="31">
        <v>0</v>
      </c>
      <c r="AA39" s="31">
        <v>0</v>
      </c>
      <c r="AB39" s="31">
        <v>0</v>
      </c>
      <c r="AC39" s="31">
        <v>0</v>
      </c>
      <c r="AD39" s="31">
        <v>0</v>
      </c>
    </row>
    <row r="40" spans="1:30">
      <c r="A40" s="25">
        <v>2036</v>
      </c>
      <c r="B40" s="48">
        <v>0</v>
      </c>
      <c r="C40" s="47">
        <v>88.820101526832147</v>
      </c>
      <c r="D40" s="47">
        <v>62.121201960730822</v>
      </c>
      <c r="E40" s="47">
        <v>79.345765117430162</v>
      </c>
      <c r="F40" s="48">
        <v>0</v>
      </c>
      <c r="G40" s="48">
        <v>0</v>
      </c>
      <c r="H40" s="47">
        <v>123.29131943799217</v>
      </c>
      <c r="I40" s="47">
        <v>165.76723602436866</v>
      </c>
      <c r="J40" s="47">
        <v>165.202475644158</v>
      </c>
      <c r="K40" s="47">
        <v>82.406535116048929</v>
      </c>
      <c r="L40" s="47">
        <v>0</v>
      </c>
      <c r="M40" s="47">
        <v>0</v>
      </c>
      <c r="N40" s="47">
        <v>0</v>
      </c>
      <c r="O40" s="48">
        <v>0</v>
      </c>
      <c r="P40" s="48">
        <v>0</v>
      </c>
      <c r="Q40" s="48">
        <v>0</v>
      </c>
      <c r="R40" s="47">
        <v>52.644133123806292</v>
      </c>
      <c r="S40" s="48">
        <v>0</v>
      </c>
      <c r="T40" s="48">
        <v>0</v>
      </c>
      <c r="U40" s="48">
        <v>0</v>
      </c>
      <c r="V40" s="48">
        <v>0</v>
      </c>
      <c r="W40" s="52"/>
      <c r="X40" s="31">
        <v>0</v>
      </c>
      <c r="Y40" s="31">
        <v>0</v>
      </c>
      <c r="Z40" s="31">
        <v>0</v>
      </c>
      <c r="AA40" s="31">
        <v>0</v>
      </c>
      <c r="AB40" s="31">
        <v>0</v>
      </c>
      <c r="AC40" s="31">
        <v>0</v>
      </c>
      <c r="AD40" s="31">
        <v>0</v>
      </c>
    </row>
    <row r="41" spans="1:30">
      <c r="A41" s="25">
        <v>2037</v>
      </c>
      <c r="B41" s="48">
        <v>0</v>
      </c>
      <c r="C41" s="47">
        <v>88.820101526832147</v>
      </c>
      <c r="D41" s="47">
        <v>62.121201960730822</v>
      </c>
      <c r="E41" s="47">
        <v>79.345765117430162</v>
      </c>
      <c r="F41" s="48">
        <v>0</v>
      </c>
      <c r="G41" s="48">
        <v>0</v>
      </c>
      <c r="H41" s="47">
        <v>123.29131943799217</v>
      </c>
      <c r="I41" s="47">
        <v>165.76723602436866</v>
      </c>
      <c r="J41" s="47">
        <v>165.202475644158</v>
      </c>
      <c r="K41" s="47">
        <v>82.406535116048929</v>
      </c>
      <c r="L41" s="47">
        <v>0</v>
      </c>
      <c r="M41" s="47">
        <v>0</v>
      </c>
      <c r="N41" s="47">
        <v>0</v>
      </c>
      <c r="O41" s="48">
        <v>0</v>
      </c>
      <c r="P41" s="48">
        <v>0</v>
      </c>
      <c r="Q41" s="48">
        <v>0</v>
      </c>
      <c r="R41" s="47">
        <v>52.644133123806292</v>
      </c>
      <c r="S41" s="48">
        <v>0</v>
      </c>
      <c r="T41" s="48">
        <v>0</v>
      </c>
      <c r="U41" s="48">
        <v>0</v>
      </c>
      <c r="V41" s="48">
        <v>0</v>
      </c>
      <c r="W41" s="52"/>
      <c r="X41" s="31">
        <v>0</v>
      </c>
      <c r="Y41" s="31">
        <v>0</v>
      </c>
      <c r="Z41" s="31">
        <v>0</v>
      </c>
      <c r="AA41" s="31">
        <v>0</v>
      </c>
      <c r="AB41" s="31">
        <v>0</v>
      </c>
      <c r="AC41" s="31">
        <v>0</v>
      </c>
      <c r="AD41" s="31">
        <v>0</v>
      </c>
    </row>
    <row r="42" spans="1:30">
      <c r="A42" s="25">
        <v>2038</v>
      </c>
      <c r="B42" s="48">
        <v>0</v>
      </c>
      <c r="C42" s="47">
        <v>88.820101526832147</v>
      </c>
      <c r="D42" s="47">
        <v>62.121201960730822</v>
      </c>
      <c r="E42" s="47">
        <v>79.345765117430162</v>
      </c>
      <c r="F42" s="48">
        <v>0</v>
      </c>
      <c r="G42" s="48">
        <v>0</v>
      </c>
      <c r="H42" s="47">
        <v>123.29131943799217</v>
      </c>
      <c r="I42" s="47">
        <v>165.76723602436866</v>
      </c>
      <c r="J42" s="47">
        <v>165.202475644158</v>
      </c>
      <c r="K42" s="47">
        <v>82.406535116048929</v>
      </c>
      <c r="L42" s="47">
        <v>0</v>
      </c>
      <c r="M42" s="47">
        <v>0</v>
      </c>
      <c r="N42" s="47">
        <v>0</v>
      </c>
      <c r="O42" s="48">
        <v>0</v>
      </c>
      <c r="P42" s="48">
        <v>0</v>
      </c>
      <c r="Q42" s="48">
        <v>0</v>
      </c>
      <c r="R42" s="47">
        <v>52.644133123806292</v>
      </c>
      <c r="S42" s="48">
        <v>0</v>
      </c>
      <c r="T42" s="48">
        <v>0</v>
      </c>
      <c r="U42" s="48">
        <v>0</v>
      </c>
      <c r="V42" s="48">
        <v>0</v>
      </c>
      <c r="W42" s="52"/>
      <c r="X42" s="31">
        <v>0</v>
      </c>
      <c r="Y42" s="31">
        <v>0</v>
      </c>
      <c r="Z42" s="31">
        <v>0</v>
      </c>
      <c r="AA42" s="31">
        <v>0</v>
      </c>
      <c r="AB42" s="31">
        <v>0</v>
      </c>
      <c r="AC42" s="31">
        <v>0</v>
      </c>
      <c r="AD42" s="31">
        <v>0</v>
      </c>
    </row>
    <row r="43" spans="1:30">
      <c r="A43" s="25">
        <v>2039</v>
      </c>
      <c r="B43" s="48">
        <v>0</v>
      </c>
      <c r="C43" s="47">
        <v>88.820101526832147</v>
      </c>
      <c r="D43" s="47">
        <v>62.121201960730822</v>
      </c>
      <c r="E43" s="47">
        <v>79.345765117430162</v>
      </c>
      <c r="F43" s="48">
        <v>0</v>
      </c>
      <c r="G43" s="48">
        <v>0</v>
      </c>
      <c r="H43" s="47">
        <v>123.29131943799217</v>
      </c>
      <c r="I43" s="47">
        <v>165.76723602436866</v>
      </c>
      <c r="J43" s="47">
        <v>165.202475644158</v>
      </c>
      <c r="K43" s="47">
        <v>82.406535116048929</v>
      </c>
      <c r="L43" s="47">
        <v>0</v>
      </c>
      <c r="M43" s="47">
        <v>0</v>
      </c>
      <c r="N43" s="47">
        <v>0</v>
      </c>
      <c r="O43" s="48">
        <v>0</v>
      </c>
      <c r="P43" s="48">
        <v>0</v>
      </c>
      <c r="Q43" s="48">
        <v>0</v>
      </c>
      <c r="R43" s="47">
        <v>52.644133123806292</v>
      </c>
      <c r="S43" s="48">
        <v>0</v>
      </c>
      <c r="T43" s="48">
        <v>0</v>
      </c>
      <c r="U43" s="48">
        <v>0</v>
      </c>
      <c r="V43" s="48">
        <v>0</v>
      </c>
      <c r="W43" s="52"/>
      <c r="X43" s="31">
        <v>0</v>
      </c>
      <c r="Y43" s="31">
        <v>0</v>
      </c>
      <c r="Z43" s="31">
        <v>0</v>
      </c>
      <c r="AA43" s="31">
        <v>0</v>
      </c>
      <c r="AB43" s="31">
        <v>0</v>
      </c>
      <c r="AC43" s="31">
        <v>0</v>
      </c>
      <c r="AD43" s="31">
        <v>0</v>
      </c>
    </row>
    <row r="44" spans="1:30">
      <c r="A44" s="25">
        <v>2040</v>
      </c>
      <c r="B44" s="48">
        <v>0</v>
      </c>
      <c r="C44" s="47">
        <v>88.820101526832147</v>
      </c>
      <c r="D44" s="47">
        <v>62.121201960730822</v>
      </c>
      <c r="E44" s="47">
        <v>79.345765117430162</v>
      </c>
      <c r="F44" s="48">
        <v>0</v>
      </c>
      <c r="G44" s="48">
        <v>0</v>
      </c>
      <c r="H44" s="47">
        <v>123.29131943799217</v>
      </c>
      <c r="I44" s="47">
        <v>165.76723602436866</v>
      </c>
      <c r="J44" s="47">
        <v>165.202475644158</v>
      </c>
      <c r="K44" s="47">
        <v>82.406535116048929</v>
      </c>
      <c r="L44" s="47">
        <v>0</v>
      </c>
      <c r="M44" s="47">
        <v>0</v>
      </c>
      <c r="N44" s="47">
        <v>0</v>
      </c>
      <c r="O44" s="48">
        <v>0</v>
      </c>
      <c r="P44" s="48">
        <v>0</v>
      </c>
      <c r="Q44" s="48">
        <v>0</v>
      </c>
      <c r="R44" s="47">
        <v>52.644133123806292</v>
      </c>
      <c r="S44" s="48">
        <v>0</v>
      </c>
      <c r="T44" s="48">
        <v>0</v>
      </c>
      <c r="U44" s="48">
        <v>0</v>
      </c>
      <c r="V44" s="48">
        <v>0</v>
      </c>
      <c r="W44" s="52"/>
      <c r="X44" s="31">
        <v>0</v>
      </c>
      <c r="Y44" s="31">
        <v>0</v>
      </c>
      <c r="Z44" s="31">
        <v>0</v>
      </c>
      <c r="AA44" s="31">
        <v>0</v>
      </c>
      <c r="AB44" s="31">
        <v>0</v>
      </c>
      <c r="AC44" s="31">
        <v>0</v>
      </c>
      <c r="AD44" s="31">
        <v>0</v>
      </c>
    </row>
    <row r="45" spans="1:30">
      <c r="A45" s="25">
        <v>2041</v>
      </c>
      <c r="B45" s="48">
        <v>0</v>
      </c>
      <c r="C45" s="47">
        <v>88.820101526832147</v>
      </c>
      <c r="D45" s="47">
        <v>62.121201960730822</v>
      </c>
      <c r="E45" s="47">
        <v>79.345765117430162</v>
      </c>
      <c r="F45" s="48">
        <v>0</v>
      </c>
      <c r="G45" s="48">
        <v>0</v>
      </c>
      <c r="H45" s="47">
        <v>123.29131943799217</v>
      </c>
      <c r="I45" s="47">
        <v>165.76723602436866</v>
      </c>
      <c r="J45" s="47">
        <v>165.202475644158</v>
      </c>
      <c r="K45" s="47">
        <v>82.406535116048929</v>
      </c>
      <c r="L45" s="47">
        <v>0</v>
      </c>
      <c r="M45" s="47">
        <v>0</v>
      </c>
      <c r="N45" s="47">
        <v>0</v>
      </c>
      <c r="O45" s="48">
        <v>0</v>
      </c>
      <c r="P45" s="48">
        <v>0</v>
      </c>
      <c r="Q45" s="48">
        <v>0</v>
      </c>
      <c r="R45" s="47">
        <v>52.644133123806292</v>
      </c>
      <c r="S45" s="48">
        <v>0</v>
      </c>
      <c r="T45" s="48">
        <v>0</v>
      </c>
      <c r="U45" s="48">
        <v>0</v>
      </c>
      <c r="V45" s="48">
        <v>0</v>
      </c>
      <c r="W45" s="52"/>
      <c r="X45" s="31">
        <v>0</v>
      </c>
      <c r="Y45" s="31">
        <v>0</v>
      </c>
      <c r="Z45" s="31">
        <v>0</v>
      </c>
      <c r="AA45" s="31">
        <v>0</v>
      </c>
      <c r="AB45" s="31">
        <v>0</v>
      </c>
      <c r="AC45" s="31">
        <v>0</v>
      </c>
      <c r="AD45" s="31">
        <v>0</v>
      </c>
    </row>
    <row r="46" spans="1:30">
      <c r="A46" s="25">
        <v>2042</v>
      </c>
      <c r="B46" s="48">
        <v>0</v>
      </c>
      <c r="C46" s="47">
        <v>88.820101526832147</v>
      </c>
      <c r="D46" s="47">
        <v>62.121201960730822</v>
      </c>
      <c r="E46" s="47">
        <v>79.345765117430162</v>
      </c>
      <c r="F46" s="48">
        <v>0</v>
      </c>
      <c r="G46" s="48">
        <v>0</v>
      </c>
      <c r="H46" s="47">
        <v>123.29131943799217</v>
      </c>
      <c r="I46" s="47">
        <v>165.76723602436866</v>
      </c>
      <c r="J46" s="47">
        <v>165.202475644158</v>
      </c>
      <c r="K46" s="47">
        <v>82.406535116048929</v>
      </c>
      <c r="L46" s="47">
        <v>0</v>
      </c>
      <c r="M46" s="47">
        <v>0</v>
      </c>
      <c r="N46" s="47">
        <v>0</v>
      </c>
      <c r="O46" s="48">
        <v>0</v>
      </c>
      <c r="P46" s="48">
        <v>0</v>
      </c>
      <c r="Q46" s="48">
        <v>0</v>
      </c>
      <c r="R46" s="47">
        <v>52.644133123806292</v>
      </c>
      <c r="S46" s="48">
        <v>0</v>
      </c>
      <c r="T46" s="48">
        <v>0</v>
      </c>
      <c r="U46" s="48">
        <v>0</v>
      </c>
      <c r="V46" s="48">
        <v>0</v>
      </c>
      <c r="W46" s="52"/>
      <c r="X46" s="31">
        <v>0</v>
      </c>
      <c r="Y46" s="31">
        <v>0</v>
      </c>
      <c r="Z46" s="31">
        <v>0</v>
      </c>
      <c r="AA46" s="31">
        <v>0</v>
      </c>
      <c r="AB46" s="31">
        <v>0</v>
      </c>
      <c r="AC46" s="31">
        <v>0</v>
      </c>
      <c r="AD46" s="31">
        <v>0</v>
      </c>
    </row>
    <row r="47" spans="1:30">
      <c r="A47" s="25">
        <v>2043</v>
      </c>
      <c r="B47" s="48">
        <v>0</v>
      </c>
      <c r="C47" s="47">
        <v>88.820101526832147</v>
      </c>
      <c r="D47" s="47">
        <v>62.121201960730822</v>
      </c>
      <c r="E47" s="47">
        <v>79.345765117430162</v>
      </c>
      <c r="F47" s="48">
        <v>0</v>
      </c>
      <c r="G47" s="48">
        <v>0</v>
      </c>
      <c r="H47" s="47">
        <v>123.29131943799217</v>
      </c>
      <c r="I47" s="47">
        <v>165.76723602436866</v>
      </c>
      <c r="J47" s="47">
        <v>165.202475644158</v>
      </c>
      <c r="K47" s="47">
        <v>82.406535116048929</v>
      </c>
      <c r="L47" s="47">
        <v>0</v>
      </c>
      <c r="M47" s="47">
        <v>0</v>
      </c>
      <c r="N47" s="47">
        <v>0</v>
      </c>
      <c r="O47" s="48">
        <v>0</v>
      </c>
      <c r="P47" s="48">
        <v>0</v>
      </c>
      <c r="Q47" s="48">
        <v>0</v>
      </c>
      <c r="R47" s="47">
        <v>52.644133123806292</v>
      </c>
      <c r="S47" s="48">
        <v>0</v>
      </c>
      <c r="T47" s="48">
        <v>0</v>
      </c>
      <c r="U47" s="48">
        <v>0</v>
      </c>
      <c r="V47" s="48">
        <v>0</v>
      </c>
      <c r="W47" s="52"/>
      <c r="X47" s="31">
        <v>0</v>
      </c>
      <c r="Y47" s="31">
        <v>0</v>
      </c>
      <c r="Z47" s="31">
        <v>0</v>
      </c>
      <c r="AA47" s="31">
        <v>0</v>
      </c>
      <c r="AB47" s="31">
        <v>0</v>
      </c>
      <c r="AC47" s="31">
        <v>0</v>
      </c>
      <c r="AD47" s="31">
        <v>0</v>
      </c>
    </row>
    <row r="48" spans="1:30">
      <c r="A48" s="25">
        <v>2044</v>
      </c>
      <c r="B48" s="48">
        <v>0</v>
      </c>
      <c r="C48" s="47">
        <v>88.820101526832147</v>
      </c>
      <c r="D48" s="47">
        <v>62.121201960730822</v>
      </c>
      <c r="E48" s="47">
        <v>79.345765117430162</v>
      </c>
      <c r="F48" s="48">
        <v>0</v>
      </c>
      <c r="G48" s="48">
        <v>0</v>
      </c>
      <c r="H48" s="47">
        <v>123.29131943799217</v>
      </c>
      <c r="I48" s="47">
        <v>165.76723602436866</v>
      </c>
      <c r="J48" s="47">
        <v>165.202475644158</v>
      </c>
      <c r="K48" s="47">
        <v>82.406535116048929</v>
      </c>
      <c r="L48" s="47">
        <v>0</v>
      </c>
      <c r="M48" s="47">
        <v>0</v>
      </c>
      <c r="N48" s="47">
        <v>0</v>
      </c>
      <c r="O48" s="48">
        <v>0</v>
      </c>
      <c r="P48" s="48">
        <v>0</v>
      </c>
      <c r="Q48" s="48">
        <v>0</v>
      </c>
      <c r="R48" s="47">
        <v>52.644133123806292</v>
      </c>
      <c r="S48" s="48">
        <v>0</v>
      </c>
      <c r="T48" s="48">
        <v>0</v>
      </c>
      <c r="U48" s="48">
        <v>0</v>
      </c>
      <c r="V48" s="48">
        <v>0</v>
      </c>
      <c r="W48" s="52"/>
      <c r="X48" s="31">
        <v>0</v>
      </c>
      <c r="Y48" s="31">
        <v>0</v>
      </c>
      <c r="Z48" s="31">
        <v>0</v>
      </c>
      <c r="AA48" s="31">
        <v>0</v>
      </c>
      <c r="AB48" s="31">
        <v>0</v>
      </c>
      <c r="AC48" s="31">
        <v>0</v>
      </c>
      <c r="AD48" s="31">
        <v>0</v>
      </c>
    </row>
    <row r="49" spans="1:30">
      <c r="A49" s="25">
        <v>2045</v>
      </c>
      <c r="B49" s="48">
        <v>0</v>
      </c>
      <c r="C49" s="47">
        <v>88.820101526832147</v>
      </c>
      <c r="D49" s="47">
        <v>62.121201960730822</v>
      </c>
      <c r="E49" s="47">
        <v>79.345765117430162</v>
      </c>
      <c r="F49" s="48">
        <v>0</v>
      </c>
      <c r="G49" s="48">
        <v>0</v>
      </c>
      <c r="H49" s="47">
        <v>123.29131943799217</v>
      </c>
      <c r="I49" s="47">
        <v>165.76723602436866</v>
      </c>
      <c r="J49" s="47">
        <v>165.202475644158</v>
      </c>
      <c r="K49" s="47">
        <v>82.406535116048929</v>
      </c>
      <c r="L49" s="47">
        <v>0</v>
      </c>
      <c r="M49" s="47">
        <v>0</v>
      </c>
      <c r="N49" s="47">
        <v>0</v>
      </c>
      <c r="O49" s="48">
        <v>0</v>
      </c>
      <c r="P49" s="48">
        <v>0</v>
      </c>
      <c r="Q49" s="48">
        <v>0</v>
      </c>
      <c r="R49" s="47">
        <v>52.644133123806292</v>
      </c>
      <c r="S49" s="48">
        <v>0</v>
      </c>
      <c r="T49" s="48">
        <v>0</v>
      </c>
      <c r="U49" s="48">
        <v>0</v>
      </c>
      <c r="V49" s="48">
        <v>0</v>
      </c>
      <c r="W49" s="52"/>
      <c r="X49" s="31">
        <v>0</v>
      </c>
      <c r="Y49" s="31">
        <v>0</v>
      </c>
      <c r="Z49" s="31">
        <v>0</v>
      </c>
      <c r="AA49" s="31">
        <v>0</v>
      </c>
      <c r="AB49" s="31">
        <v>0</v>
      </c>
      <c r="AC49" s="31">
        <v>0</v>
      </c>
      <c r="AD49" s="31">
        <v>0</v>
      </c>
    </row>
    <row r="50" spans="1:30">
      <c r="A50" s="25">
        <v>2046</v>
      </c>
      <c r="B50" s="48">
        <v>0</v>
      </c>
      <c r="C50" s="47">
        <v>88.820101526832147</v>
      </c>
      <c r="D50" s="47">
        <v>62.121201960730822</v>
      </c>
      <c r="E50" s="47">
        <v>79.345765117430162</v>
      </c>
      <c r="F50" s="48">
        <v>0</v>
      </c>
      <c r="G50" s="48">
        <v>0</v>
      </c>
      <c r="H50" s="47">
        <v>123.29131943799217</v>
      </c>
      <c r="I50" s="47">
        <v>165.76723602436866</v>
      </c>
      <c r="J50" s="47">
        <v>165.202475644158</v>
      </c>
      <c r="K50" s="47">
        <v>82.406535116048929</v>
      </c>
      <c r="L50" s="47">
        <v>0</v>
      </c>
      <c r="M50" s="47">
        <v>0</v>
      </c>
      <c r="N50" s="47">
        <v>0</v>
      </c>
      <c r="O50" s="48">
        <v>0</v>
      </c>
      <c r="P50" s="48">
        <v>0</v>
      </c>
      <c r="Q50" s="48">
        <v>0</v>
      </c>
      <c r="R50" s="47">
        <v>52.644133123806292</v>
      </c>
      <c r="S50" s="48">
        <v>0</v>
      </c>
      <c r="T50" s="48">
        <v>0</v>
      </c>
      <c r="U50" s="48">
        <v>0</v>
      </c>
      <c r="V50" s="48">
        <v>0</v>
      </c>
      <c r="W50" s="52"/>
      <c r="X50" s="31">
        <v>0</v>
      </c>
      <c r="Y50" s="31">
        <v>0</v>
      </c>
      <c r="Z50" s="31">
        <v>0</v>
      </c>
      <c r="AA50" s="31">
        <v>0</v>
      </c>
      <c r="AB50" s="31">
        <v>0</v>
      </c>
      <c r="AC50" s="31">
        <v>0</v>
      </c>
      <c r="AD50" s="31">
        <v>0</v>
      </c>
    </row>
    <row r="51" spans="1:30">
      <c r="A51" s="25">
        <v>2047</v>
      </c>
      <c r="B51" s="48">
        <v>0</v>
      </c>
      <c r="C51" s="47">
        <v>88.820101526832147</v>
      </c>
      <c r="D51" s="47">
        <v>62.121201960730822</v>
      </c>
      <c r="E51" s="47">
        <v>79.345765117430162</v>
      </c>
      <c r="F51" s="48">
        <v>0</v>
      </c>
      <c r="G51" s="48">
        <v>0</v>
      </c>
      <c r="H51" s="47">
        <v>123.29131943799217</v>
      </c>
      <c r="I51" s="47">
        <v>165.76723602436866</v>
      </c>
      <c r="J51" s="47">
        <v>165.202475644158</v>
      </c>
      <c r="K51" s="47">
        <v>82.406535116048929</v>
      </c>
      <c r="L51" s="47">
        <v>0</v>
      </c>
      <c r="M51" s="47">
        <v>0</v>
      </c>
      <c r="N51" s="47">
        <v>0</v>
      </c>
      <c r="O51" s="48">
        <v>0</v>
      </c>
      <c r="P51" s="48">
        <v>0</v>
      </c>
      <c r="Q51" s="48">
        <v>0</v>
      </c>
      <c r="R51" s="47">
        <v>52.644133123806292</v>
      </c>
      <c r="S51" s="48">
        <v>0</v>
      </c>
      <c r="T51" s="48">
        <v>0</v>
      </c>
      <c r="U51" s="48">
        <v>0</v>
      </c>
      <c r="V51" s="48">
        <v>0</v>
      </c>
      <c r="W51" s="52"/>
      <c r="X51" s="31">
        <v>0</v>
      </c>
      <c r="Y51" s="31">
        <v>0</v>
      </c>
      <c r="Z51" s="31">
        <v>0</v>
      </c>
      <c r="AA51" s="31">
        <v>0</v>
      </c>
      <c r="AB51" s="31">
        <v>0</v>
      </c>
      <c r="AC51" s="31">
        <v>0</v>
      </c>
      <c r="AD51" s="31">
        <v>0</v>
      </c>
    </row>
    <row r="52" spans="1:30">
      <c r="A52" s="25">
        <v>2048</v>
      </c>
      <c r="B52" s="48">
        <v>0</v>
      </c>
      <c r="C52" s="47">
        <v>88.820101526832147</v>
      </c>
      <c r="D52" s="47">
        <v>62.121201960730822</v>
      </c>
      <c r="E52" s="47">
        <v>79.345765117430162</v>
      </c>
      <c r="F52" s="48">
        <v>0</v>
      </c>
      <c r="G52" s="48">
        <v>0</v>
      </c>
      <c r="H52" s="47">
        <v>123.29131943799217</v>
      </c>
      <c r="I52" s="47">
        <v>165.76723602436866</v>
      </c>
      <c r="J52" s="47">
        <v>165.202475644158</v>
      </c>
      <c r="K52" s="47">
        <v>82.406535116048929</v>
      </c>
      <c r="L52" s="47">
        <v>0</v>
      </c>
      <c r="M52" s="47">
        <v>0</v>
      </c>
      <c r="N52" s="47">
        <v>0</v>
      </c>
      <c r="O52" s="48">
        <v>0</v>
      </c>
      <c r="P52" s="48">
        <v>0</v>
      </c>
      <c r="Q52" s="48">
        <v>0</v>
      </c>
      <c r="R52" s="47">
        <v>52.644133123806292</v>
      </c>
      <c r="S52" s="48">
        <v>0</v>
      </c>
      <c r="T52" s="48">
        <v>0</v>
      </c>
      <c r="U52" s="48">
        <v>0</v>
      </c>
      <c r="V52" s="48">
        <v>0</v>
      </c>
      <c r="W52" s="52"/>
      <c r="X52" s="31">
        <v>0</v>
      </c>
      <c r="Y52" s="31">
        <v>0</v>
      </c>
      <c r="Z52" s="31">
        <v>0</v>
      </c>
      <c r="AA52" s="31">
        <v>0</v>
      </c>
      <c r="AB52" s="31">
        <v>0</v>
      </c>
      <c r="AC52" s="31">
        <v>0</v>
      </c>
      <c r="AD52" s="31">
        <v>0</v>
      </c>
    </row>
    <row r="53" spans="1:30">
      <c r="A53" s="25">
        <v>2049</v>
      </c>
      <c r="B53" s="48">
        <v>0</v>
      </c>
      <c r="C53" s="47">
        <v>88.820101526832147</v>
      </c>
      <c r="D53" s="47">
        <v>62.121201960730822</v>
      </c>
      <c r="E53" s="47">
        <v>79.345765117430162</v>
      </c>
      <c r="F53" s="48">
        <v>0</v>
      </c>
      <c r="G53" s="48">
        <v>0</v>
      </c>
      <c r="H53" s="47">
        <v>123.29131943799217</v>
      </c>
      <c r="I53" s="47">
        <v>165.76723602436866</v>
      </c>
      <c r="J53" s="47">
        <v>165.202475644158</v>
      </c>
      <c r="K53" s="47">
        <v>82.406535116048929</v>
      </c>
      <c r="L53" s="47">
        <v>0</v>
      </c>
      <c r="M53" s="47">
        <v>0</v>
      </c>
      <c r="N53" s="47">
        <v>0</v>
      </c>
      <c r="O53" s="48">
        <v>0</v>
      </c>
      <c r="P53" s="48">
        <v>0</v>
      </c>
      <c r="Q53" s="48">
        <v>0</v>
      </c>
      <c r="R53" s="47">
        <v>52.644133123806292</v>
      </c>
      <c r="S53" s="48">
        <v>0</v>
      </c>
      <c r="T53" s="48">
        <v>0</v>
      </c>
      <c r="U53" s="48">
        <v>0</v>
      </c>
      <c r="V53" s="48">
        <v>0</v>
      </c>
      <c r="W53" s="52"/>
      <c r="X53" s="31">
        <v>0</v>
      </c>
      <c r="Y53" s="31">
        <v>0</v>
      </c>
      <c r="Z53" s="31">
        <v>0</v>
      </c>
      <c r="AA53" s="31">
        <v>0</v>
      </c>
      <c r="AB53" s="31">
        <v>0</v>
      </c>
      <c r="AC53" s="31">
        <v>0</v>
      </c>
      <c r="AD53" s="31">
        <v>0</v>
      </c>
    </row>
    <row r="54" spans="1:30">
      <c r="A54" s="25">
        <v>2050</v>
      </c>
      <c r="B54" s="48">
        <v>0</v>
      </c>
      <c r="C54" s="47">
        <v>88.820101526832147</v>
      </c>
      <c r="D54" s="47">
        <v>62.121201960730822</v>
      </c>
      <c r="E54" s="47">
        <v>79.345765117430162</v>
      </c>
      <c r="F54" s="48">
        <v>0</v>
      </c>
      <c r="G54" s="48">
        <v>0</v>
      </c>
      <c r="H54" s="47">
        <v>123.29131943799217</v>
      </c>
      <c r="I54" s="47">
        <v>165.76723602436866</v>
      </c>
      <c r="J54" s="47">
        <v>165.202475644158</v>
      </c>
      <c r="K54" s="47">
        <v>82.406535116048929</v>
      </c>
      <c r="L54" s="47">
        <v>0</v>
      </c>
      <c r="M54" s="47">
        <v>0</v>
      </c>
      <c r="N54" s="47">
        <v>0</v>
      </c>
      <c r="O54" s="48">
        <v>0</v>
      </c>
      <c r="P54" s="48">
        <v>0</v>
      </c>
      <c r="Q54" s="48">
        <v>0</v>
      </c>
      <c r="R54" s="47">
        <v>52.644133123806292</v>
      </c>
      <c r="S54" s="48">
        <v>0</v>
      </c>
      <c r="T54" s="48">
        <v>0</v>
      </c>
      <c r="U54" s="48">
        <v>0</v>
      </c>
      <c r="V54" s="48">
        <v>0</v>
      </c>
      <c r="W54" s="52"/>
      <c r="X54" s="31">
        <v>0</v>
      </c>
      <c r="Y54" s="31">
        <v>0</v>
      </c>
      <c r="Z54" s="31">
        <v>0</v>
      </c>
      <c r="AA54" s="31">
        <v>0</v>
      </c>
      <c r="AB54" s="31">
        <v>0</v>
      </c>
      <c r="AC54" s="31">
        <v>0</v>
      </c>
      <c r="AD54" s="31">
        <v>0</v>
      </c>
    </row>
  </sheetData>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B5EC5F424DF0438C02C794499518FB" ma:contentTypeVersion="0" ma:contentTypeDescription="Create a new document." ma:contentTypeScope="" ma:versionID="5ab65c60870f55e49362d4efb7fd413f">
  <xsd:schema xmlns:xsd="http://www.w3.org/2001/XMLSchema" xmlns:xs="http://www.w3.org/2001/XMLSchema" xmlns:p="http://schemas.microsoft.com/office/2006/metadata/properties" targetNamespace="http://schemas.microsoft.com/office/2006/metadata/properties" ma:root="true" ma:fieldsID="62ea347ee6c5493b9e14b1c149bab3d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EBF18C-7C78-476C-B968-E367D5E10D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E5922A2-BB23-47CF-8AF5-023B13224887}">
  <ds:schemaRefs>
    <ds:schemaRef ds:uri="http://schemas.microsoft.com/sharepoint/v3/contenttype/forms"/>
  </ds:schemaRefs>
</ds:datastoreItem>
</file>

<file path=customXml/itemProps3.xml><?xml version="1.0" encoding="utf-8"?>
<ds:datastoreItem xmlns:ds="http://schemas.openxmlformats.org/officeDocument/2006/customXml" ds:itemID="{0F701ED6-539D-4C16-A0D3-0404E55E0EC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LOG</vt:lpstr>
      <vt:lpstr>Intro</vt:lpstr>
      <vt:lpstr>TAX_HPL_FuelInput</vt:lpstr>
      <vt:lpstr>TAX_CHP-SFuel</vt:lpstr>
      <vt:lpstr>TAX_CHP_MultiFuel-NEW</vt:lpstr>
      <vt:lpstr>Nuclear_Capacity</vt:lpstr>
      <vt:lpstr>FuelTax</vt:lpstr>
      <vt:lpstr>'TAX_CHP-SFuel'!Extract</vt:lpstr>
      <vt:lpstr>TAX_HPL_FuelInput!Extract</vt:lpstr>
      <vt:lpstr>FuelTax2</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Kristoffer Steen Andersen</dc:creator>
  <cp:lastModifiedBy>Martin Hagberg</cp:lastModifiedBy>
  <dcterms:created xsi:type="dcterms:W3CDTF">2013-08-28T09:44:42Z</dcterms:created>
  <dcterms:modified xsi:type="dcterms:W3CDTF">2019-04-25T12:28:46Z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0x010100C4B5EC5F424DF0438C02C794499518FB</vt:lpwstr>
  </property>
  <property fmtid="{D5CDD505-2E9C-101B-9397-08002B2CF9AE}" pid="3" name="SaveCode">
    <vt:r8>297004163265228</vt:r8>
  </property>
</Properties>
</file>