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xr:revisionPtr revIDLastSave="0" documentId="13_ncr:1_{4CD99134-F4C3-4B88-BDD3-CF950734B995}" xr6:coauthVersionLast="46" xr6:coauthVersionMax="46" xr10:uidLastSave="{00000000-0000-0000-0000-000000000000}"/>
  <bookViews>
    <workbookView xWindow="-108" yWindow="-108" windowWidth="41496" windowHeight="16896" firstSheet="3" activeTab="9" xr2:uid="{00000000-000D-0000-FFFF-FFFF00000000}"/>
  </bookViews>
  <sheets>
    <sheet name="LOG" sheetId="8" r:id="rId1"/>
    <sheet name="ELC_Prices" sheetId="2" r:id="rId2"/>
    <sheet name="ELC_prices_Balmorel_IT3" sheetId="5" r:id="rId3"/>
    <sheet name="Balmorel Transmission data" sheetId="15" r:id="rId4"/>
    <sheet name="AVA_SE" sheetId="9" r:id="rId5"/>
    <sheet name="LineCap_SE" sheetId="10" r:id="rId6"/>
    <sheet name="AVA_DK" sheetId="11" r:id="rId7"/>
    <sheet name="LineCap_DK" sheetId="12" r:id="rId8"/>
    <sheet name="AVA_NO" sheetId="13" r:id="rId9"/>
    <sheet name="LineCap_NO" sheetId="14" r:id="rId10"/>
    <sheet name="Trade_Cap" sheetId="16" r:id="rId11"/>
    <sheet name="Balmorel" sheetId="17" r:id="rId12"/>
  </sheets>
  <externalReferences>
    <externalReference r:id="rId13"/>
    <externalReference r:id="rId14"/>
    <externalReference r:id="rId15"/>
    <externalReference r:id="rId16"/>
    <externalReference r:id="rId17"/>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kkPerEUR">'[1]Centrale data'!$C$34</definedName>
    <definedName name="Euro">[2]IND_ELC!$E$2</definedName>
    <definedName name="FID_1">[3]AGR_Fuels!$A$2</definedName>
    <definedName name="FIXWSTBP">'[4]O&amp;M waste '!$C$4</definedName>
    <definedName name="Pal_Workbook_GUID" hidden="1">"72JZWYL6P959RFW66W1IKY6K"</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'[1]Centrale data'!$C$32</definedName>
    <definedName name="VARWSTBO">'[4]O&amp;M waste '!$D$5</definedName>
    <definedName name="VARWSTBP">'[4]O&amp;M waste '!$D$4</definedName>
    <definedName name="x">[5]AGR_Fuels!$A$2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3" i="14" l="1"/>
  <c r="F60" i="14"/>
  <c r="F59" i="14"/>
  <c r="F74" i="14"/>
  <c r="F125" i="14" a="1"/>
  <c r="F125" i="14" s="1"/>
  <c r="F126" i="14" a="1"/>
  <c r="F126" i="14" s="1"/>
  <c r="F133" i="14" a="1"/>
  <c r="F133" i="14" s="1"/>
  <c r="F134" i="14" a="1"/>
  <c r="F134" i="14" s="1"/>
  <c r="F84" i="12" a="1"/>
  <c r="F84" i="12" s="1"/>
  <c r="F92" i="12" s="1" a="1"/>
  <c r="F92" i="12" s="1"/>
  <c r="F85" i="12" a="1"/>
  <c r="F85" i="12" s="1"/>
  <c r="F93" i="12" s="1" a="1"/>
  <c r="F93" i="12" s="1"/>
  <c r="F86" i="12" a="1"/>
  <c r="F86" i="12" s="1"/>
  <c r="F94" i="12" s="1" a="1"/>
  <c r="F94" i="12" s="1"/>
  <c r="F87" i="12" a="1"/>
  <c r="F87" i="12" s="1"/>
  <c r="F95" i="12" s="1" a="1"/>
  <c r="F95" i="12" s="1"/>
  <c r="F88" i="12" a="1"/>
  <c r="F88" i="12" s="1"/>
  <c r="F96" i="12" s="1" a="1"/>
  <c r="F96" i="12" s="1"/>
  <c r="F90" i="12" a="1"/>
  <c r="F90" i="12" s="1"/>
  <c r="F98" i="12" s="1" a="1"/>
  <c r="F98" i="12" s="1"/>
  <c r="F89" i="12" a="1"/>
  <c r="F89" i="12" s="1"/>
  <c r="F97" i="12" s="1" a="1"/>
  <c r="F97" i="12" s="1"/>
  <c r="G90" i="12" a="1"/>
  <c r="G90" i="12" s="1"/>
  <c r="G98" i="12" s="1" a="1"/>
  <c r="G98" i="12" s="1"/>
  <c r="G89" i="12" a="1"/>
  <c r="G89" i="12" s="1"/>
  <c r="G97" i="12" s="1" a="1"/>
  <c r="G97" i="12" s="1"/>
  <c r="G88" i="12" a="1"/>
  <c r="G88" i="12" s="1"/>
  <c r="G96" i="12" s="1" a="1"/>
  <c r="G96" i="12" s="1"/>
  <c r="G87" i="12" a="1"/>
  <c r="G87" i="12" s="1"/>
  <c r="G95" i="12" s="1" a="1"/>
  <c r="G95" i="12" s="1"/>
  <c r="G86" i="12" a="1"/>
  <c r="G86" i="12" s="1"/>
  <c r="G94" i="12" s="1" a="1"/>
  <c r="G94" i="12" s="1"/>
  <c r="G85" i="12" a="1"/>
  <c r="G85" i="12" s="1"/>
  <c r="G93" i="12" s="1" a="1"/>
  <c r="G93" i="12" s="1"/>
  <c r="G84" i="12" a="1"/>
  <c r="G84" i="12" s="1"/>
  <c r="G92" i="12" s="1" a="1"/>
  <c r="G92" i="12" s="1"/>
  <c r="G83" i="12" a="1"/>
  <c r="G83" i="12" s="1"/>
  <c r="G91" i="12" s="1" a="1"/>
  <c r="G91" i="12" s="1"/>
  <c r="F83" i="12" a="1"/>
  <c r="F83" i="12" s="1"/>
  <c r="F91" i="12" s="1" a="1"/>
  <c r="F91" i="12" s="1"/>
  <c r="C11" i="15"/>
  <c r="I154" i="10" a="1"/>
  <c r="I154" i="10" s="1"/>
  <c r="I153" i="10" a="1"/>
  <c r="I153" i="10" s="1"/>
  <c r="I152" i="10" a="1"/>
  <c r="I152" i="10" s="1"/>
  <c r="K150" i="10"/>
  <c r="F136" i="10"/>
  <c r="H11" i="17"/>
  <c r="G11" i="17"/>
  <c r="D8" i="17"/>
  <c r="BU29" i="17"/>
  <c r="E17" i="17" s="1"/>
  <c r="BV29" i="17"/>
  <c r="F17" i="17" s="1"/>
  <c r="BY32" i="17"/>
  <c r="I20" i="17" s="1"/>
  <c r="BZ32" i="17"/>
  <c r="J20" i="17" s="1"/>
  <c r="BZ34" i="17"/>
  <c r="J22" i="17" s="1"/>
  <c r="BX35" i="17"/>
  <c r="H23" i="17" s="1"/>
  <c r="BS25" i="17"/>
  <c r="BT25" i="17"/>
  <c r="BU25" i="17"/>
  <c r="BV25" i="17"/>
  <c r="BW25" i="17"/>
  <c r="BX25" i="17"/>
  <c r="BY25" i="17"/>
  <c r="BZ25" i="17"/>
  <c r="BS26" i="17"/>
  <c r="BT26" i="17"/>
  <c r="BU26" i="17"/>
  <c r="BV26" i="17"/>
  <c r="BW26" i="17"/>
  <c r="BX26" i="17"/>
  <c r="BY26" i="17"/>
  <c r="BZ26" i="17"/>
  <c r="BS27" i="17"/>
  <c r="BT27" i="17"/>
  <c r="BU27" i="17"/>
  <c r="BV27" i="17"/>
  <c r="BW27" i="17"/>
  <c r="BX27" i="17"/>
  <c r="BY27" i="17"/>
  <c r="BZ27" i="17"/>
  <c r="BZ24" i="17"/>
  <c r="BY24" i="17"/>
  <c r="BX24" i="17"/>
  <c r="BW24" i="17"/>
  <c r="BV24" i="17"/>
  <c r="BU24" i="17"/>
  <c r="BT24" i="17"/>
  <c r="BS24" i="17"/>
  <c r="BZ23" i="17"/>
  <c r="BY23" i="17"/>
  <c r="BX23" i="17"/>
  <c r="BW23" i="17"/>
  <c r="BV23" i="17"/>
  <c r="BU23" i="17"/>
  <c r="BT23" i="17"/>
  <c r="BS23" i="17"/>
  <c r="BZ22" i="17"/>
  <c r="BY22" i="17"/>
  <c r="BX22" i="17"/>
  <c r="BW22" i="17"/>
  <c r="BV22" i="17"/>
  <c r="BU22" i="17"/>
  <c r="BT22" i="17"/>
  <c r="BS22" i="17"/>
  <c r="BZ21" i="17"/>
  <c r="BY21" i="17"/>
  <c r="BX21" i="17"/>
  <c r="BW21" i="17"/>
  <c r="BV21" i="17"/>
  <c r="BU21" i="17"/>
  <c r="BT21" i="17"/>
  <c r="BS21" i="17"/>
  <c r="BZ20" i="17"/>
  <c r="BY20" i="17"/>
  <c r="BX20" i="17"/>
  <c r="BW20" i="17"/>
  <c r="BV20" i="17"/>
  <c r="BU20" i="17"/>
  <c r="BT20" i="17"/>
  <c r="BS20" i="17"/>
  <c r="BZ19" i="17"/>
  <c r="BY19" i="17"/>
  <c r="BX19" i="17"/>
  <c r="BW19" i="17"/>
  <c r="BV19" i="17"/>
  <c r="BU19" i="17"/>
  <c r="BT19" i="17"/>
  <c r="BS19" i="17"/>
  <c r="BZ18" i="17"/>
  <c r="BY18" i="17"/>
  <c r="BX18" i="17"/>
  <c r="BW18" i="17"/>
  <c r="BV18" i="17"/>
  <c r="BU18" i="17"/>
  <c r="BT18" i="17"/>
  <c r="BS18" i="17"/>
  <c r="BZ17" i="17"/>
  <c r="BY17" i="17"/>
  <c r="BX17" i="17"/>
  <c r="BW17" i="17"/>
  <c r="BV17" i="17"/>
  <c r="BU17" i="17"/>
  <c r="BT17" i="17"/>
  <c r="BS17" i="17"/>
  <c r="BZ16" i="17"/>
  <c r="BY16" i="17"/>
  <c r="BX16" i="17"/>
  <c r="BW16" i="17"/>
  <c r="BV16" i="17"/>
  <c r="BU16" i="17"/>
  <c r="BT16" i="17"/>
  <c r="BS16" i="17"/>
  <c r="BZ15" i="17"/>
  <c r="BY15" i="17"/>
  <c r="BX15" i="17"/>
  <c r="BW15" i="17"/>
  <c r="BV15" i="17"/>
  <c r="BU15" i="17"/>
  <c r="BT15" i="17"/>
  <c r="BS15" i="17"/>
  <c r="BZ14" i="17"/>
  <c r="BY14" i="17"/>
  <c r="BX14" i="17"/>
  <c r="BW14" i="17"/>
  <c r="BV14" i="17"/>
  <c r="BU14" i="17"/>
  <c r="BT14" i="17"/>
  <c r="BS14" i="17"/>
  <c r="BZ13" i="17"/>
  <c r="BY13" i="17"/>
  <c r="BX13" i="17"/>
  <c r="BW13" i="17"/>
  <c r="BV13" i="17"/>
  <c r="BU13" i="17"/>
  <c r="BT13" i="17"/>
  <c r="BS13" i="17"/>
  <c r="BZ12" i="17"/>
  <c r="BY12" i="17"/>
  <c r="BX12" i="17"/>
  <c r="BW12" i="17"/>
  <c r="BV12" i="17"/>
  <c r="BU12" i="17"/>
  <c r="BT12" i="17"/>
  <c r="BS12" i="17"/>
  <c r="BZ11" i="17"/>
  <c r="BY11" i="17"/>
  <c r="BX11" i="17"/>
  <c r="BW11" i="17"/>
  <c r="BV11" i="17"/>
  <c r="BU11" i="17"/>
  <c r="BT11" i="17"/>
  <c r="BS11" i="17"/>
  <c r="BZ10" i="17"/>
  <c r="BY10" i="17"/>
  <c r="BX10" i="17"/>
  <c r="BW10" i="17"/>
  <c r="BV10" i="17"/>
  <c r="BU10" i="17"/>
  <c r="BT10" i="17"/>
  <c r="BS10" i="17"/>
  <c r="BZ9" i="17"/>
  <c r="BY9" i="17"/>
  <c r="BX9" i="17"/>
  <c r="BW9" i="17"/>
  <c r="BV9" i="17"/>
  <c r="BU9" i="17"/>
  <c r="BT9" i="17"/>
  <c r="BS9" i="17"/>
  <c r="BZ8" i="17"/>
  <c r="BY8" i="17"/>
  <c r="BX8" i="17"/>
  <c r="BW8" i="17"/>
  <c r="BV8" i="17"/>
  <c r="BU8" i="17"/>
  <c r="BT8" i="17"/>
  <c r="BS8" i="17"/>
  <c r="BZ7" i="17"/>
  <c r="BY7" i="17"/>
  <c r="BX7" i="17"/>
  <c r="BW7" i="17"/>
  <c r="BV7" i="17"/>
  <c r="BU7" i="17"/>
  <c r="BT7" i="17"/>
  <c r="BS7" i="17"/>
  <c r="BZ6" i="17"/>
  <c r="BY6" i="17"/>
  <c r="BX6" i="17"/>
  <c r="BW6" i="17"/>
  <c r="BV6" i="17"/>
  <c r="BU6" i="17"/>
  <c r="BT6" i="17"/>
  <c r="BS6" i="17"/>
  <c r="BZ5" i="17"/>
  <c r="BY5" i="17"/>
  <c r="BX5" i="17"/>
  <c r="BW5" i="17"/>
  <c r="BV5" i="17"/>
  <c r="BU5" i="17"/>
  <c r="BT5" i="17"/>
  <c r="BS5" i="17"/>
  <c r="BR35" i="17"/>
  <c r="BQ35" i="17"/>
  <c r="BP35" i="17"/>
  <c r="BO35" i="17"/>
  <c r="BN35" i="17"/>
  <c r="BM35" i="17"/>
  <c r="BL35" i="17"/>
  <c r="BZ35" i="17" s="1"/>
  <c r="J23" i="17" s="1"/>
  <c r="BK35" i="17"/>
  <c r="BJ35" i="17"/>
  <c r="BW35" i="17" s="1"/>
  <c r="G23" i="17" s="1"/>
  <c r="BI35" i="17"/>
  <c r="BY35" i="17" s="1"/>
  <c r="I23" i="17" s="1"/>
  <c r="BH35" i="17"/>
  <c r="BG35" i="17"/>
  <c r="BF35" i="17"/>
  <c r="BE35" i="17"/>
  <c r="BS35" i="17" s="1"/>
  <c r="C23" i="17" s="1"/>
  <c r="BD35" i="17"/>
  <c r="BC35" i="17"/>
  <c r="BB35" i="17"/>
  <c r="BT35" i="17" s="1"/>
  <c r="D23" i="17" s="1"/>
  <c r="BA35" i="17"/>
  <c r="AZ35" i="17"/>
  <c r="AY35" i="17"/>
  <c r="BV35" i="17" s="1"/>
  <c r="F23" i="17" s="1"/>
  <c r="AX35" i="17"/>
  <c r="AW35" i="17"/>
  <c r="AV35" i="17"/>
  <c r="BU35" i="17" s="1"/>
  <c r="E23" i="17" s="1"/>
  <c r="BR34" i="17"/>
  <c r="BQ34" i="17"/>
  <c r="BP34" i="17"/>
  <c r="BO34" i="17"/>
  <c r="BN34" i="17"/>
  <c r="BM34" i="17"/>
  <c r="BL34" i="17"/>
  <c r="BK34" i="17"/>
  <c r="BX34" i="17" s="1"/>
  <c r="H22" i="17" s="1"/>
  <c r="BJ34" i="17"/>
  <c r="BW34" i="17" s="1"/>
  <c r="G22" i="17" s="1"/>
  <c r="BI34" i="17"/>
  <c r="BY34" i="17" s="1"/>
  <c r="I22" i="17" s="1"/>
  <c r="BH34" i="17"/>
  <c r="BG34" i="17"/>
  <c r="BF34" i="17"/>
  <c r="BE34" i="17"/>
  <c r="BS34" i="17" s="1"/>
  <c r="C22" i="17" s="1"/>
  <c r="BD34" i="17"/>
  <c r="BC34" i="17"/>
  <c r="BB34" i="17"/>
  <c r="BT34" i="17" s="1"/>
  <c r="D22" i="17" s="1"/>
  <c r="BA34" i="17"/>
  <c r="AZ34" i="17"/>
  <c r="AY34" i="17"/>
  <c r="BV34" i="17" s="1"/>
  <c r="F22" i="17" s="1"/>
  <c r="AX34" i="17"/>
  <c r="AW34" i="17"/>
  <c r="AV34" i="17"/>
  <c r="BU34" i="17" s="1"/>
  <c r="E22" i="17" s="1"/>
  <c r="BR33" i="17"/>
  <c r="BQ33" i="17"/>
  <c r="BP33" i="17"/>
  <c r="BO33" i="17"/>
  <c r="BN33" i="17"/>
  <c r="BM33" i="17"/>
  <c r="BL33" i="17"/>
  <c r="BZ33" i="17" s="1"/>
  <c r="J21" i="17" s="1"/>
  <c r="BK33" i="17"/>
  <c r="BX33" i="17" s="1"/>
  <c r="H21" i="17" s="1"/>
  <c r="BJ33" i="17"/>
  <c r="BW33" i="17" s="1"/>
  <c r="G21" i="17" s="1"/>
  <c r="BI33" i="17"/>
  <c r="BY33" i="17" s="1"/>
  <c r="I21" i="17" s="1"/>
  <c r="BH33" i="17"/>
  <c r="BG33" i="17"/>
  <c r="BF33" i="17"/>
  <c r="BE33" i="17"/>
  <c r="BS33" i="17" s="1"/>
  <c r="C21" i="17" s="1"/>
  <c r="BD33" i="17"/>
  <c r="BC33" i="17"/>
  <c r="BB33" i="17"/>
  <c r="BT33" i="17" s="1"/>
  <c r="D21" i="17" s="1"/>
  <c r="BA33" i="17"/>
  <c r="AZ33" i="17"/>
  <c r="AY33" i="17"/>
  <c r="BV33" i="17" s="1"/>
  <c r="F21" i="17" s="1"/>
  <c r="AX33" i="17"/>
  <c r="AW33" i="17"/>
  <c r="AV33" i="17"/>
  <c r="BU33" i="17" s="1"/>
  <c r="E21" i="17" s="1"/>
  <c r="BR32" i="17"/>
  <c r="BQ32" i="17"/>
  <c r="BP32" i="17"/>
  <c r="BO32" i="17"/>
  <c r="BN32" i="17"/>
  <c r="BM32" i="17"/>
  <c r="BL32" i="17"/>
  <c r="BK32" i="17"/>
  <c r="BX32" i="17" s="1"/>
  <c r="H20" i="17" s="1"/>
  <c r="BJ32" i="17"/>
  <c r="BW32" i="17" s="1"/>
  <c r="G20" i="17" s="1"/>
  <c r="BI32" i="17"/>
  <c r="BH32" i="17"/>
  <c r="BG32" i="17"/>
  <c r="BF32" i="17"/>
  <c r="BE32" i="17"/>
  <c r="BS32" i="17" s="1"/>
  <c r="C20" i="17" s="1"/>
  <c r="BD32" i="17"/>
  <c r="BC32" i="17"/>
  <c r="BB32" i="17"/>
  <c r="BT32" i="17" s="1"/>
  <c r="D20" i="17" s="1"/>
  <c r="BA32" i="17"/>
  <c r="AZ32" i="17"/>
  <c r="AY32" i="17"/>
  <c r="BV32" i="17" s="1"/>
  <c r="F20" i="17" s="1"/>
  <c r="AX32" i="17"/>
  <c r="AW32" i="17"/>
  <c r="AV32" i="17"/>
  <c r="BU32" i="17" s="1"/>
  <c r="E20" i="17" s="1"/>
  <c r="BR31" i="17"/>
  <c r="BQ31" i="17"/>
  <c r="BP31" i="17"/>
  <c r="BO31" i="17"/>
  <c r="BN31" i="17"/>
  <c r="BM31" i="17"/>
  <c r="BL31" i="17"/>
  <c r="BZ31" i="17" s="1"/>
  <c r="J19" i="17" s="1"/>
  <c r="BK31" i="17"/>
  <c r="BX31" i="17" s="1"/>
  <c r="H19" i="17" s="1"/>
  <c r="BJ31" i="17"/>
  <c r="BW31" i="17" s="1"/>
  <c r="G19" i="17" s="1"/>
  <c r="BI31" i="17"/>
  <c r="BY31" i="17" s="1"/>
  <c r="I19" i="17" s="1"/>
  <c r="BH31" i="17"/>
  <c r="BG31" i="17"/>
  <c r="BF31" i="17"/>
  <c r="BE31" i="17"/>
  <c r="BS31" i="17" s="1"/>
  <c r="C19" i="17" s="1"/>
  <c r="BD31" i="17"/>
  <c r="BC31" i="17"/>
  <c r="BB31" i="17"/>
  <c r="BT31" i="17" s="1"/>
  <c r="D19" i="17" s="1"/>
  <c r="BA31" i="17"/>
  <c r="AZ31" i="17"/>
  <c r="AY31" i="17"/>
  <c r="BV31" i="17" s="1"/>
  <c r="F19" i="17" s="1"/>
  <c r="AX31" i="17"/>
  <c r="AW31" i="17"/>
  <c r="AV31" i="17"/>
  <c r="BU31" i="17" s="1"/>
  <c r="E19" i="17" s="1"/>
  <c r="BR30" i="17"/>
  <c r="BQ30" i="17"/>
  <c r="BP30" i="17"/>
  <c r="BO30" i="17"/>
  <c r="BN30" i="17"/>
  <c r="BM30" i="17"/>
  <c r="BL30" i="17"/>
  <c r="BZ30" i="17" s="1"/>
  <c r="J18" i="17" s="1"/>
  <c r="E32" i="16" s="1" a="1"/>
  <c r="E32" i="16" s="1"/>
  <c r="BK30" i="17"/>
  <c r="BX30" i="17" s="1"/>
  <c r="H18" i="17" s="1"/>
  <c r="BJ30" i="17"/>
  <c r="BW30" i="17" s="1"/>
  <c r="G18" i="17" s="1"/>
  <c r="BI30" i="17"/>
  <c r="BY30" i="17" s="1"/>
  <c r="I18" i="17" s="1"/>
  <c r="BH30" i="17"/>
  <c r="BG30" i="17"/>
  <c r="BF30" i="17"/>
  <c r="BE30" i="17"/>
  <c r="BS30" i="17" s="1"/>
  <c r="C18" i="17" s="1"/>
  <c r="BD30" i="17"/>
  <c r="BC30" i="17"/>
  <c r="BB30" i="17"/>
  <c r="BT30" i="17" s="1"/>
  <c r="D18" i="17" s="1"/>
  <c r="BA30" i="17"/>
  <c r="AZ30" i="17"/>
  <c r="AY30" i="17"/>
  <c r="BV30" i="17" s="1"/>
  <c r="F18" i="17" s="1"/>
  <c r="AX30" i="17"/>
  <c r="AW30" i="17"/>
  <c r="AV30" i="17"/>
  <c r="BU30" i="17" s="1"/>
  <c r="E18" i="17" s="1"/>
  <c r="BR29" i="17"/>
  <c r="BQ29" i="17"/>
  <c r="BP29" i="17"/>
  <c r="BO29" i="17"/>
  <c r="BN29" i="17"/>
  <c r="BM29" i="17"/>
  <c r="BL29" i="17"/>
  <c r="BZ29" i="17" s="1"/>
  <c r="J17" i="17" s="1"/>
  <c r="BK29" i="17"/>
  <c r="BX29" i="17" s="1"/>
  <c r="H17" i="17" s="1"/>
  <c r="BJ29" i="17"/>
  <c r="BW29" i="17" s="1"/>
  <c r="G17" i="17" s="1"/>
  <c r="BI29" i="17"/>
  <c r="BY29" i="17" s="1"/>
  <c r="I17" i="17" s="1"/>
  <c r="BH29" i="17"/>
  <c r="BG29" i="17"/>
  <c r="BF29" i="17"/>
  <c r="BE29" i="17"/>
  <c r="BS29" i="17" s="1"/>
  <c r="C17" i="17" s="1"/>
  <c r="BD29" i="17"/>
  <c r="BC29" i="17"/>
  <c r="BB29" i="17"/>
  <c r="BT29" i="17" s="1"/>
  <c r="D17" i="17" s="1"/>
  <c r="BA29" i="17"/>
  <c r="AZ29" i="17"/>
  <c r="AY29" i="17"/>
  <c r="AX29" i="17"/>
  <c r="AW29" i="17"/>
  <c r="AV29" i="17"/>
  <c r="BR28" i="17"/>
  <c r="BQ28" i="17"/>
  <c r="BP28" i="17"/>
  <c r="BO28" i="17"/>
  <c r="BN28" i="17"/>
  <c r="BM28" i="17"/>
  <c r="BL28" i="17"/>
  <c r="BZ28" i="17" s="1"/>
  <c r="J16" i="17" s="1"/>
  <c r="BK28" i="17"/>
  <c r="BX28" i="17" s="1"/>
  <c r="H16" i="17" s="1"/>
  <c r="BJ28" i="17"/>
  <c r="BW28" i="17" s="1"/>
  <c r="G16" i="17" s="1"/>
  <c r="BI28" i="17"/>
  <c r="BY28" i="17" s="1"/>
  <c r="I16" i="17" s="1"/>
  <c r="BH28" i="17"/>
  <c r="BG28" i="17"/>
  <c r="BF28" i="17"/>
  <c r="BE28" i="17"/>
  <c r="BS28" i="17" s="1"/>
  <c r="C16" i="17" s="1"/>
  <c r="BD28" i="17"/>
  <c r="BC28" i="17"/>
  <c r="BB28" i="17"/>
  <c r="BT28" i="17" s="1"/>
  <c r="D16" i="17" s="1"/>
  <c r="BA28" i="17"/>
  <c r="AZ28" i="17"/>
  <c r="AY28" i="17"/>
  <c r="BV28" i="17" s="1"/>
  <c r="F16" i="17" s="1"/>
  <c r="AX28" i="17"/>
  <c r="AW28" i="17"/>
  <c r="AV28" i="17"/>
  <c r="BU28" i="17" s="1"/>
  <c r="E16" i="17" s="1"/>
  <c r="AJ35" i="17"/>
  <c r="AI35" i="17"/>
  <c r="AH35" i="17"/>
  <c r="AG35" i="17"/>
  <c r="AF35" i="17"/>
  <c r="AR35" i="17" s="1"/>
  <c r="J14" i="17" s="1"/>
  <c r="AE35" i="17"/>
  <c r="AD35" i="17"/>
  <c r="AO35" i="17" s="1"/>
  <c r="G14" i="17" s="1"/>
  <c r="AC35" i="17"/>
  <c r="AB35" i="17"/>
  <c r="AA35" i="17"/>
  <c r="Z35" i="17"/>
  <c r="Y35" i="17"/>
  <c r="X35" i="17"/>
  <c r="W35" i="17"/>
  <c r="V35" i="17"/>
  <c r="U35" i="17"/>
  <c r="T35" i="17"/>
  <c r="S35" i="17"/>
  <c r="R35" i="17"/>
  <c r="Q35" i="17"/>
  <c r="AM35" i="17" s="1"/>
  <c r="E14" i="17" s="1"/>
  <c r="AJ34" i="17"/>
  <c r="AI34" i="17"/>
  <c r="AH34" i="17"/>
  <c r="AG34" i="17"/>
  <c r="AF34" i="17"/>
  <c r="AR34" i="17" s="1"/>
  <c r="J13" i="17" s="1"/>
  <c r="AE34" i="17"/>
  <c r="AP34" i="17" s="1"/>
  <c r="H13" i="17" s="1"/>
  <c r="AD34" i="17"/>
  <c r="AO34" i="17" s="1"/>
  <c r="G13" i="17" s="1"/>
  <c r="AC34" i="17"/>
  <c r="AQ34" i="17" s="1"/>
  <c r="I13" i="17" s="1"/>
  <c r="AB34" i="17"/>
  <c r="AA34" i="17"/>
  <c r="Z34" i="17"/>
  <c r="Y34" i="17"/>
  <c r="X34" i="17"/>
  <c r="AL34" i="17" s="1"/>
  <c r="D13" i="17" s="1"/>
  <c r="W34" i="17"/>
  <c r="V34" i="17"/>
  <c r="U34" i="17"/>
  <c r="T34" i="17"/>
  <c r="AN34" i="17" s="1"/>
  <c r="F13" i="17" s="1"/>
  <c r="S34" i="17"/>
  <c r="R34" i="17"/>
  <c r="Q34" i="17"/>
  <c r="AM34" i="17" s="1"/>
  <c r="E13" i="17" s="1"/>
  <c r="AJ33" i="17"/>
  <c r="AI33" i="17"/>
  <c r="AH33" i="17"/>
  <c r="AG33" i="17"/>
  <c r="AF33" i="17"/>
  <c r="AR33" i="17" s="1"/>
  <c r="J12" i="17" s="1"/>
  <c r="AE33" i="17"/>
  <c r="AP33" i="17" s="1"/>
  <c r="H12" i="17" s="1"/>
  <c r="AD33" i="17"/>
  <c r="AO33" i="17" s="1"/>
  <c r="G12" i="17" s="1"/>
  <c r="AC33" i="17"/>
  <c r="AB33" i="17"/>
  <c r="AA33" i="17"/>
  <c r="Z33" i="17"/>
  <c r="Y33" i="17"/>
  <c r="X33" i="17"/>
  <c r="W33" i="17"/>
  <c r="V33" i="17"/>
  <c r="U33" i="17"/>
  <c r="T33" i="17"/>
  <c r="AN33" i="17" s="1"/>
  <c r="F12" i="17" s="1"/>
  <c r="S33" i="17"/>
  <c r="R33" i="17"/>
  <c r="Q33" i="17"/>
  <c r="AM33" i="17" s="1"/>
  <c r="E12" i="17" s="1"/>
  <c r="AJ32" i="17"/>
  <c r="AI32" i="17"/>
  <c r="AH32" i="17"/>
  <c r="AG32" i="17"/>
  <c r="AF32" i="17"/>
  <c r="AR32" i="17" s="1"/>
  <c r="J11" i="17" s="1"/>
  <c r="AE32" i="17"/>
  <c r="AP32" i="17" s="1"/>
  <c r="AD32" i="17"/>
  <c r="AO32" i="17" s="1"/>
  <c r="AC32" i="17"/>
  <c r="AQ32" i="17" s="1"/>
  <c r="I11" i="17" s="1"/>
  <c r="AB32" i="17"/>
  <c r="AA32" i="17"/>
  <c r="Z32" i="17"/>
  <c r="Y32" i="17"/>
  <c r="AK32" i="17" s="1"/>
  <c r="C11" i="17" s="1"/>
  <c r="X32" i="17"/>
  <c r="W32" i="17"/>
  <c r="V32" i="17"/>
  <c r="U32" i="17"/>
  <c r="T32" i="17"/>
  <c r="S32" i="17"/>
  <c r="R32" i="17"/>
  <c r="Q32" i="17"/>
  <c r="AM32" i="17" s="1"/>
  <c r="E11" i="17" s="1"/>
  <c r="AJ31" i="17"/>
  <c r="AI31" i="17"/>
  <c r="AH31" i="17"/>
  <c r="AG31" i="17"/>
  <c r="AF31" i="17"/>
  <c r="AR31" i="17" s="1"/>
  <c r="J10" i="17" s="1"/>
  <c r="AE31" i="17"/>
  <c r="AD31" i="17"/>
  <c r="AO31" i="17" s="1"/>
  <c r="G10" i="17" s="1"/>
  <c r="AC31" i="17"/>
  <c r="AQ31" i="17" s="1"/>
  <c r="I10" i="17" s="1"/>
  <c r="AB31" i="17"/>
  <c r="AA31" i="17"/>
  <c r="Z31" i="17"/>
  <c r="Y31" i="17"/>
  <c r="X31" i="17"/>
  <c r="W31" i="17"/>
  <c r="V31" i="17"/>
  <c r="U31" i="17"/>
  <c r="T31" i="17"/>
  <c r="AN31" i="17" s="1"/>
  <c r="F10" i="17" s="1"/>
  <c r="S31" i="17"/>
  <c r="R31" i="17"/>
  <c r="Q31" i="17"/>
  <c r="AM31" i="17" s="1"/>
  <c r="E10" i="17" s="1"/>
  <c r="AJ30" i="17"/>
  <c r="AI30" i="17"/>
  <c r="AH30" i="17"/>
  <c r="AG30" i="17"/>
  <c r="AF30" i="17"/>
  <c r="AR30" i="17" s="1"/>
  <c r="J9" i="17" s="1"/>
  <c r="AE30" i="17"/>
  <c r="AP30" i="17" s="1"/>
  <c r="H9" i="17" s="1"/>
  <c r="AD30" i="17"/>
  <c r="AO30" i="17" s="1"/>
  <c r="G9" i="17" s="1"/>
  <c r="AC30" i="17"/>
  <c r="AQ30" i="17" s="1"/>
  <c r="I9" i="17" s="1"/>
  <c r="AB30" i="17"/>
  <c r="AA30" i="17"/>
  <c r="Z30" i="17"/>
  <c r="Y30" i="17"/>
  <c r="X30" i="17"/>
  <c r="W30" i="17"/>
  <c r="V30" i="17"/>
  <c r="U30" i="17"/>
  <c r="T30" i="17"/>
  <c r="AN30" i="17" s="1"/>
  <c r="F9" i="17" s="1"/>
  <c r="S30" i="17"/>
  <c r="R30" i="17"/>
  <c r="Q30" i="17"/>
  <c r="AM30" i="17" s="1"/>
  <c r="E9" i="17" s="1"/>
  <c r="AJ29" i="17"/>
  <c r="AI29" i="17"/>
  <c r="AH29" i="17"/>
  <c r="AG29" i="17"/>
  <c r="AF29" i="17"/>
  <c r="AE29" i="17"/>
  <c r="AP29" i="17" s="1"/>
  <c r="H8" i="17" s="1"/>
  <c r="AD29" i="17"/>
  <c r="AC29" i="17"/>
  <c r="AQ29" i="17" s="1"/>
  <c r="I8" i="17" s="1"/>
  <c r="AB29" i="17"/>
  <c r="AA29" i="17"/>
  <c r="Z29" i="17"/>
  <c r="Y29" i="17"/>
  <c r="X29" i="17"/>
  <c r="W29" i="17"/>
  <c r="V29" i="17"/>
  <c r="AL29" i="17" s="1"/>
  <c r="U29" i="17"/>
  <c r="T29" i="17"/>
  <c r="AN29" i="17" s="1"/>
  <c r="F8" i="17" s="1"/>
  <c r="S29" i="17"/>
  <c r="R29" i="17"/>
  <c r="Q29" i="17"/>
  <c r="AM29" i="17" s="1"/>
  <c r="E8" i="17" s="1"/>
  <c r="AJ28" i="17"/>
  <c r="AI28" i="17"/>
  <c r="AH28" i="17"/>
  <c r="AG28" i="17"/>
  <c r="AF28" i="17"/>
  <c r="AE28" i="17"/>
  <c r="AD28" i="17"/>
  <c r="AC28" i="17"/>
  <c r="AB28" i="17"/>
  <c r="AA28" i="17"/>
  <c r="Z28" i="17"/>
  <c r="Y28" i="17"/>
  <c r="X28" i="17"/>
  <c r="W28" i="17"/>
  <c r="V28" i="17"/>
  <c r="U28" i="17"/>
  <c r="T28" i="17"/>
  <c r="S28" i="17"/>
  <c r="R28" i="17"/>
  <c r="Q28" i="17"/>
  <c r="AM28" i="17" s="1"/>
  <c r="E7" i="17" s="1"/>
  <c r="AK21" i="17"/>
  <c r="AL21" i="17"/>
  <c r="AM21" i="17"/>
  <c r="AN21" i="17"/>
  <c r="AO21" i="17"/>
  <c r="AP21" i="17"/>
  <c r="AQ21" i="17"/>
  <c r="AR21" i="17"/>
  <c r="AK22" i="17"/>
  <c r="AL22" i="17"/>
  <c r="AM22" i="17"/>
  <c r="AN22" i="17"/>
  <c r="AO22" i="17"/>
  <c r="AP22" i="17"/>
  <c r="AQ22" i="17"/>
  <c r="AR22" i="17"/>
  <c r="AK23" i="17"/>
  <c r="AL23" i="17"/>
  <c r="AM23" i="17"/>
  <c r="AN23" i="17"/>
  <c r="AO23" i="17"/>
  <c r="AP23" i="17"/>
  <c r="AQ23" i="17"/>
  <c r="AR23" i="17"/>
  <c r="AK24" i="17"/>
  <c r="AL24" i="17"/>
  <c r="AM24" i="17"/>
  <c r="AN24" i="17"/>
  <c r="AO24" i="17"/>
  <c r="AP24" i="17"/>
  <c r="AQ24" i="17"/>
  <c r="AR24" i="17"/>
  <c r="AO29" i="17"/>
  <c r="G8" i="17" s="1"/>
  <c r="AR29" i="17"/>
  <c r="J8" i="17" s="1"/>
  <c r="AP31" i="17"/>
  <c r="H10" i="17" s="1"/>
  <c r="AN32" i="17"/>
  <c r="F11" i="17" s="1"/>
  <c r="AQ33" i="17"/>
  <c r="I12" i="17" s="1"/>
  <c r="AL35" i="17"/>
  <c r="D14" i="17" s="1"/>
  <c r="AN35" i="17"/>
  <c r="F14" i="17" s="1"/>
  <c r="AP35" i="17"/>
  <c r="H14" i="17" s="1"/>
  <c r="AQ35" i="17"/>
  <c r="I14" i="17" s="1"/>
  <c r="AR20" i="17"/>
  <c r="AQ20" i="17"/>
  <c r="AP20" i="17"/>
  <c r="AO20" i="17"/>
  <c r="AN20" i="17"/>
  <c r="AM20" i="17"/>
  <c r="AL20" i="17"/>
  <c r="AK20" i="17"/>
  <c r="AR19" i="17"/>
  <c r="AQ19" i="17"/>
  <c r="AP19" i="17"/>
  <c r="AO19" i="17"/>
  <c r="AN19" i="17"/>
  <c r="AM19" i="17"/>
  <c r="AL19" i="17"/>
  <c r="AK19" i="17"/>
  <c r="AR18" i="17"/>
  <c r="AQ18" i="17"/>
  <c r="AP18" i="17"/>
  <c r="AO18" i="17"/>
  <c r="AN18" i="17"/>
  <c r="AM18" i="17"/>
  <c r="AL18" i="17"/>
  <c r="AK18" i="17"/>
  <c r="AR17" i="17"/>
  <c r="AQ17" i="17"/>
  <c r="AP17" i="17"/>
  <c r="AO17" i="17"/>
  <c r="AN17" i="17"/>
  <c r="AM17" i="17"/>
  <c r="AL17" i="17"/>
  <c r="AK17" i="17"/>
  <c r="AR16" i="17"/>
  <c r="AQ16" i="17"/>
  <c r="AP16" i="17"/>
  <c r="AO16" i="17"/>
  <c r="AN16" i="17"/>
  <c r="AM16" i="17"/>
  <c r="AL16" i="17"/>
  <c r="AK16" i="17"/>
  <c r="AR15" i="17"/>
  <c r="AQ15" i="17"/>
  <c r="AP15" i="17"/>
  <c r="AO15" i="17"/>
  <c r="AN15" i="17"/>
  <c r="AM15" i="17"/>
  <c r="AL15" i="17"/>
  <c r="AK15" i="17"/>
  <c r="AR14" i="17"/>
  <c r="AQ14" i="17"/>
  <c r="AP14" i="17"/>
  <c r="AO14" i="17"/>
  <c r="AN14" i="17"/>
  <c r="AM14" i="17"/>
  <c r="AL14" i="17"/>
  <c r="AK14" i="17"/>
  <c r="AR13" i="17"/>
  <c r="AQ13" i="17"/>
  <c r="AP13" i="17"/>
  <c r="AO13" i="17"/>
  <c r="AN13" i="17"/>
  <c r="AM13" i="17"/>
  <c r="AL13" i="17"/>
  <c r="AK13" i="17"/>
  <c r="AR12" i="17"/>
  <c r="AQ12" i="17"/>
  <c r="AP12" i="17"/>
  <c r="AO12" i="17"/>
  <c r="AN12" i="17"/>
  <c r="AM12" i="17"/>
  <c r="AL12" i="17"/>
  <c r="AK12" i="17"/>
  <c r="AR11" i="17"/>
  <c r="AQ11" i="17"/>
  <c r="AP11" i="17"/>
  <c r="AO11" i="17"/>
  <c r="AN11" i="17"/>
  <c r="AM11" i="17"/>
  <c r="AL11" i="17"/>
  <c r="AK11" i="17"/>
  <c r="AR10" i="17"/>
  <c r="AQ10" i="17"/>
  <c r="AP10" i="17"/>
  <c r="AO10" i="17"/>
  <c r="AN10" i="17"/>
  <c r="AM10" i="17"/>
  <c r="AL10" i="17"/>
  <c r="AK10" i="17"/>
  <c r="AR9" i="17"/>
  <c r="AQ9" i="17"/>
  <c r="AP9" i="17"/>
  <c r="AO9" i="17"/>
  <c r="AN9" i="17"/>
  <c r="AM9" i="17"/>
  <c r="AL9" i="17"/>
  <c r="AK9" i="17"/>
  <c r="AR8" i="17"/>
  <c r="AQ8" i="17"/>
  <c r="AP8" i="17"/>
  <c r="AO8" i="17"/>
  <c r="AN8" i="17"/>
  <c r="AM8" i="17"/>
  <c r="AL8" i="17"/>
  <c r="AK8" i="17"/>
  <c r="AR7" i="17"/>
  <c r="AQ7" i="17"/>
  <c r="AP7" i="17"/>
  <c r="AO7" i="17"/>
  <c r="AN7" i="17"/>
  <c r="AM7" i="17"/>
  <c r="AL7" i="17"/>
  <c r="AK7" i="17"/>
  <c r="AR6" i="17"/>
  <c r="AQ6" i="17"/>
  <c r="AP6" i="17"/>
  <c r="AO6" i="17"/>
  <c r="AN6" i="17"/>
  <c r="AM6" i="17"/>
  <c r="AL6" i="17"/>
  <c r="AK6" i="17"/>
  <c r="AR5" i="17"/>
  <c r="AQ5" i="17"/>
  <c r="AP5" i="17"/>
  <c r="AO5" i="17"/>
  <c r="AN5" i="17"/>
  <c r="AM5" i="17"/>
  <c r="AL5" i="17"/>
  <c r="AK5" i="17"/>
  <c r="AK33" i="17" l="1"/>
  <c r="C12" i="17" s="1"/>
  <c r="E27" i="16" a="1"/>
  <c r="E27" i="16" s="1"/>
  <c r="AK34" i="17"/>
  <c r="C13" i="17" s="1"/>
  <c r="AK29" i="17"/>
  <c r="C8" i="17" s="1"/>
  <c r="L28" i="16" s="1" a="1"/>
  <c r="L28" i="16" s="1"/>
  <c r="AL31" i="17"/>
  <c r="D10" i="17" s="1"/>
  <c r="AK35" i="17"/>
  <c r="C14" i="17" s="1"/>
  <c r="AL30" i="17"/>
  <c r="D9" i="17" s="1"/>
  <c r="AL33" i="17"/>
  <c r="D12" i="17" s="1"/>
  <c r="AL32" i="17"/>
  <c r="D11" i="17" s="1"/>
  <c r="AK31" i="17"/>
  <c r="C10" i="17" s="1"/>
  <c r="AK30" i="17"/>
  <c r="C9" i="17" s="1"/>
  <c r="AN28" i="17" l="1"/>
  <c r="F7" i="17" s="1"/>
  <c r="AL28" i="17"/>
  <c r="D7" i="17" s="1"/>
  <c r="AK28" i="17" l="1"/>
  <c r="C7" i="17" s="1"/>
  <c r="AQ28" i="17" l="1"/>
  <c r="I7" i="17" s="1"/>
  <c r="AO28" i="17" l="1"/>
  <c r="G7" i="17" s="1"/>
  <c r="AP28" i="17" l="1"/>
  <c r="H7" i="17" s="1"/>
  <c r="Y25" i="15" l="1"/>
  <c r="Y24" i="15"/>
  <c r="D24" i="15" s="1"/>
  <c r="Y23" i="15"/>
  <c r="D23" i="15" s="1"/>
  <c r="Y22" i="15"/>
  <c r="Y21" i="15"/>
  <c r="D21" i="15" s="1"/>
  <c r="Y20" i="15"/>
  <c r="Y19" i="15"/>
  <c r="Y18" i="15"/>
  <c r="D18" i="15" s="1"/>
  <c r="N25" i="15"/>
  <c r="N24" i="15"/>
  <c r="N23" i="15"/>
  <c r="D14" i="15" s="1"/>
  <c r="N22" i="15"/>
  <c r="N21" i="15"/>
  <c r="N20" i="15"/>
  <c r="D11" i="15" s="1"/>
  <c r="N19" i="15"/>
  <c r="D10" i="15" s="1"/>
  <c r="N18" i="15"/>
  <c r="D9" i="15" s="1"/>
  <c r="M18" i="15"/>
  <c r="C9" i="15" s="1"/>
  <c r="D12" i="15"/>
  <c r="F25" i="15"/>
  <c r="E25" i="15"/>
  <c r="D25" i="15"/>
  <c r="C25" i="15"/>
  <c r="F24" i="15"/>
  <c r="E24" i="15"/>
  <c r="D22" i="15"/>
  <c r="C22" i="15"/>
  <c r="D20" i="15"/>
  <c r="D19" i="15"/>
  <c r="G18" i="15"/>
  <c r="D13" i="15"/>
  <c r="AC25" i="15"/>
  <c r="AB25" i="15"/>
  <c r="AA25" i="15"/>
  <c r="Z25" i="15"/>
  <c r="X25" i="15"/>
  <c r="W25" i="15"/>
  <c r="AC24" i="15"/>
  <c r="AB24" i="15"/>
  <c r="AA24" i="15"/>
  <c r="Z24" i="15"/>
  <c r="X24" i="15"/>
  <c r="C24" i="15" s="1"/>
  <c r="W24" i="15"/>
  <c r="AD23" i="15"/>
  <c r="G23" i="15" s="1"/>
  <c r="AC23" i="15"/>
  <c r="F23" i="15" s="1"/>
  <c r="AB23" i="15"/>
  <c r="E23" i="15" s="1"/>
  <c r="AA23" i="15"/>
  <c r="Z23" i="15"/>
  <c r="X23" i="15"/>
  <c r="C23" i="15" s="1"/>
  <c r="W23" i="15"/>
  <c r="AD22" i="15"/>
  <c r="G22" i="15" s="1"/>
  <c r="AC22" i="15"/>
  <c r="F22" i="15" s="1"/>
  <c r="AB22" i="15"/>
  <c r="E22" i="15" s="1"/>
  <c r="AA22" i="15"/>
  <c r="Z22" i="15"/>
  <c r="X22" i="15"/>
  <c r="W22" i="15"/>
  <c r="AC21" i="15"/>
  <c r="F21" i="15" s="1"/>
  <c r="AB21" i="15"/>
  <c r="E21" i="15" s="1"/>
  <c r="AA21" i="15"/>
  <c r="Z21" i="15"/>
  <c r="X21" i="15"/>
  <c r="C21" i="15" s="1"/>
  <c r="W21" i="15"/>
  <c r="AC20" i="15"/>
  <c r="F20" i="15" s="1"/>
  <c r="AB20" i="15"/>
  <c r="E20" i="15" s="1"/>
  <c r="AA20" i="15"/>
  <c r="Z20" i="15"/>
  <c r="X20" i="15"/>
  <c r="C20" i="15" s="1"/>
  <c r="W20" i="15"/>
  <c r="AD19" i="15"/>
  <c r="G19" i="15" s="1"/>
  <c r="AC19" i="15"/>
  <c r="F19" i="15" s="1"/>
  <c r="AB19" i="15"/>
  <c r="E19" i="15" s="1"/>
  <c r="AA19" i="15"/>
  <c r="Z19" i="15"/>
  <c r="X19" i="15"/>
  <c r="C19" i="15" s="1"/>
  <c r="W19" i="15"/>
  <c r="AC18" i="15"/>
  <c r="F18" i="15" s="1"/>
  <c r="AB18" i="15"/>
  <c r="AA18" i="15"/>
  <c r="Z18" i="15"/>
  <c r="X18" i="15"/>
  <c r="C18" i="15" s="1"/>
  <c r="W18" i="15"/>
  <c r="S14" i="15"/>
  <c r="D16" i="15"/>
  <c r="D15" i="15"/>
  <c r="R25" i="15"/>
  <c r="F16" i="15" s="1"/>
  <c r="Q25" i="15"/>
  <c r="E16" i="15" s="1"/>
  <c r="P25" i="15"/>
  <c r="O25" i="15"/>
  <c r="M25" i="15"/>
  <c r="C16" i="15" s="1"/>
  <c r="L25" i="15"/>
  <c r="R24" i="15"/>
  <c r="F15" i="15" s="1"/>
  <c r="Q24" i="15"/>
  <c r="E15" i="15" s="1"/>
  <c r="P24" i="15"/>
  <c r="O24" i="15"/>
  <c r="M24" i="15"/>
  <c r="C15" i="15" s="1"/>
  <c r="L24" i="15"/>
  <c r="S23" i="15"/>
  <c r="G14" i="15" s="1"/>
  <c r="R23" i="15"/>
  <c r="F14" i="15" s="1"/>
  <c r="Q23" i="15"/>
  <c r="E14" i="15" s="1"/>
  <c r="P23" i="15"/>
  <c r="O23" i="15"/>
  <c r="M23" i="15"/>
  <c r="C14" i="15" s="1"/>
  <c r="L23" i="15"/>
  <c r="S22" i="15"/>
  <c r="G13" i="15" s="1"/>
  <c r="R22" i="15"/>
  <c r="F13" i="15" s="1"/>
  <c r="Q22" i="15"/>
  <c r="E13" i="15" s="1"/>
  <c r="P22" i="15"/>
  <c r="O22" i="15"/>
  <c r="M22" i="15"/>
  <c r="C13" i="15" s="1"/>
  <c r="L22" i="15"/>
  <c r="R21" i="15"/>
  <c r="F12" i="15" s="1"/>
  <c r="Q21" i="15"/>
  <c r="E12" i="15" s="1"/>
  <c r="P21" i="15"/>
  <c r="O21" i="15"/>
  <c r="M21" i="15"/>
  <c r="C12" i="15" s="1"/>
  <c r="L21" i="15"/>
  <c r="R20" i="15"/>
  <c r="F11" i="15" s="1"/>
  <c r="Q20" i="15"/>
  <c r="E11" i="15" s="1"/>
  <c r="P20" i="15"/>
  <c r="O20" i="15"/>
  <c r="M20" i="15"/>
  <c r="L20" i="15"/>
  <c r="S19" i="15"/>
  <c r="G10" i="15" s="1"/>
  <c r="R19" i="15"/>
  <c r="F10" i="15" s="1"/>
  <c r="Q19" i="15"/>
  <c r="E10" i="15" s="1"/>
  <c r="P19" i="15"/>
  <c r="O19" i="15"/>
  <c r="M19" i="15"/>
  <c r="C10" i="15" s="1"/>
  <c r="L19" i="15"/>
  <c r="R18" i="15"/>
  <c r="F9" i="15" s="1"/>
  <c r="Q18" i="15"/>
  <c r="P18" i="15"/>
  <c r="O18" i="15"/>
  <c r="L18" i="15"/>
  <c r="AD17" i="15"/>
  <c r="AD16" i="15"/>
  <c r="AD15" i="15"/>
  <c r="AD14" i="15"/>
  <c r="AD13" i="15"/>
  <c r="AD12" i="15"/>
  <c r="AD11" i="15"/>
  <c r="AD10" i="15"/>
  <c r="AD9" i="15"/>
  <c r="AD18" i="15" s="1"/>
  <c r="AD8" i="15"/>
  <c r="AD7" i="15"/>
  <c r="AD6" i="15"/>
  <c r="AD5" i="15"/>
  <c r="AD4" i="15"/>
  <c r="S16" i="15"/>
  <c r="S15" i="15"/>
  <c r="S13" i="15"/>
  <c r="S25" i="15" s="1"/>
  <c r="G16" i="15" s="1"/>
  <c r="S12" i="15"/>
  <c r="S11" i="15"/>
  <c r="S10" i="15"/>
  <c r="S9" i="15"/>
  <c r="S18" i="15" s="1"/>
  <c r="G9" i="15" s="1"/>
  <c r="S8" i="15"/>
  <c r="S7" i="15"/>
  <c r="S6" i="15"/>
  <c r="S5" i="15"/>
  <c r="S4" i="15"/>
  <c r="S20" i="15" l="1"/>
  <c r="G11" i="15" s="1"/>
  <c r="AD24" i="15"/>
  <c r="G24" i="15" s="1"/>
  <c r="AD25" i="15"/>
  <c r="G25" i="15" s="1"/>
  <c r="AD20" i="15"/>
  <c r="G20" i="15" s="1"/>
  <c r="S21" i="15"/>
  <c r="G12" i="15" s="1"/>
  <c r="AD21" i="15"/>
  <c r="G21" i="15" s="1"/>
  <c r="S24" i="15"/>
  <c r="G15" i="15" s="1"/>
  <c r="BW4" i="2" l="1"/>
  <c r="AG28" i="5"/>
  <c r="AF28" i="5"/>
  <c r="AE28" i="5"/>
  <c r="AD28" i="5"/>
  <c r="AG27" i="5"/>
  <c r="AF27" i="5"/>
  <c r="AE27" i="5"/>
  <c r="AD27" i="5"/>
  <c r="AG26" i="5"/>
  <c r="AF26" i="5"/>
  <c r="AE26" i="5"/>
  <c r="AD26" i="5"/>
  <c r="AG25" i="5"/>
  <c r="AF25" i="5"/>
  <c r="AE25" i="5"/>
  <c r="AD25" i="5"/>
  <c r="AG24" i="5"/>
  <c r="AF24" i="5"/>
  <c r="AE24" i="5"/>
  <c r="AD24" i="5"/>
  <c r="AG22" i="5"/>
  <c r="AG23" i="5" s="1"/>
  <c r="AF22" i="5"/>
  <c r="AF23" i="5" s="1"/>
  <c r="AE22" i="5"/>
  <c r="AE23" i="5" s="1"/>
  <c r="AD22" i="5"/>
  <c r="AD23" i="5" s="1"/>
  <c r="AG21" i="5"/>
  <c r="AF21" i="5"/>
  <c r="AE21" i="5"/>
  <c r="AD21" i="5"/>
  <c r="AG20" i="5"/>
  <c r="AF20" i="5"/>
  <c r="AE20" i="5"/>
  <c r="AD20" i="5"/>
  <c r="AG14" i="5"/>
  <c r="AF14" i="5"/>
  <c r="AE14" i="5"/>
  <c r="AD14" i="5"/>
  <c r="AG13" i="5"/>
  <c r="AF13" i="5"/>
  <c r="AE13" i="5"/>
  <c r="AD13" i="5"/>
  <c r="AG12" i="5"/>
  <c r="AF12" i="5"/>
  <c r="AE12" i="5"/>
  <c r="AD12" i="5"/>
  <c r="AG11" i="5"/>
  <c r="AF11" i="5"/>
  <c r="AE11" i="5"/>
  <c r="AD11" i="5"/>
  <c r="AG10" i="5"/>
  <c r="AF10" i="5"/>
  <c r="AE10" i="5"/>
  <c r="AD10" i="5"/>
  <c r="AG8" i="5"/>
  <c r="AG9" i="5" s="1"/>
  <c r="AF8" i="5"/>
  <c r="AF9" i="5" s="1"/>
  <c r="AE8" i="5"/>
  <c r="AE9" i="5" s="1"/>
  <c r="AD8" i="5"/>
  <c r="AG7" i="5"/>
  <c r="AF7" i="5"/>
  <c r="AE7" i="5"/>
  <c r="AD7" i="5"/>
  <c r="AG6" i="5"/>
  <c r="AF6" i="5"/>
  <c r="AE6" i="5"/>
  <c r="AD9" i="5"/>
  <c r="AD6" i="5"/>
  <c r="AQ27" i="5"/>
  <c r="AP27" i="5"/>
  <c r="AO27" i="5"/>
  <c r="AN27" i="5"/>
  <c r="AQ26" i="5"/>
  <c r="AP26" i="5"/>
  <c r="AO26" i="5"/>
  <c r="AN26" i="5"/>
  <c r="AQ25" i="5"/>
  <c r="AP25" i="5"/>
  <c r="AO25" i="5"/>
  <c r="AN25" i="5"/>
  <c r="AQ24" i="5"/>
  <c r="AP24" i="5"/>
  <c r="AO24" i="5"/>
  <c r="AN24" i="5"/>
  <c r="AQ23" i="5"/>
  <c r="AP23" i="5"/>
  <c r="AO23" i="5"/>
  <c r="AN23" i="5"/>
  <c r="AQ22" i="5"/>
  <c r="AP22" i="5"/>
  <c r="AO22" i="5"/>
  <c r="AN22" i="5"/>
  <c r="AQ21" i="5"/>
  <c r="AP21" i="5"/>
  <c r="AO21" i="5"/>
  <c r="AN21" i="5"/>
  <c r="AQ20" i="5"/>
  <c r="AP20" i="5"/>
  <c r="AO20" i="5"/>
  <c r="AN20" i="5"/>
  <c r="AQ13" i="5"/>
  <c r="AP13" i="5"/>
  <c r="AO13" i="5"/>
  <c r="AN13" i="5"/>
  <c r="AQ12" i="5"/>
  <c r="AP12" i="5"/>
  <c r="AO12" i="5"/>
  <c r="AN12" i="5"/>
  <c r="AQ11" i="5"/>
  <c r="AP11" i="5"/>
  <c r="AO11" i="5"/>
  <c r="AN11" i="5"/>
  <c r="AQ10" i="5"/>
  <c r="AP10" i="5"/>
  <c r="AO10" i="5"/>
  <c r="AN10" i="5"/>
  <c r="AQ9" i="5"/>
  <c r="AP9" i="5"/>
  <c r="AO9" i="5"/>
  <c r="AN9" i="5"/>
  <c r="AQ8" i="5"/>
  <c r="AP8" i="5"/>
  <c r="AO8" i="5"/>
  <c r="AN8" i="5"/>
  <c r="AQ7" i="5"/>
  <c r="AP7" i="5"/>
  <c r="AO7" i="5"/>
  <c r="AN7" i="5"/>
  <c r="AQ6" i="5"/>
  <c r="AP6" i="5"/>
  <c r="AO6" i="5"/>
  <c r="AN6" i="5"/>
  <c r="AM27" i="5"/>
  <c r="AL27" i="5"/>
  <c r="AK27" i="5"/>
  <c r="AJ27" i="5"/>
  <c r="AM26" i="5"/>
  <c r="AL26" i="5"/>
  <c r="AK26" i="5"/>
  <c r="AJ26" i="5"/>
  <c r="AM25" i="5"/>
  <c r="AL25" i="5"/>
  <c r="AK25" i="5"/>
  <c r="AJ25" i="5"/>
  <c r="AM24" i="5"/>
  <c r="AL24" i="5"/>
  <c r="AK24" i="5"/>
  <c r="AJ24" i="5"/>
  <c r="AM23" i="5"/>
  <c r="AL23" i="5"/>
  <c r="AK23" i="5"/>
  <c r="AJ23" i="5"/>
  <c r="AM22" i="5"/>
  <c r="AL22" i="5"/>
  <c r="AK22" i="5"/>
  <c r="AJ22" i="5"/>
  <c r="AM21" i="5"/>
  <c r="AL21" i="5"/>
  <c r="AK21" i="5"/>
  <c r="AJ21" i="5"/>
  <c r="AM20" i="5"/>
  <c r="AL20" i="5"/>
  <c r="AK20" i="5"/>
  <c r="AJ20" i="5"/>
  <c r="AM13" i="5"/>
  <c r="AL13" i="5"/>
  <c r="AK13" i="5"/>
  <c r="AJ13" i="5"/>
  <c r="AM12" i="5"/>
  <c r="AL12" i="5"/>
  <c r="AK12" i="5"/>
  <c r="AJ12" i="5"/>
  <c r="AM11" i="5"/>
  <c r="AL11" i="5"/>
  <c r="AK11" i="5"/>
  <c r="AJ11" i="5"/>
  <c r="AM10" i="5"/>
  <c r="AL10" i="5"/>
  <c r="AK10" i="5"/>
  <c r="AJ10" i="5"/>
  <c r="AM9" i="5"/>
  <c r="AL9" i="5"/>
  <c r="AK9" i="5"/>
  <c r="AJ9" i="5"/>
  <c r="AM8" i="5"/>
  <c r="AL8" i="5"/>
  <c r="AK8" i="5"/>
  <c r="AJ8" i="5"/>
  <c r="AM7" i="5"/>
  <c r="AL7" i="5"/>
  <c r="AK7" i="5"/>
  <c r="AJ7" i="5"/>
  <c r="AM6" i="5"/>
  <c r="AL6" i="5"/>
  <c r="AK6" i="5"/>
  <c r="AJ6" i="5"/>
  <c r="F29" i="16" l="1" a="1"/>
  <c r="F29" i="16" s="1"/>
  <c r="L42" i="16" a="1"/>
  <c r="L42" i="16" s="1"/>
  <c r="K42" i="16" a="1"/>
  <c r="K42" i="16" s="1"/>
  <c r="H42" i="16" a="1"/>
  <c r="H42" i="16" s="1"/>
  <c r="G42" i="16" a="1"/>
  <c r="G42" i="16" s="1"/>
  <c r="F42" i="16" a="1"/>
  <c r="F42" i="16" s="1"/>
  <c r="E42" i="16" a="1"/>
  <c r="E42" i="16" s="1"/>
  <c r="L41" i="16" a="1"/>
  <c r="L41" i="16" s="1"/>
  <c r="K41" i="16" a="1"/>
  <c r="K41" i="16" s="1"/>
  <c r="J41" i="16" a="1"/>
  <c r="J41" i="16" s="1"/>
  <c r="G41" i="16" a="1"/>
  <c r="G41" i="16" s="1"/>
  <c r="F41" i="16" a="1"/>
  <c r="F41" i="16" s="1"/>
  <c r="E41" i="16" a="1"/>
  <c r="E41" i="16" s="1"/>
  <c r="L40" i="16" a="1"/>
  <c r="L40" i="16" s="1"/>
  <c r="K40" i="16" a="1"/>
  <c r="K40" i="16" s="1"/>
  <c r="J40" i="16" a="1"/>
  <c r="J40" i="16" s="1"/>
  <c r="I40" i="16" a="1"/>
  <c r="I40" i="16" s="1"/>
  <c r="F40" i="16" a="1"/>
  <c r="F40" i="16" s="1"/>
  <c r="E40" i="16" a="1"/>
  <c r="E40" i="16" s="1"/>
  <c r="J39" i="16" a="1"/>
  <c r="J39" i="16" s="1"/>
  <c r="I39" i="16" a="1"/>
  <c r="I39" i="16" s="1"/>
  <c r="H39" i="16" a="1"/>
  <c r="H39" i="16" s="1"/>
  <c r="G39" i="16" a="1"/>
  <c r="G39" i="16" s="1"/>
  <c r="F39" i="16" a="1"/>
  <c r="F39" i="16" s="1"/>
  <c r="E39" i="16" a="1"/>
  <c r="E39" i="16" s="1"/>
  <c r="L38" i="16" a="1"/>
  <c r="L38" i="16" s="1"/>
  <c r="K38" i="16" a="1"/>
  <c r="K38" i="16" s="1"/>
  <c r="J38" i="16" a="1"/>
  <c r="J38" i="16" s="1"/>
  <c r="I38" i="16" a="1"/>
  <c r="I38" i="16" s="1"/>
  <c r="H38" i="16" a="1"/>
  <c r="H38" i="16" s="1"/>
  <c r="G38" i="16" a="1"/>
  <c r="G38" i="16" s="1"/>
  <c r="K37" i="16" a="1"/>
  <c r="K37" i="16" s="1"/>
  <c r="J37" i="16" a="1"/>
  <c r="J37" i="16" s="1"/>
  <c r="I37" i="16" a="1"/>
  <c r="I37" i="16" s="1"/>
  <c r="G37" i="16" a="1"/>
  <c r="G37" i="16" s="1"/>
  <c r="F37" i="16" a="1"/>
  <c r="F37" i="16" s="1"/>
  <c r="E37" i="16" a="1"/>
  <c r="E37" i="16" s="1"/>
  <c r="K36" i="16" a="1"/>
  <c r="K36" i="16" s="1"/>
  <c r="J36" i="16" a="1"/>
  <c r="J36" i="16" s="1"/>
  <c r="I36" i="16" a="1"/>
  <c r="I36" i="16" s="1"/>
  <c r="H36" i="16" a="1"/>
  <c r="H36" i="16" s="1"/>
  <c r="F36" i="16" a="1"/>
  <c r="F36" i="16" s="1"/>
  <c r="E36" i="16" a="1"/>
  <c r="E36" i="16" s="1"/>
  <c r="L35" i="16" a="1"/>
  <c r="L35" i="16" s="1"/>
  <c r="J35" i="16" a="1"/>
  <c r="J35" i="16" s="1"/>
  <c r="H35" i="16" a="1"/>
  <c r="H35" i="16" s="1"/>
  <c r="G35" i="16" a="1"/>
  <c r="G35" i="16" s="1"/>
  <c r="F35" i="16" a="1"/>
  <c r="F35" i="16" s="1"/>
  <c r="E35" i="16" a="1"/>
  <c r="E35" i="16" s="1"/>
  <c r="L34" i="16" a="1"/>
  <c r="L34" i="16" s="1"/>
  <c r="K34" i="16" a="1"/>
  <c r="K34" i="16" s="1"/>
  <c r="J34" i="16" a="1"/>
  <c r="J34" i="16" s="1"/>
  <c r="I34" i="16" a="1"/>
  <c r="I34" i="16" s="1"/>
  <c r="H34" i="16" a="1"/>
  <c r="H34" i="16" s="1"/>
  <c r="G34" i="16" a="1"/>
  <c r="G34" i="16" s="1"/>
  <c r="E34" i="16" a="1"/>
  <c r="E34" i="16" s="1"/>
  <c r="L33" i="16" a="1"/>
  <c r="L33" i="16" s="1"/>
  <c r="J33" i="16" a="1"/>
  <c r="J33" i="16" s="1"/>
  <c r="I33" i="16" a="1"/>
  <c r="I33" i="16" s="1"/>
  <c r="H33" i="16" a="1"/>
  <c r="H33" i="16" s="1"/>
  <c r="G33" i="16" a="1"/>
  <c r="G33" i="16" s="1"/>
  <c r="F33" i="16" a="1"/>
  <c r="F33" i="16" s="1"/>
  <c r="E33" i="16" a="1"/>
  <c r="E33" i="16" s="1"/>
  <c r="L32" i="16" a="1"/>
  <c r="L32" i="16" s="1"/>
  <c r="K32" i="16" a="1"/>
  <c r="K32" i="16" s="1"/>
  <c r="J32" i="16" a="1"/>
  <c r="J32" i="16" s="1"/>
  <c r="I32" i="16" a="1"/>
  <c r="I32" i="16" s="1"/>
  <c r="H32" i="16" a="1"/>
  <c r="H32" i="16" s="1"/>
  <c r="G32" i="16" a="1"/>
  <c r="G32" i="16" s="1"/>
  <c r="F32" i="16" a="1"/>
  <c r="F32" i="16" s="1"/>
  <c r="L31" i="16" a="1"/>
  <c r="L31" i="16" s="1"/>
  <c r="K31" i="16" a="1"/>
  <c r="K31" i="16" s="1"/>
  <c r="H31" i="16" a="1"/>
  <c r="H31" i="16" s="1"/>
  <c r="G31" i="16" a="1"/>
  <c r="G31" i="16" s="1"/>
  <c r="F31" i="16" a="1"/>
  <c r="F31" i="16" s="1"/>
  <c r="E31" i="16" a="1"/>
  <c r="E31" i="16" s="1"/>
  <c r="L30" i="16" a="1"/>
  <c r="L30" i="16" s="1"/>
  <c r="K30" i="16" a="1"/>
  <c r="K30" i="16" s="1"/>
  <c r="J30" i="16" a="1"/>
  <c r="J30" i="16" s="1"/>
  <c r="G30" i="16" a="1"/>
  <c r="G30" i="16" s="1"/>
  <c r="F30" i="16" a="1"/>
  <c r="F30" i="16" s="1"/>
  <c r="E30" i="16" a="1"/>
  <c r="E30" i="16" s="1"/>
  <c r="L29" i="16" a="1"/>
  <c r="L29" i="16" s="1"/>
  <c r="K29" i="16" a="1"/>
  <c r="K29" i="16" s="1"/>
  <c r="J29" i="16" a="1"/>
  <c r="J29" i="16" s="1"/>
  <c r="I29" i="16" a="1"/>
  <c r="I29" i="16" s="1"/>
  <c r="E29" i="16" a="1"/>
  <c r="E29" i="16" s="1"/>
  <c r="J28" i="16" a="1"/>
  <c r="J28" i="16" s="1"/>
  <c r="I28" i="16" a="1"/>
  <c r="I28" i="16" s="1"/>
  <c r="H28" i="16" a="1"/>
  <c r="H28" i="16" s="1"/>
  <c r="G28" i="16" a="1"/>
  <c r="G28" i="16" s="1"/>
  <c r="F28" i="16" a="1"/>
  <c r="F28" i="16" s="1"/>
  <c r="E28" i="16" a="1"/>
  <c r="E28" i="16" s="1"/>
  <c r="L27" i="16" a="1"/>
  <c r="L27" i="16" s="1"/>
  <c r="K27" i="16" a="1"/>
  <c r="K27" i="16" s="1"/>
  <c r="J27" i="16" a="1"/>
  <c r="J27" i="16" s="1"/>
  <c r="I27" i="16" a="1"/>
  <c r="I27" i="16" s="1"/>
  <c r="H27" i="16" a="1"/>
  <c r="H27" i="16" s="1"/>
  <c r="G27" i="16" a="1"/>
  <c r="G27" i="16" s="1"/>
  <c r="K26" i="16" a="1"/>
  <c r="K26" i="16" s="1"/>
  <c r="J26" i="16" a="1"/>
  <c r="J26" i="16" s="1"/>
  <c r="I26" i="16" a="1"/>
  <c r="I26" i="16" s="1"/>
  <c r="G26" i="16" a="1"/>
  <c r="G26" i="16" s="1"/>
  <c r="F26" i="16" a="1"/>
  <c r="F26" i="16" s="1"/>
  <c r="E26" i="16" a="1"/>
  <c r="E26" i="16" s="1"/>
  <c r="K25" i="16" a="1"/>
  <c r="K25" i="16" s="1"/>
  <c r="J25" i="16" a="1"/>
  <c r="J25" i="16" s="1"/>
  <c r="I25" i="16" a="1"/>
  <c r="I25" i="16" s="1"/>
  <c r="H25" i="16" a="1"/>
  <c r="H25" i="16" s="1"/>
  <c r="F25" i="16" a="1"/>
  <c r="F25" i="16" s="1"/>
  <c r="E25" i="16" a="1"/>
  <c r="E25" i="16" s="1"/>
  <c r="L24" i="16" a="1"/>
  <c r="L24" i="16" s="1"/>
  <c r="J24" i="16" a="1"/>
  <c r="J24" i="16" s="1"/>
  <c r="H24" i="16" a="1"/>
  <c r="H24" i="16" s="1"/>
  <c r="G24" i="16" a="1"/>
  <c r="G24" i="16" s="1"/>
  <c r="F24" i="16" a="1"/>
  <c r="F24" i="16" s="1"/>
  <c r="E24" i="16" a="1"/>
  <c r="E24" i="16" s="1"/>
  <c r="L23" i="16" a="1"/>
  <c r="L23" i="16" s="1"/>
  <c r="K23" i="16" a="1"/>
  <c r="K23" i="16" s="1"/>
  <c r="J23" i="16" a="1"/>
  <c r="J23" i="16" s="1"/>
  <c r="H23" i="16" a="1"/>
  <c r="H23" i="16" s="1"/>
  <c r="G23" i="16" a="1"/>
  <c r="G23" i="16" s="1"/>
  <c r="E23" i="16" a="1"/>
  <c r="E23" i="16" s="1"/>
  <c r="L22" i="16" a="1"/>
  <c r="L22" i="16" s="1"/>
  <c r="J22" i="16" a="1"/>
  <c r="J22" i="16" s="1"/>
  <c r="I22" i="16" a="1"/>
  <c r="I22" i="16" s="1"/>
  <c r="H22" i="16" a="1"/>
  <c r="H22" i="16" s="1"/>
  <c r="G22" i="16" a="1"/>
  <c r="G22" i="16" s="1"/>
  <c r="E22" i="16" a="1"/>
  <c r="E22" i="16" s="1"/>
  <c r="L21" i="16" a="1"/>
  <c r="L21" i="16" s="1"/>
  <c r="K21" i="16" a="1"/>
  <c r="K21" i="16" s="1"/>
  <c r="I21" i="16" a="1"/>
  <c r="I21" i="16" s="1"/>
  <c r="H21" i="16" a="1"/>
  <c r="H21" i="16" s="1"/>
  <c r="G21" i="16" a="1"/>
  <c r="G21" i="16" s="1"/>
  <c r="F21" i="16" a="1"/>
  <c r="F21" i="16" s="1"/>
  <c r="J42" i="16" a="1"/>
  <c r="J42" i="16" s="1"/>
  <c r="H41" i="16" a="1"/>
  <c r="H41" i="16" s="1"/>
  <c r="G40" i="16" a="1"/>
  <c r="G40" i="16" s="1"/>
  <c r="F38" i="16" a="1"/>
  <c r="F38" i="16" s="1"/>
  <c r="E38" i="16" a="1"/>
  <c r="E38" i="16" s="1"/>
  <c r="L39" i="16" a="1"/>
  <c r="L39" i="16" s="1"/>
  <c r="K33" i="16" a="1"/>
  <c r="K33" i="16" s="1"/>
  <c r="I42" i="16" a="1"/>
  <c r="I42" i="16" s="1"/>
  <c r="I41" i="16" a="1"/>
  <c r="I41" i="16" s="1"/>
  <c r="I35" i="16" a="1"/>
  <c r="I35" i="16" s="1"/>
  <c r="H40" i="16" a="1"/>
  <c r="H40" i="16" s="1"/>
  <c r="H37" i="16" a="1"/>
  <c r="H37" i="16" s="1"/>
  <c r="G36" i="16" a="1"/>
  <c r="G36" i="16" s="1"/>
  <c r="F34" i="16" a="1"/>
  <c r="F34" i="16" s="1"/>
  <c r="L37" i="16" a="1"/>
  <c r="L37" i="16" s="1"/>
  <c r="L36" i="16" a="1"/>
  <c r="L36" i="16" s="1"/>
  <c r="K35" i="16" a="1"/>
  <c r="K35" i="16" s="1"/>
  <c r="K39" i="16" a="1"/>
  <c r="K39" i="16" s="1"/>
  <c r="J31" i="16" a="1"/>
  <c r="J31" i="16" s="1"/>
  <c r="J21" i="16" a="1"/>
  <c r="J21" i="16" s="1"/>
  <c r="I31" i="16" a="1"/>
  <c r="I31" i="16" s="1"/>
  <c r="I30" i="16" a="1"/>
  <c r="I30" i="16" s="1"/>
  <c r="I23" i="16" a="1"/>
  <c r="I23" i="16" s="1"/>
  <c r="I24" i="16" a="1"/>
  <c r="I24" i="16" s="1"/>
  <c r="H30" i="16" a="1"/>
  <c r="H30" i="16" s="1"/>
  <c r="H29" i="16" a="1"/>
  <c r="H29" i="16" s="1"/>
  <c r="H26" i="16" a="1"/>
  <c r="H26" i="16" s="1"/>
  <c r="G29" i="16" a="1"/>
  <c r="G29" i="16" s="1"/>
  <c r="G25" i="16" a="1"/>
  <c r="G25" i="16" s="1"/>
  <c r="F23" i="16" a="1"/>
  <c r="F23" i="16" s="1"/>
  <c r="F27" i="16" a="1"/>
  <c r="F27" i="16" s="1"/>
  <c r="F22" i="16" a="1"/>
  <c r="F22" i="16" s="1"/>
  <c r="E21" i="16" a="1"/>
  <c r="E21" i="16" s="1"/>
  <c r="L26" i="16" a="1"/>
  <c r="L26" i="16" s="1"/>
  <c r="L25" i="16" a="1"/>
  <c r="L25" i="16" s="1"/>
  <c r="K24" i="16" a="1"/>
  <c r="K24" i="16" s="1"/>
  <c r="K22" i="16" a="1"/>
  <c r="K22" i="16" s="1"/>
  <c r="K28" i="16" a="1"/>
  <c r="K28" i="16" s="1"/>
  <c r="Z42" i="5" l="1"/>
  <c r="Y42" i="5"/>
  <c r="X42" i="5"/>
  <c r="W42" i="5"/>
  <c r="V42" i="5"/>
  <c r="U42" i="5"/>
  <c r="G136" i="14"/>
  <c r="G135" i="14"/>
  <c r="F136" i="14"/>
  <c r="F135" i="14"/>
  <c r="G128" i="14"/>
  <c r="G127" i="14"/>
  <c r="F128" i="14"/>
  <c r="F127" i="14"/>
  <c r="G124" i="14" a="1"/>
  <c r="G124" i="14" s="1"/>
  <c r="G125" i="14" a="1"/>
  <c r="G125" i="14" s="1"/>
  <c r="G126" i="14" a="1"/>
  <c r="G126" i="14" s="1"/>
  <c r="G129" i="14" a="1"/>
  <c r="G129" i="14" s="1"/>
  <c r="G130" i="14" a="1"/>
  <c r="G130" i="14" s="1"/>
  <c r="G133" i="14" a="1"/>
  <c r="G133" i="14" s="1"/>
  <c r="G134" i="14" a="1"/>
  <c r="G134" i="14" s="1"/>
  <c r="G137" i="14" a="1"/>
  <c r="G137" i="14" s="1"/>
  <c r="G138" i="14" a="1"/>
  <c r="G138" i="14" s="1"/>
  <c r="G123" i="14" a="1"/>
  <c r="G123" i="14" s="1"/>
  <c r="I90" i="12"/>
  <c r="I89" i="12"/>
  <c r="I88" i="12"/>
  <c r="I87" i="12"/>
  <c r="I86" i="12"/>
  <c r="I85" i="12"/>
  <c r="I84" i="12"/>
  <c r="I83" i="12"/>
  <c r="F163" i="10" a="1"/>
  <c r="F163" i="10" s="1"/>
  <c r="F156" i="10" a="1"/>
  <c r="F156" i="10" s="1"/>
  <c r="F155" i="10" a="1"/>
  <c r="F155" i="10" s="1"/>
  <c r="F154" i="10" a="1"/>
  <c r="F154" i="10" s="1"/>
  <c r="F153" i="10" a="1"/>
  <c r="F153" i="10" s="1"/>
  <c r="H152" i="10" a="1"/>
  <c r="H152" i="10" s="1"/>
  <c r="F152" i="10" a="1"/>
  <c r="F152" i="10" s="1"/>
  <c r="K163" i="10"/>
  <c r="K162" i="10"/>
  <c r="K161" i="10"/>
  <c r="G161" i="10" s="1" a="1"/>
  <c r="G161" i="10" s="1"/>
  <c r="K160" i="10"/>
  <c r="G160" i="10" s="1" a="1"/>
  <c r="G160" i="10" s="1"/>
  <c r="K159" i="10"/>
  <c r="G159" i="10" s="1" a="1"/>
  <c r="G159" i="10" s="1"/>
  <c r="K158" i="10"/>
  <c r="G158" i="10" s="1" a="1"/>
  <c r="G158" i="10" s="1"/>
  <c r="K157" i="10"/>
  <c r="I157" i="10" s="1" a="1"/>
  <c r="I157" i="10" s="1"/>
  <c r="K156" i="10"/>
  <c r="K155" i="10"/>
  <c r="K154" i="10"/>
  <c r="K153" i="10"/>
  <c r="K152" i="10"/>
  <c r="I144" i="10"/>
  <c r="H155" i="10" a="1"/>
  <c r="H155" i="10" s="1"/>
  <c r="H156" i="10" a="1"/>
  <c r="H156" i="10" s="1"/>
  <c r="H153" i="10" a="1"/>
  <c r="H153" i="10" s="1"/>
  <c r="G155" i="10" a="1"/>
  <c r="G155" i="10" s="1"/>
  <c r="G156" i="10" a="1"/>
  <c r="G156" i="10" s="1"/>
  <c r="G153" i="10" a="1"/>
  <c r="G153" i="10" s="1"/>
  <c r="I155" i="10" a="1"/>
  <c r="I155" i="10" s="1"/>
  <c r="F137" i="14" a="1"/>
  <c r="F137" i="14" s="1"/>
  <c r="I33" i="13"/>
  <c r="I108" i="14"/>
  <c r="I107" i="14"/>
  <c r="I106" i="14"/>
  <c r="I105" i="14"/>
  <c r="G121" i="14"/>
  <c r="I104" i="14"/>
  <c r="I103" i="14"/>
  <c r="I102" i="14"/>
  <c r="I101" i="14"/>
  <c r="I100" i="14"/>
  <c r="I99" i="14"/>
  <c r="I98" i="14"/>
  <c r="I97" i="14"/>
  <c r="I96" i="14"/>
  <c r="I95" i="14"/>
  <c r="I94" i="14"/>
  <c r="I93" i="14"/>
  <c r="I92" i="14"/>
  <c r="I91" i="14"/>
  <c r="I90" i="14"/>
  <c r="I89" i="14"/>
  <c r="I88" i="14"/>
  <c r="I87" i="14"/>
  <c r="I86" i="14"/>
  <c r="I85" i="14"/>
  <c r="I84" i="14"/>
  <c r="I83" i="14"/>
  <c r="I82" i="14"/>
  <c r="I81" i="14"/>
  <c r="I80" i="14"/>
  <c r="I79" i="14"/>
  <c r="I78" i="14"/>
  <c r="I77" i="14"/>
  <c r="I76" i="14"/>
  <c r="I75" i="14"/>
  <c r="I74" i="14"/>
  <c r="I73" i="14"/>
  <c r="I72" i="14"/>
  <c r="I71" i="14"/>
  <c r="I70" i="14"/>
  <c r="I69" i="14"/>
  <c r="I68" i="14"/>
  <c r="I67" i="14"/>
  <c r="I66" i="14"/>
  <c r="I65" i="14"/>
  <c r="I64" i="14"/>
  <c r="I63" i="14"/>
  <c r="I62" i="14"/>
  <c r="I61" i="14"/>
  <c r="I60" i="14"/>
  <c r="I59" i="14"/>
  <c r="I58" i="14"/>
  <c r="I57" i="14"/>
  <c r="I56" i="14"/>
  <c r="I55" i="14"/>
  <c r="I54" i="14"/>
  <c r="I53" i="14"/>
  <c r="W52" i="14"/>
  <c r="W53" i="14" s="1"/>
  <c r="I52" i="14"/>
  <c r="I51" i="14"/>
  <c r="I50" i="14"/>
  <c r="I49" i="14"/>
  <c r="I48" i="14"/>
  <c r="I47" i="14"/>
  <c r="I46" i="14"/>
  <c r="I45" i="14"/>
  <c r="I44" i="14"/>
  <c r="I43" i="14"/>
  <c r="I42" i="14"/>
  <c r="I41" i="14"/>
  <c r="I40" i="14"/>
  <c r="I39" i="14"/>
  <c r="I38" i="14"/>
  <c r="I37" i="14"/>
  <c r="I36" i="14"/>
  <c r="I35" i="14"/>
  <c r="I34" i="14"/>
  <c r="I33" i="14"/>
  <c r="I32" i="14"/>
  <c r="I31" i="14"/>
  <c r="I30" i="14"/>
  <c r="I29" i="14"/>
  <c r="I28" i="14"/>
  <c r="I27" i="14"/>
  <c r="I26" i="14"/>
  <c r="I25" i="14"/>
  <c r="I24" i="14"/>
  <c r="I23" i="14"/>
  <c r="I22" i="14"/>
  <c r="I21" i="14"/>
  <c r="I32" i="13" s="1"/>
  <c r="I20" i="14"/>
  <c r="I31" i="13" s="1"/>
  <c r="I19" i="14"/>
  <c r="I30" i="13" s="1"/>
  <c r="I18" i="14"/>
  <c r="I29" i="13" s="1"/>
  <c r="F18" i="14"/>
  <c r="F32" i="14" s="1"/>
  <c r="F46" i="14" s="1"/>
  <c r="F88" i="14" s="1"/>
  <c r="F102" i="14" s="1"/>
  <c r="F116" i="14" s="1"/>
  <c r="O17" i="14"/>
  <c r="Q17" i="14" s="1"/>
  <c r="S17" i="14" s="1"/>
  <c r="U17" i="14" s="1"/>
  <c r="W17" i="14" s="1"/>
  <c r="Y17" i="14" s="1"/>
  <c r="AA17" i="14" s="1"/>
  <c r="N17" i="14"/>
  <c r="P17" i="14" s="1"/>
  <c r="R17" i="14" s="1"/>
  <c r="T17" i="14" s="1"/>
  <c r="V17" i="14" s="1"/>
  <c r="X17" i="14" s="1"/>
  <c r="Z17" i="14" s="1"/>
  <c r="I17" i="14"/>
  <c r="I28" i="13" s="1"/>
  <c r="F17" i="14"/>
  <c r="F31" i="14" s="1"/>
  <c r="F45" i="14" s="1"/>
  <c r="F87" i="14" s="1"/>
  <c r="I16" i="14"/>
  <c r="I27" i="13" s="1"/>
  <c r="I15" i="14"/>
  <c r="I26" i="13" s="1"/>
  <c r="I14" i="14"/>
  <c r="G14" i="14"/>
  <c r="G28" i="14" s="1"/>
  <c r="G42" i="14" s="1"/>
  <c r="G56" i="14" s="1"/>
  <c r="G70" i="14" s="1"/>
  <c r="G84" i="14" s="1"/>
  <c r="I13" i="14"/>
  <c r="I12" i="14"/>
  <c r="I11" i="14"/>
  <c r="X6" i="14"/>
  <c r="O4" i="14"/>
  <c r="G20" i="14" s="1"/>
  <c r="G34" i="14" s="1"/>
  <c r="G48" i="14" s="1"/>
  <c r="G62" i="14" s="1"/>
  <c r="G76" i="14" s="1"/>
  <c r="G90" i="14" s="1"/>
  <c r="G104" i="14" s="1"/>
  <c r="G118" i="14" s="1"/>
  <c r="I98" i="12"/>
  <c r="E98" i="12"/>
  <c r="I97" i="12"/>
  <c r="E97" i="12"/>
  <c r="I96" i="12"/>
  <c r="I95" i="12"/>
  <c r="I94" i="12"/>
  <c r="I93" i="12"/>
  <c r="I92" i="12"/>
  <c r="I91" i="12"/>
  <c r="I82" i="12"/>
  <c r="E82" i="12"/>
  <c r="I81" i="12"/>
  <c r="E81" i="12"/>
  <c r="I80" i="12"/>
  <c r="I79" i="12"/>
  <c r="I78" i="12"/>
  <c r="I77" i="12"/>
  <c r="I76" i="12"/>
  <c r="I75" i="12"/>
  <c r="I74" i="12"/>
  <c r="I73" i="12"/>
  <c r="I72" i="12"/>
  <c r="I71" i="12"/>
  <c r="I70" i="12"/>
  <c r="E70" i="12"/>
  <c r="I69" i="12"/>
  <c r="E69" i="12"/>
  <c r="I68" i="12"/>
  <c r="I67" i="12"/>
  <c r="I66" i="12"/>
  <c r="I65" i="12"/>
  <c r="I64" i="12"/>
  <c r="I63" i="12"/>
  <c r="I62" i="12"/>
  <c r="I61" i="12"/>
  <c r="I60" i="12"/>
  <c r="I59" i="12"/>
  <c r="I58" i="12"/>
  <c r="E58" i="12"/>
  <c r="I57" i="12"/>
  <c r="E57" i="12"/>
  <c r="I56" i="12"/>
  <c r="I55" i="12"/>
  <c r="I54" i="12"/>
  <c r="I53" i="12"/>
  <c r="I52" i="12"/>
  <c r="I51" i="12"/>
  <c r="I50" i="12"/>
  <c r="I49" i="12"/>
  <c r="I48" i="12"/>
  <c r="I47" i="12"/>
  <c r="I46" i="12"/>
  <c r="E46" i="12"/>
  <c r="I45" i="12"/>
  <c r="E45" i="12"/>
  <c r="I44" i="12"/>
  <c r="I43" i="12"/>
  <c r="I42" i="12"/>
  <c r="I41" i="12"/>
  <c r="I40" i="12"/>
  <c r="I39" i="12"/>
  <c r="I38" i="12"/>
  <c r="I37" i="12"/>
  <c r="P36" i="12"/>
  <c r="P37" i="12" s="1"/>
  <c r="F7" i="12" s="1"/>
  <c r="G7" i="12" s="1"/>
  <c r="I36" i="12"/>
  <c r="I35" i="12"/>
  <c r="I34" i="12"/>
  <c r="E34" i="12"/>
  <c r="I33" i="12"/>
  <c r="E33" i="12"/>
  <c r="I32" i="12"/>
  <c r="I31" i="12"/>
  <c r="I30" i="12"/>
  <c r="I29" i="12"/>
  <c r="I28" i="12"/>
  <c r="I27" i="12"/>
  <c r="I26" i="12"/>
  <c r="I25" i="12"/>
  <c r="I24" i="12"/>
  <c r="I23" i="12"/>
  <c r="I22" i="12"/>
  <c r="I29" i="11" s="1"/>
  <c r="I21" i="12"/>
  <c r="I28" i="11" s="1"/>
  <c r="I20" i="12"/>
  <c r="I27" i="11" s="1"/>
  <c r="I19" i="12"/>
  <c r="I26" i="11" s="1"/>
  <c r="I18" i="12"/>
  <c r="I25" i="11" s="1"/>
  <c r="I17" i="12"/>
  <c r="I24" i="11" s="1"/>
  <c r="I16" i="12"/>
  <c r="I23" i="11" s="1"/>
  <c r="I15" i="12"/>
  <c r="I22" i="11" s="1"/>
  <c r="I14" i="12"/>
  <c r="I13" i="12"/>
  <c r="I12" i="12"/>
  <c r="I11" i="12"/>
  <c r="K151"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F151"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Q39" i="10"/>
  <c r="Q40" i="10" s="1"/>
  <c r="F7" i="10" s="1"/>
  <c r="K39" i="10"/>
  <c r="K38" i="10"/>
  <c r="K37" i="10"/>
  <c r="K36" i="10"/>
  <c r="K35" i="10"/>
  <c r="K34" i="10"/>
  <c r="K33" i="10"/>
  <c r="K32" i="10"/>
  <c r="K31" i="10"/>
  <c r="K30" i="10"/>
  <c r="K29" i="10"/>
  <c r="K28" i="10"/>
  <c r="K27" i="10"/>
  <c r="K26" i="10"/>
  <c r="K25" i="10"/>
  <c r="K24" i="10"/>
  <c r="K23" i="10"/>
  <c r="K22" i="10"/>
  <c r="K21" i="10"/>
  <c r="K20" i="10"/>
  <c r="T19" i="10"/>
  <c r="V19" i="10" s="1"/>
  <c r="X19" i="10" s="1"/>
  <c r="Z19" i="10" s="1"/>
  <c r="AB19" i="10" s="1"/>
  <c r="AD19" i="10" s="1"/>
  <c r="AF19" i="10" s="1"/>
  <c r="S19" i="10"/>
  <c r="U19" i="10" s="1"/>
  <c r="W19" i="10" s="1"/>
  <c r="Y19" i="10" s="1"/>
  <c r="AA19" i="10" s="1"/>
  <c r="AC19" i="10" s="1"/>
  <c r="AE19" i="10" s="1"/>
  <c r="K19" i="10"/>
  <c r="H22" i="10"/>
  <c r="Q18" i="10"/>
  <c r="K18" i="10"/>
  <c r="F22" i="10"/>
  <c r="Q17" i="10"/>
  <c r="K17" i="10"/>
  <c r="R16" i="10"/>
  <c r="H26" i="10" s="1"/>
  <c r="H11" i="10"/>
  <c r="K16" i="10"/>
  <c r="R15" i="10"/>
  <c r="F9" i="10"/>
  <c r="K15" i="10"/>
  <c r="H15" i="10"/>
  <c r="R14" i="10"/>
  <c r="Q14" i="10"/>
  <c r="K14" i="10"/>
  <c r="R13" i="10"/>
  <c r="I16" i="10"/>
  <c r="K13" i="10"/>
  <c r="R12" i="10"/>
  <c r="Q12" i="10"/>
  <c r="K12" i="10"/>
  <c r="I13" i="10"/>
  <c r="I12" i="10"/>
  <c r="K11" i="10"/>
  <c r="I20" i="10"/>
  <c r="I21" i="10"/>
  <c r="K10" i="10"/>
  <c r="H10" i="10"/>
  <c r="R9" i="10"/>
  <c r="Q9" i="10"/>
  <c r="K9" i="10"/>
  <c r="K8" i="10"/>
  <c r="F101" i="14" l="1"/>
  <c r="F115" i="14" s="1"/>
  <c r="G131" i="14" a="1"/>
  <c r="G131" i="14" s="1"/>
  <c r="G132" i="14" a="1"/>
  <c r="G132" i="14" s="1"/>
  <c r="G154" i="10" a="1"/>
  <c r="G154" i="10" s="1"/>
  <c r="G152" i="10" a="1"/>
  <c r="G152" i="10" s="1"/>
  <c r="G162" i="10" a="1"/>
  <c r="G162" i="10" s="1"/>
  <c r="F131" i="14" a="1"/>
  <c r="F131" i="14" s="1"/>
  <c r="V34" i="5"/>
  <c r="V27" i="5"/>
  <c r="V20" i="5"/>
  <c r="V13" i="5"/>
  <c r="V6" i="5"/>
  <c r="V35" i="5"/>
  <c r="V28" i="5"/>
  <c r="V21" i="5"/>
  <c r="V14" i="5"/>
  <c r="V7" i="5"/>
  <c r="V22" i="5"/>
  <c r="V15" i="5"/>
  <c r="V8" i="5"/>
  <c r="V9" i="5"/>
  <c r="V36" i="5"/>
  <c r="V29" i="5"/>
  <c r="V30" i="5"/>
  <c r="V23" i="5"/>
  <c r="V16" i="5"/>
  <c r="V10" i="5"/>
  <c r="V31" i="5"/>
  <c r="V24" i="5"/>
  <c r="V17" i="5"/>
  <c r="V11" i="5"/>
  <c r="V32" i="5"/>
  <c r="V25" i="5"/>
  <c r="V18" i="5"/>
  <c r="V19" i="5"/>
  <c r="V12" i="5"/>
  <c r="V5" i="5"/>
  <c r="V33" i="5"/>
  <c r="V26" i="5"/>
  <c r="F159" i="10" a="1"/>
  <c r="F159" i="10" s="1"/>
  <c r="H159" i="10" a="1"/>
  <c r="H159" i="10" s="1"/>
  <c r="F161" i="10" a="1"/>
  <c r="F161" i="10" s="1"/>
  <c r="F123" i="14" a="1"/>
  <c r="F123" i="14" s="1"/>
  <c r="F124" i="14" a="1"/>
  <c r="F124" i="14" s="1"/>
  <c r="F130" i="14" a="1"/>
  <c r="F130" i="14" s="1"/>
  <c r="F129" i="14" a="1"/>
  <c r="F129" i="14" s="1"/>
  <c r="I156" i="10" a="1"/>
  <c r="I156" i="10" s="1"/>
  <c r="H154" i="10" a="1"/>
  <c r="H154" i="10" s="1"/>
  <c r="I158" i="10" a="1"/>
  <c r="I158" i="10" s="1"/>
  <c r="I159" i="10" a="1"/>
  <c r="I159" i="10" s="1"/>
  <c r="F138" i="14" a="1"/>
  <c r="F138" i="14" s="1"/>
  <c r="H161" i="10" a="1"/>
  <c r="H161" i="10" s="1"/>
  <c r="F132" i="14" a="1"/>
  <c r="F132" i="14" s="1"/>
  <c r="V4" i="5"/>
  <c r="H162" i="10" a="1"/>
  <c r="H162" i="10" s="1"/>
  <c r="G163" i="10" a="1"/>
  <c r="G163" i="10" s="1"/>
  <c r="H163" i="10" a="1"/>
  <c r="H163" i="10" s="1"/>
  <c r="F157" i="10" a="1"/>
  <c r="F157" i="10" s="1"/>
  <c r="G157" i="10" a="1"/>
  <c r="G157" i="10" s="1"/>
  <c r="H157" i="10" a="1"/>
  <c r="H157" i="10" s="1"/>
  <c r="F158" i="10" a="1"/>
  <c r="F158" i="10" s="1"/>
  <c r="H158" i="10" a="1"/>
  <c r="H158" i="10" s="1"/>
  <c r="F160" i="10" a="1"/>
  <c r="F160" i="10" s="1"/>
  <c r="H160" i="10" a="1"/>
  <c r="H160" i="10" s="1"/>
  <c r="F162" i="10" a="1"/>
  <c r="F162" i="10" s="1"/>
  <c r="F12" i="14"/>
  <c r="F26" i="14" s="1"/>
  <c r="F40" i="14" s="1"/>
  <c r="F54" i="14" s="1"/>
  <c r="F68" i="14" s="1"/>
  <c r="F82" i="14" s="1"/>
  <c r="F96" i="14" s="1"/>
  <c r="F110" i="14" s="1"/>
  <c r="G122" i="14"/>
  <c r="H14" i="10"/>
  <c r="I161" i="10" a="1"/>
  <c r="I161" i="10" s="1"/>
  <c r="H30" i="10"/>
  <c r="S12" i="10"/>
  <c r="F8" i="10"/>
  <c r="G8" i="10"/>
  <c r="H23" i="10"/>
  <c r="F23" i="10"/>
  <c r="Q16" i="10"/>
  <c r="S16" i="10" s="1"/>
  <c r="H43" i="10" s="1"/>
  <c r="I18" i="10"/>
  <c r="Q13" i="10"/>
  <c r="R18" i="10"/>
  <c r="I19" i="10"/>
  <c r="I145" i="10"/>
  <c r="AB17" i="14"/>
  <c r="AD17" i="14" s="1"/>
  <c r="AF17" i="14" s="1"/>
  <c r="Z20" i="14"/>
  <c r="G98" i="14" s="1"/>
  <c r="G112" i="14" s="1"/>
  <c r="AA20" i="14"/>
  <c r="AC17" i="14"/>
  <c r="AE17" i="14" s="1"/>
  <c r="AG17" i="14" s="1"/>
  <c r="G6" i="14"/>
  <c r="F6" i="14"/>
  <c r="G23" i="14"/>
  <c r="G37" i="14" s="1"/>
  <c r="G51" i="14" s="1"/>
  <c r="G65" i="14" s="1"/>
  <c r="G79" i="14" s="1"/>
  <c r="G93" i="14" s="1"/>
  <c r="G107" i="14" s="1"/>
  <c r="G24" i="14"/>
  <c r="G38" i="14" s="1"/>
  <c r="G52" i="14" s="1"/>
  <c r="G66" i="14" s="1"/>
  <c r="G80" i="14" s="1"/>
  <c r="G94" i="14" s="1"/>
  <c r="G108" i="14" s="1"/>
  <c r="F11" i="14"/>
  <c r="F25" i="14" s="1"/>
  <c r="F39" i="14" s="1"/>
  <c r="F53" i="14" s="1"/>
  <c r="F67" i="14" s="1"/>
  <c r="F81" i="14" s="1"/>
  <c r="F95" i="14" s="1"/>
  <c r="F109" i="14" s="1"/>
  <c r="F13" i="14"/>
  <c r="F27" i="14" s="1"/>
  <c r="F41" i="14" s="1"/>
  <c r="F55" i="14" s="1"/>
  <c r="F69" i="14" s="1"/>
  <c r="F83" i="14" s="1"/>
  <c r="F85" i="14"/>
  <c r="F99" i="14" s="1"/>
  <c r="F113" i="14" s="1"/>
  <c r="G13" i="14"/>
  <c r="G27" i="14" s="1"/>
  <c r="G41" i="14" s="1"/>
  <c r="G55" i="14" s="1"/>
  <c r="G69" i="14" s="1"/>
  <c r="G83" i="14" s="1"/>
  <c r="F86" i="14"/>
  <c r="F100" i="14" s="1"/>
  <c r="F114" i="14" s="1"/>
  <c r="F14" i="14"/>
  <c r="F28" i="14" s="1"/>
  <c r="F42" i="14" s="1"/>
  <c r="F56" i="14" s="1"/>
  <c r="F70" i="14" s="1"/>
  <c r="F84" i="14" s="1"/>
  <c r="F105" i="14"/>
  <c r="F119" i="14" s="1"/>
  <c r="G19" i="14"/>
  <c r="G33" i="14" s="1"/>
  <c r="G47" i="14" s="1"/>
  <c r="G61" i="14" s="1"/>
  <c r="G75" i="14" s="1"/>
  <c r="G89" i="14" s="1"/>
  <c r="G103" i="14" s="1"/>
  <c r="G117" i="14" s="1"/>
  <c r="F106" i="14"/>
  <c r="F120" i="14" s="1"/>
  <c r="S18" i="10"/>
  <c r="H39" i="10"/>
  <c r="H7" i="10"/>
  <c r="G7" i="10"/>
  <c r="I7" i="10"/>
  <c r="S9" i="10"/>
  <c r="I35" i="10"/>
  <c r="I34" i="10"/>
  <c r="T9" i="10"/>
  <c r="T14" i="10"/>
  <c r="G24" i="10"/>
  <c r="G25" i="10"/>
  <c r="S14" i="10"/>
  <c r="F24" i="10"/>
  <c r="T15" i="10"/>
  <c r="H31" i="10"/>
  <c r="T12" i="10"/>
  <c r="S17" i="10"/>
  <c r="F39" i="10"/>
  <c r="I33" i="10"/>
  <c r="T13" i="10"/>
  <c r="O6" i="10"/>
  <c r="R11" i="10"/>
  <c r="T16" i="10"/>
  <c r="G9" i="10"/>
  <c r="Q10" i="10"/>
  <c r="R10" i="10"/>
  <c r="F150" i="10"/>
  <c r="Q11" i="10"/>
  <c r="I17" i="10"/>
  <c r="Q15" i="10"/>
  <c r="R17" i="10"/>
  <c r="I162" i="10" l="1" a="1"/>
  <c r="I162" i="10" s="1"/>
  <c r="I163" i="10" a="1"/>
  <c r="I163" i="10" s="1"/>
  <c r="I160" i="10" a="1"/>
  <c r="I160" i="10" s="1"/>
  <c r="G97" i="14"/>
  <c r="G111" i="14" s="1"/>
  <c r="H27" i="10"/>
  <c r="U16" i="10"/>
  <c r="W16" i="10" s="1"/>
  <c r="H46" i="10"/>
  <c r="U12" i="10"/>
  <c r="T18" i="10"/>
  <c r="H38" i="10"/>
  <c r="I32" i="10"/>
  <c r="S13" i="10"/>
  <c r="AC20" i="14"/>
  <c r="AE20" i="14" s="1"/>
  <c r="AG20" i="14" s="1"/>
  <c r="AA14" i="14"/>
  <c r="F97" i="14" s="1"/>
  <c r="F111" i="14" s="1"/>
  <c r="Z14" i="14"/>
  <c r="AB20" i="14"/>
  <c r="AD20" i="14" s="1"/>
  <c r="AF20" i="14" s="1"/>
  <c r="F98" i="14"/>
  <c r="F112" i="14" s="1"/>
  <c r="V15" i="10"/>
  <c r="F40" i="10"/>
  <c r="V12" i="10"/>
  <c r="H47" i="10"/>
  <c r="V13" i="10"/>
  <c r="I49" i="10"/>
  <c r="F55" i="10"/>
  <c r="U17" i="10"/>
  <c r="G41" i="10"/>
  <c r="U14" i="10"/>
  <c r="V14" i="10"/>
  <c r="G40" i="10"/>
  <c r="T17" i="10"/>
  <c r="F38" i="10"/>
  <c r="S15" i="10"/>
  <c r="F25" i="10"/>
  <c r="V9" i="10"/>
  <c r="I50" i="10"/>
  <c r="S11" i="10"/>
  <c r="I28" i="10"/>
  <c r="U9" i="10"/>
  <c r="I51" i="10"/>
  <c r="I36" i="10"/>
  <c r="T10" i="10"/>
  <c r="S10" i="10"/>
  <c r="I37" i="10"/>
  <c r="H42" i="10"/>
  <c r="V16" i="10"/>
  <c r="T11" i="10"/>
  <c r="I29" i="10"/>
  <c r="U18" i="10"/>
  <c r="H55" i="10"/>
  <c r="H59" i="10" l="1"/>
  <c r="H62" i="10"/>
  <c r="W12" i="10"/>
  <c r="U13" i="10"/>
  <c r="I48" i="10"/>
  <c r="V18" i="10"/>
  <c r="H54" i="10"/>
  <c r="X9" i="10"/>
  <c r="I66" i="10"/>
  <c r="V10" i="10"/>
  <c r="I52" i="10"/>
  <c r="W9" i="10"/>
  <c r="I67" i="10"/>
  <c r="U11" i="10"/>
  <c r="I44" i="10"/>
  <c r="U15" i="10"/>
  <c r="F41" i="10"/>
  <c r="F54" i="10"/>
  <c r="V17" i="10"/>
  <c r="W18" i="10"/>
  <c r="H71" i="10"/>
  <c r="G56" i="10"/>
  <c r="X14" i="10"/>
  <c r="G57" i="10"/>
  <c r="W14" i="10"/>
  <c r="F71" i="10"/>
  <c r="W17" i="10"/>
  <c r="I45" i="10"/>
  <c r="V11" i="10"/>
  <c r="X16" i="10"/>
  <c r="H58" i="10"/>
  <c r="X13" i="10"/>
  <c r="I65" i="10"/>
  <c r="Y16" i="10"/>
  <c r="H75" i="10"/>
  <c r="H63" i="10"/>
  <c r="X12" i="10"/>
  <c r="U10" i="10"/>
  <c r="I53" i="10"/>
  <c r="F56" i="10"/>
  <c r="X15" i="10"/>
  <c r="Y12" i="10" l="1"/>
  <c r="H78" i="10"/>
  <c r="X18" i="10"/>
  <c r="H70" i="10"/>
  <c r="W13" i="10"/>
  <c r="I64" i="10"/>
  <c r="X11" i="10"/>
  <c r="I61" i="10"/>
  <c r="Y14" i="10"/>
  <c r="G73" i="10"/>
  <c r="Y17" i="10"/>
  <c r="F87" i="10"/>
  <c r="Z14" i="10"/>
  <c r="G72" i="10"/>
  <c r="Y18" i="10"/>
  <c r="H87" i="10"/>
  <c r="F70" i="10"/>
  <c r="X17" i="10"/>
  <c r="Z15" i="10"/>
  <c r="F72" i="10"/>
  <c r="F57" i="10"/>
  <c r="W15" i="10"/>
  <c r="I69" i="10"/>
  <c r="W10" i="10"/>
  <c r="W11" i="10"/>
  <c r="I60" i="10"/>
  <c r="H79" i="10"/>
  <c r="Z12" i="10"/>
  <c r="I83" i="10"/>
  <c r="Y9" i="10"/>
  <c r="H91" i="10"/>
  <c r="AA16" i="10"/>
  <c r="I68" i="10"/>
  <c r="X10" i="10"/>
  <c r="I81" i="10"/>
  <c r="Z13" i="10"/>
  <c r="H74" i="10"/>
  <c r="Z16" i="10"/>
  <c r="Z9" i="10"/>
  <c r="I82" i="10"/>
  <c r="AA12" i="10" l="1"/>
  <c r="H94" i="10"/>
  <c r="I80" i="10"/>
  <c r="Y13" i="10"/>
  <c r="H86" i="10"/>
  <c r="Z18" i="10"/>
  <c r="H95" i="10"/>
  <c r="AB12" i="10"/>
  <c r="AA9" i="10"/>
  <c r="I99" i="10"/>
  <c r="Y11" i="10"/>
  <c r="I76" i="10"/>
  <c r="I85" i="10"/>
  <c r="Y10" i="10"/>
  <c r="Y15" i="10"/>
  <c r="F73" i="10"/>
  <c r="AB15" i="10"/>
  <c r="F88" i="10"/>
  <c r="F86" i="10"/>
  <c r="Z17" i="10"/>
  <c r="AB9" i="10"/>
  <c r="I98" i="10"/>
  <c r="H103" i="10"/>
  <c r="AA18" i="10"/>
  <c r="H90" i="10"/>
  <c r="AB16" i="10"/>
  <c r="AB14" i="10"/>
  <c r="G88" i="10"/>
  <c r="I97" i="10"/>
  <c r="AB13" i="10"/>
  <c r="F103" i="10"/>
  <c r="AA17" i="10"/>
  <c r="Z10" i="10"/>
  <c r="I84" i="10"/>
  <c r="AA14" i="10"/>
  <c r="G89" i="10"/>
  <c r="H107" i="10"/>
  <c r="AC16" i="10"/>
  <c r="I77" i="10"/>
  <c r="Z11" i="10"/>
  <c r="AC12" i="10" l="1"/>
  <c r="H110" i="10"/>
  <c r="AB18" i="10"/>
  <c r="H102" i="10"/>
  <c r="I96" i="10"/>
  <c r="AA13" i="10"/>
  <c r="I113" i="10"/>
  <c r="AD13" i="10"/>
  <c r="AD15" i="10"/>
  <c r="F104" i="10"/>
  <c r="H119" i="10"/>
  <c r="AC18" i="10"/>
  <c r="I114" i="10"/>
  <c r="AD9" i="10"/>
  <c r="H106" i="10"/>
  <c r="AD16" i="10"/>
  <c r="F102" i="10"/>
  <c r="AB17" i="10"/>
  <c r="I93" i="10"/>
  <c r="AB11" i="10"/>
  <c r="F89" i="10"/>
  <c r="AA15" i="10"/>
  <c r="H123" i="10"/>
  <c r="H139" i="10" s="1"/>
  <c r="AE16" i="10"/>
  <c r="AA10" i="10"/>
  <c r="I101" i="10"/>
  <c r="AC14" i="10"/>
  <c r="G105" i="10"/>
  <c r="I92" i="10"/>
  <c r="AA11" i="10"/>
  <c r="AB10" i="10"/>
  <c r="I100" i="10"/>
  <c r="I115" i="10"/>
  <c r="AC9" i="10"/>
  <c r="AD14" i="10"/>
  <c r="G104" i="10"/>
  <c r="F119" i="10"/>
  <c r="AC17" i="10"/>
  <c r="AD12" i="10"/>
  <c r="H111" i="10"/>
  <c r="H126" i="10" l="1"/>
  <c r="H142" i="10" s="1"/>
  <c r="AE12" i="10"/>
  <c r="I112" i="10"/>
  <c r="AC13" i="10"/>
  <c r="AD18" i="10"/>
  <c r="H118" i="10"/>
  <c r="AC10" i="10"/>
  <c r="I117" i="10"/>
  <c r="AD10" i="10"/>
  <c r="I116" i="10"/>
  <c r="AC11" i="10"/>
  <c r="I108" i="10"/>
  <c r="G121" i="10"/>
  <c r="AE14" i="10"/>
  <c r="F105" i="10"/>
  <c r="AC15" i="10"/>
  <c r="I109" i="10"/>
  <c r="AD11" i="10"/>
  <c r="F118" i="10"/>
  <c r="AD17" i="10"/>
  <c r="AF16" i="10"/>
  <c r="H122" i="10"/>
  <c r="H138" i="10" s="1"/>
  <c r="I130" i="10"/>
  <c r="I146" i="10" s="1"/>
  <c r="AF9" i="10"/>
  <c r="H127" i="10"/>
  <c r="H143" i="10" s="1"/>
  <c r="AF12" i="10"/>
  <c r="AE17" i="10"/>
  <c r="F135" i="10"/>
  <c r="H135" i="10"/>
  <c r="H151" i="10" s="1"/>
  <c r="AE18" i="10"/>
  <c r="G120" i="10"/>
  <c r="AF14" i="10"/>
  <c r="F120" i="10"/>
  <c r="AF15" i="10"/>
  <c r="I131" i="10"/>
  <c r="I147" i="10" s="1"/>
  <c r="AE9" i="10"/>
  <c r="AF13" i="10"/>
  <c r="I129" i="10"/>
  <c r="H134" i="10" l="1"/>
  <c r="H150" i="10" s="1"/>
  <c r="AF18" i="10"/>
  <c r="AE13" i="10"/>
  <c r="I128" i="10"/>
  <c r="AE15" i="10"/>
  <c r="F121" i="10"/>
  <c r="G136" i="10"/>
  <c r="F134" i="10"/>
  <c r="AF17" i="10"/>
  <c r="AF11" i="10"/>
  <c r="I125" i="10"/>
  <c r="I141" i="10" s="1"/>
  <c r="G137" i="10"/>
  <c r="AE11" i="10"/>
  <c r="I124" i="10"/>
  <c r="I140" i="10" s="1"/>
  <c r="AF10" i="10"/>
  <c r="I132" i="10"/>
  <c r="I148" i="10" s="1"/>
  <c r="AE10" i="10"/>
  <c r="I133" i="10"/>
  <c r="I149" i="10" s="1"/>
  <c r="F137" i="10" l="1"/>
  <c r="T42" i="5" l="1"/>
  <c r="S42" i="5"/>
  <c r="R42" i="5"/>
  <c r="Q42" i="5"/>
  <c r="P42" i="5"/>
  <c r="O42" i="5"/>
  <c r="N42" i="5"/>
  <c r="M42" i="5"/>
  <c r="L42" i="5"/>
  <c r="K42" i="5"/>
  <c r="J42" i="5"/>
  <c r="I42" i="5"/>
  <c r="H42" i="5"/>
  <c r="G42" i="5"/>
  <c r="F42" i="5"/>
  <c r="E42" i="5"/>
  <c r="D42" i="5"/>
  <c r="C42" i="5"/>
  <c r="D9" i="5" l="1"/>
  <c r="D30" i="5"/>
  <c r="D23" i="5"/>
  <c r="D16" i="5"/>
  <c r="D31" i="5"/>
  <c r="D24" i="5"/>
  <c r="D10" i="5"/>
  <c r="D17" i="5"/>
  <c r="D5" i="5"/>
  <c r="D32" i="5"/>
  <c r="D25" i="5"/>
  <c r="D18" i="5"/>
  <c r="D11" i="5"/>
  <c r="D33" i="5"/>
  <c r="D26" i="5"/>
  <c r="D19" i="5"/>
  <c r="D12" i="5"/>
  <c r="D13" i="5"/>
  <c r="D34" i="5"/>
  <c r="D27" i="5"/>
  <c r="D20" i="5"/>
  <c r="D6" i="5"/>
  <c r="D7" i="5"/>
  <c r="D35" i="5"/>
  <c r="D28" i="5"/>
  <c r="D21" i="5"/>
  <c r="D14" i="5"/>
  <c r="D8" i="5"/>
  <c r="D22" i="5"/>
  <c r="D15" i="5"/>
  <c r="D36" i="5"/>
  <c r="D29" i="5"/>
  <c r="N32" i="5"/>
  <c r="N25" i="5"/>
  <c r="N17" i="5"/>
  <c r="N10" i="5"/>
  <c r="N31" i="5"/>
  <c r="E14" i="5"/>
  <c r="E7" i="5"/>
  <c r="E36" i="5"/>
  <c r="P33" i="5"/>
  <c r="P26" i="5"/>
  <c r="P19" i="5"/>
  <c r="P12" i="5"/>
  <c r="P5" i="5"/>
  <c r="P4" i="5" s="1"/>
  <c r="P13" i="5"/>
  <c r="P6" i="5"/>
  <c r="P27" i="5"/>
  <c r="P34" i="5"/>
  <c r="P20" i="5"/>
  <c r="P7" i="5"/>
  <c r="P35" i="5"/>
  <c r="P28" i="5"/>
  <c r="P21" i="5"/>
  <c r="P14" i="5"/>
  <c r="P8" i="5"/>
  <c r="P36" i="5"/>
  <c r="P29" i="5"/>
  <c r="P22" i="5"/>
  <c r="P15" i="5"/>
  <c r="P11" i="5"/>
  <c r="P16" i="5"/>
  <c r="P9" i="5"/>
  <c r="P30" i="5"/>
  <c r="P23" i="5"/>
  <c r="P31" i="5"/>
  <c r="P24" i="5"/>
  <c r="P17" i="5"/>
  <c r="P10" i="5"/>
  <c r="P25" i="5"/>
  <c r="P32" i="5"/>
  <c r="P18" i="5"/>
  <c r="H19" i="5"/>
  <c r="H12" i="5"/>
  <c r="H27" i="5"/>
  <c r="H9" i="5"/>
  <c r="Q6" i="5"/>
  <c r="Q7" i="5"/>
  <c r="Q16" i="5"/>
  <c r="Q9" i="5"/>
  <c r="Q31" i="5"/>
  <c r="R12" i="5"/>
  <c r="R32" i="5"/>
  <c r="R25" i="5"/>
  <c r="J31" i="5"/>
  <c r="J24" i="5"/>
  <c r="J17" i="5"/>
  <c r="J10" i="5"/>
  <c r="J6" i="5"/>
  <c r="J32" i="5"/>
  <c r="J25" i="5"/>
  <c r="J18" i="5"/>
  <c r="J11" i="5"/>
  <c r="J12" i="5"/>
  <c r="J19" i="5"/>
  <c r="J33" i="5"/>
  <c r="J26" i="5"/>
  <c r="J5" i="5"/>
  <c r="J4" i="5" s="1"/>
  <c r="J34" i="5"/>
  <c r="J27" i="5"/>
  <c r="J20" i="5"/>
  <c r="J13" i="5"/>
  <c r="J21" i="5"/>
  <c r="J35" i="5"/>
  <c r="J28" i="5"/>
  <c r="J14" i="5"/>
  <c r="J7" i="5"/>
  <c r="J8" i="5"/>
  <c r="J36" i="5"/>
  <c r="J29" i="5"/>
  <c r="J22" i="5"/>
  <c r="J15" i="5"/>
  <c r="J23" i="5"/>
  <c r="J16" i="5"/>
  <c r="J9" i="5"/>
  <c r="J30" i="5"/>
  <c r="S5" i="5"/>
  <c r="S9" i="5"/>
  <c r="S16" i="5"/>
  <c r="T6" i="5"/>
  <c r="T34" i="5"/>
  <c r="T27" i="5"/>
  <c r="T20" i="5"/>
  <c r="T13" i="5"/>
  <c r="T28" i="5"/>
  <c r="T21" i="5"/>
  <c r="T14" i="5"/>
  <c r="T7" i="5"/>
  <c r="T35" i="5"/>
  <c r="T36" i="5"/>
  <c r="T29" i="5"/>
  <c r="T22" i="5"/>
  <c r="T15" i="5"/>
  <c r="T8" i="5"/>
  <c r="T30" i="5"/>
  <c r="T23" i="5"/>
  <c r="T16" i="5"/>
  <c r="T9" i="5"/>
  <c r="T31" i="5"/>
  <c r="T10" i="5"/>
  <c r="T32" i="5"/>
  <c r="T12" i="5"/>
  <c r="T19" i="5"/>
  <c r="T33" i="5"/>
  <c r="T26" i="5"/>
  <c r="D4" i="5"/>
  <c r="S10" i="5"/>
  <c r="M27" i="5"/>
  <c r="G25" i="5"/>
  <c r="R5" i="5"/>
  <c r="L22" i="5"/>
  <c r="F21" i="5"/>
  <c r="Q35" i="5"/>
  <c r="K28" i="5"/>
  <c r="E9" i="5"/>
  <c r="T11" i="5"/>
  <c r="N33" i="5"/>
  <c r="H20" i="5"/>
  <c r="E21" i="5" l="1"/>
  <c r="E28" i="5"/>
  <c r="Q20" i="5"/>
  <c r="E35" i="5"/>
  <c r="Q13" i="5"/>
  <c r="E13" i="5"/>
  <c r="E20" i="5"/>
  <c r="Q34" i="5"/>
  <c r="E27" i="5"/>
  <c r="R11" i="5"/>
  <c r="Q12" i="5"/>
  <c r="R18" i="5"/>
  <c r="Q5" i="5"/>
  <c r="Q19" i="5"/>
  <c r="R19" i="5"/>
  <c r="Q26" i="5"/>
  <c r="N24" i="5"/>
  <c r="AZ54" i="2" s="1"/>
  <c r="R26" i="5"/>
  <c r="Q33" i="5"/>
  <c r="N23" i="5"/>
  <c r="R33" i="5"/>
  <c r="N30" i="5"/>
  <c r="G23" i="5"/>
  <c r="N16" i="5"/>
  <c r="G32" i="5"/>
  <c r="H34" i="5"/>
  <c r="AZ32" i="2" s="1"/>
  <c r="N11" i="5"/>
  <c r="AZ41" i="2" s="1"/>
  <c r="G18" i="5"/>
  <c r="CR16" i="2" s="1"/>
  <c r="H6" i="5"/>
  <c r="N18" i="5"/>
  <c r="G11" i="5"/>
  <c r="L10" i="5"/>
  <c r="G17" i="5"/>
  <c r="H26" i="5"/>
  <c r="M34" i="5"/>
  <c r="T18" i="5"/>
  <c r="L7" i="5"/>
  <c r="Q11" i="5"/>
  <c r="H25" i="5"/>
  <c r="K35" i="5"/>
  <c r="T25" i="5"/>
  <c r="L14" i="5"/>
  <c r="Q18" i="5"/>
  <c r="H32" i="5"/>
  <c r="K20" i="5"/>
  <c r="Q27" i="5"/>
  <c r="G10" i="5"/>
  <c r="L21" i="5"/>
  <c r="Q25" i="5"/>
  <c r="H11" i="5"/>
  <c r="AZ9" i="2" s="1"/>
  <c r="F28" i="5"/>
  <c r="T5" i="5"/>
  <c r="S24" i="5"/>
  <c r="CR86" i="2" s="1"/>
  <c r="Q32" i="5"/>
  <c r="BW94" i="2" s="1"/>
  <c r="BX94" i="2" s="1"/>
  <c r="CH94" i="2" s="1"/>
  <c r="S12" i="5"/>
  <c r="CR74" i="2" s="1"/>
  <c r="Q10" i="5"/>
  <c r="BW72" i="2" s="1"/>
  <c r="BX72" i="2" s="1"/>
  <c r="CH72" i="2" s="1"/>
  <c r="T17" i="5"/>
  <c r="S17" i="5"/>
  <c r="Q17" i="5"/>
  <c r="T24" i="5"/>
  <c r="S26" i="5"/>
  <c r="Q24" i="5"/>
  <c r="M13" i="5"/>
  <c r="K6" i="5"/>
  <c r="F35" i="5"/>
  <c r="M12" i="5"/>
  <c r="K13" i="5"/>
  <c r="F13" i="5"/>
  <c r="M5" i="5"/>
  <c r="F20" i="5"/>
  <c r="R10" i="5"/>
  <c r="M19" i="5"/>
  <c r="K27" i="5"/>
  <c r="F27" i="5"/>
  <c r="G24" i="5"/>
  <c r="M26" i="5"/>
  <c r="K34" i="5"/>
  <c r="F34" i="5"/>
  <c r="L35" i="5"/>
  <c r="S23" i="5"/>
  <c r="CR85" i="2" s="1"/>
  <c r="R24" i="5"/>
  <c r="G16" i="5"/>
  <c r="CR14" i="2" s="1"/>
  <c r="L13" i="5"/>
  <c r="AE43" i="2" s="1"/>
  <c r="S30" i="5"/>
  <c r="CR92" i="2" s="1"/>
  <c r="R31" i="5"/>
  <c r="G36" i="5"/>
  <c r="CR34" i="2" s="1"/>
  <c r="G31" i="5"/>
  <c r="Q14" i="5"/>
  <c r="H33" i="5"/>
  <c r="E6" i="5"/>
  <c r="BX4" i="2" s="1"/>
  <c r="CH4" i="2" s="1"/>
  <c r="N9" i="5"/>
  <c r="M33" i="5"/>
  <c r="K12" i="5"/>
  <c r="F6" i="5"/>
  <c r="R17" i="5"/>
  <c r="G8" i="5"/>
  <c r="G5" i="5"/>
  <c r="M6" i="5"/>
  <c r="K26" i="5"/>
  <c r="F12" i="5"/>
  <c r="R9" i="5"/>
  <c r="AE71" i="2" s="1"/>
  <c r="G15" i="5"/>
  <c r="N15" i="5"/>
  <c r="M10" i="5"/>
  <c r="M18" i="5"/>
  <c r="K33" i="5"/>
  <c r="BW63" i="2" s="1"/>
  <c r="BX63" i="2" s="1"/>
  <c r="CH63" i="2" s="1"/>
  <c r="F19" i="5"/>
  <c r="AE17" i="2" s="1"/>
  <c r="R30" i="5"/>
  <c r="G22" i="5"/>
  <c r="N29" i="5"/>
  <c r="AZ59" i="2" s="1"/>
  <c r="M17" i="5"/>
  <c r="CR47" i="2" s="1"/>
  <c r="M25" i="5"/>
  <c r="CR55" i="2" s="1"/>
  <c r="K5" i="5"/>
  <c r="F26" i="5"/>
  <c r="AE24" i="2" s="1"/>
  <c r="W10" i="5"/>
  <c r="BW104" i="2" s="1"/>
  <c r="W18" i="5"/>
  <c r="BW112" i="2" s="1"/>
  <c r="W12" i="5"/>
  <c r="BW106" i="2" s="1"/>
  <c r="W32" i="5"/>
  <c r="BW126" i="2" s="1"/>
  <c r="W25" i="5"/>
  <c r="BW119" i="2" s="1"/>
  <c r="W11" i="5"/>
  <c r="BW105" i="2" s="1"/>
  <c r="W20" i="5"/>
  <c r="BW114" i="2" s="1"/>
  <c r="W5" i="5"/>
  <c r="BW99" i="2" s="1"/>
  <c r="W35" i="5"/>
  <c r="BW129" i="2" s="1"/>
  <c r="W33" i="5"/>
  <c r="BW127" i="2" s="1"/>
  <c r="W28" i="5"/>
  <c r="BW122" i="2" s="1"/>
  <c r="W26" i="5"/>
  <c r="BW120" i="2" s="1"/>
  <c r="W21" i="5"/>
  <c r="BW115" i="2" s="1"/>
  <c r="W19" i="5"/>
  <c r="BW113" i="2" s="1"/>
  <c r="W14" i="5"/>
  <c r="BW108" i="2" s="1"/>
  <c r="W27" i="5"/>
  <c r="BW121" i="2" s="1"/>
  <c r="W7" i="5"/>
  <c r="BW101" i="2" s="1"/>
  <c r="W22" i="5"/>
  <c r="BW116" i="2" s="1"/>
  <c r="W15" i="5"/>
  <c r="BW109" i="2" s="1"/>
  <c r="W8" i="5"/>
  <c r="BW102" i="2" s="1"/>
  <c r="W36" i="5"/>
  <c r="BW130" i="2" s="1"/>
  <c r="W29" i="5"/>
  <c r="BW123" i="2" s="1"/>
  <c r="W6" i="5"/>
  <c r="BW100" i="2" s="1"/>
  <c r="W30" i="5"/>
  <c r="BW124" i="2" s="1"/>
  <c r="W23" i="5"/>
  <c r="BW117" i="2" s="1"/>
  <c r="W16" i="5"/>
  <c r="BW110" i="2" s="1"/>
  <c r="W9" i="5"/>
  <c r="BW103" i="2" s="1"/>
  <c r="W31" i="5"/>
  <c r="BW125" i="2" s="1"/>
  <c r="W24" i="5"/>
  <c r="BW118" i="2" s="1"/>
  <c r="W13" i="5"/>
  <c r="BW107" i="2" s="1"/>
  <c r="W34" i="5"/>
  <c r="BW128" i="2" s="1"/>
  <c r="W17" i="5"/>
  <c r="BW111" i="2" s="1"/>
  <c r="L28" i="5"/>
  <c r="R23" i="5"/>
  <c r="G29" i="5"/>
  <c r="H18" i="5"/>
  <c r="E34" i="5"/>
  <c r="N36" i="5"/>
  <c r="M24" i="5"/>
  <c r="M32" i="5"/>
  <c r="K19" i="5"/>
  <c r="F33" i="5"/>
  <c r="S22" i="5"/>
  <c r="CR84" i="2" s="1"/>
  <c r="CS84" i="2" s="1"/>
  <c r="DC84" i="2" s="1"/>
  <c r="R16" i="5"/>
  <c r="G28" i="5"/>
  <c r="CR26" i="2" s="1"/>
  <c r="H10" i="5"/>
  <c r="AZ8" i="2" s="1"/>
  <c r="E12" i="5"/>
  <c r="N22" i="5"/>
  <c r="M31" i="5"/>
  <c r="M11" i="5"/>
  <c r="CR41" i="2" s="1"/>
  <c r="K11" i="5"/>
  <c r="F25" i="5"/>
  <c r="AE23" i="2" s="1"/>
  <c r="S29" i="5"/>
  <c r="CR91" i="2" s="1"/>
  <c r="R8" i="5"/>
  <c r="AE70" i="2" s="1"/>
  <c r="G7" i="5"/>
  <c r="H23" i="5"/>
  <c r="AZ21" i="2" s="1"/>
  <c r="H17" i="5"/>
  <c r="E19" i="5"/>
  <c r="BW17" i="2" s="1"/>
  <c r="N8" i="5"/>
  <c r="M9" i="5"/>
  <c r="CR39" i="2" s="1"/>
  <c r="K16" i="5"/>
  <c r="K18" i="5"/>
  <c r="F32" i="5"/>
  <c r="G14" i="5"/>
  <c r="H24" i="5"/>
  <c r="E26" i="5"/>
  <c r="N14" i="5"/>
  <c r="M16" i="5"/>
  <c r="K23" i="5"/>
  <c r="K25" i="5"/>
  <c r="F18" i="5"/>
  <c r="AE16" i="2" s="1"/>
  <c r="S28" i="5"/>
  <c r="R22" i="5"/>
  <c r="G21" i="5"/>
  <c r="H30" i="5"/>
  <c r="H31" i="5"/>
  <c r="AZ29" i="2" s="1"/>
  <c r="E33" i="5"/>
  <c r="N21" i="5"/>
  <c r="AZ51" i="2" s="1"/>
  <c r="M23" i="5"/>
  <c r="K24" i="5"/>
  <c r="BW54" i="2" s="1"/>
  <c r="BX54" i="2" s="1"/>
  <c r="CH54" i="2" s="1"/>
  <c r="K32" i="5"/>
  <c r="BW62" i="2" s="1"/>
  <c r="BX62" i="2" s="1"/>
  <c r="CH62" i="2" s="1"/>
  <c r="F11" i="5"/>
  <c r="AE9" i="2" s="1"/>
  <c r="L34" i="5"/>
  <c r="L19" i="5"/>
  <c r="AE49" i="2" s="1"/>
  <c r="R29" i="5"/>
  <c r="G35" i="5"/>
  <c r="CR33" i="2" s="1"/>
  <c r="H8" i="5"/>
  <c r="AZ6" i="2" s="1"/>
  <c r="H5" i="5"/>
  <c r="AZ3" i="2" s="1"/>
  <c r="BJ3" i="2" s="1"/>
  <c r="E18" i="5"/>
  <c r="N28" i="5"/>
  <c r="M30" i="5"/>
  <c r="K9" i="5"/>
  <c r="K17" i="5"/>
  <c r="F10" i="5"/>
  <c r="L5" i="5"/>
  <c r="AE35" i="2" s="1"/>
  <c r="R36" i="5"/>
  <c r="G34" i="5"/>
  <c r="H15" i="5"/>
  <c r="E25" i="5"/>
  <c r="BW23" i="2" s="1"/>
  <c r="N35" i="5"/>
  <c r="AZ65" i="2" s="1"/>
  <c r="M8" i="5"/>
  <c r="CR38" i="2" s="1"/>
  <c r="K30" i="5"/>
  <c r="BW60" i="2" s="1"/>
  <c r="BX60" i="2" s="1"/>
  <c r="CH60" i="2" s="1"/>
  <c r="F17" i="5"/>
  <c r="L33" i="5"/>
  <c r="AE63" i="2" s="1"/>
  <c r="L12" i="5"/>
  <c r="L18" i="5"/>
  <c r="AE48" i="2" s="1"/>
  <c r="H22" i="5"/>
  <c r="E32" i="5"/>
  <c r="BW30" i="2" s="1"/>
  <c r="N20" i="5"/>
  <c r="AZ50" i="2" s="1"/>
  <c r="M15" i="5"/>
  <c r="CR45" i="2" s="1"/>
  <c r="K10" i="5"/>
  <c r="F24" i="5"/>
  <c r="AE22" i="2" s="1"/>
  <c r="L20" i="5"/>
  <c r="Y16" i="5"/>
  <c r="CR110" i="2" s="1"/>
  <c r="Y31" i="5"/>
  <c r="CR125" i="2" s="1"/>
  <c r="Y24" i="5"/>
  <c r="CR118" i="2" s="1"/>
  <c r="Y17" i="5"/>
  <c r="CR111" i="2" s="1"/>
  <c r="Y10" i="5"/>
  <c r="CR104" i="2" s="1"/>
  <c r="Y25" i="5"/>
  <c r="CR119" i="2" s="1"/>
  <c r="Y18" i="5"/>
  <c r="CR112" i="2" s="1"/>
  <c r="Y11" i="5"/>
  <c r="CR105" i="2" s="1"/>
  <c r="Y33" i="5"/>
  <c r="CR127" i="2" s="1"/>
  <c r="Y26" i="5"/>
  <c r="CR120" i="2" s="1"/>
  <c r="Y12" i="5"/>
  <c r="CR106" i="2" s="1"/>
  <c r="Y5" i="5"/>
  <c r="CR99" i="2" s="1"/>
  <c r="Y34" i="5"/>
  <c r="CR128" i="2" s="1"/>
  <c r="Y19" i="5"/>
  <c r="CR113" i="2" s="1"/>
  <c r="Y28" i="5"/>
  <c r="CR122" i="2" s="1"/>
  <c r="Y27" i="5"/>
  <c r="CR121" i="2" s="1"/>
  <c r="Y21" i="5"/>
  <c r="CR115" i="2" s="1"/>
  <c r="Y20" i="5"/>
  <c r="CR114" i="2" s="1"/>
  <c r="Y35" i="5"/>
  <c r="CR129" i="2" s="1"/>
  <c r="Y13" i="5"/>
  <c r="CR107" i="2" s="1"/>
  <c r="Y14" i="5"/>
  <c r="CR108" i="2" s="1"/>
  <c r="Y6" i="5"/>
  <c r="CR100" i="2" s="1"/>
  <c r="Y7" i="5"/>
  <c r="CR101" i="2" s="1"/>
  <c r="Y36" i="5"/>
  <c r="CR130" i="2" s="1"/>
  <c r="Y29" i="5"/>
  <c r="CR123" i="2" s="1"/>
  <c r="Y15" i="5"/>
  <c r="CR109" i="2" s="1"/>
  <c r="Y9" i="5"/>
  <c r="CR103" i="2" s="1"/>
  <c r="Y32" i="5"/>
  <c r="CR126" i="2" s="1"/>
  <c r="Y22" i="5"/>
  <c r="CR116" i="2" s="1"/>
  <c r="Y8" i="5"/>
  <c r="CR102" i="2" s="1"/>
  <c r="Y23" i="5"/>
  <c r="CR117" i="2" s="1"/>
  <c r="Y30" i="5"/>
  <c r="CR124" i="2" s="1"/>
  <c r="L17" i="5"/>
  <c r="R14" i="5"/>
  <c r="L25" i="5"/>
  <c r="G20" i="5"/>
  <c r="N27" i="5"/>
  <c r="M22" i="5"/>
  <c r="K8" i="5"/>
  <c r="F31" i="5"/>
  <c r="S15" i="5"/>
  <c r="L6" i="5"/>
  <c r="AE36" i="2" s="1"/>
  <c r="S14" i="5"/>
  <c r="G13" i="5"/>
  <c r="CR11" i="2" s="1"/>
  <c r="L24" i="5"/>
  <c r="AE54" i="2" s="1"/>
  <c r="S21" i="5"/>
  <c r="CR83" i="2" s="1"/>
  <c r="R28" i="5"/>
  <c r="Q23" i="5"/>
  <c r="BW85" i="2" s="1"/>
  <c r="BX85" i="2" s="1"/>
  <c r="CH85" i="2" s="1"/>
  <c r="H29" i="5"/>
  <c r="AZ27" i="2" s="1"/>
  <c r="E5" i="5"/>
  <c r="BW3" i="2" s="1"/>
  <c r="L16" i="5"/>
  <c r="AE46" i="2" s="1"/>
  <c r="L32" i="5"/>
  <c r="AE62" i="2" s="1"/>
  <c r="S6" i="5"/>
  <c r="CR68" i="2" s="1"/>
  <c r="R35" i="5"/>
  <c r="AE97" i="2" s="1"/>
  <c r="G30" i="5"/>
  <c r="CR28" i="2" s="1"/>
  <c r="Q30" i="5"/>
  <c r="BW92" i="2" s="1"/>
  <c r="BX92" i="2" s="1"/>
  <c r="CH92" i="2" s="1"/>
  <c r="H36" i="5"/>
  <c r="AZ34" i="2" s="1"/>
  <c r="E10" i="5"/>
  <c r="BW8" i="2" s="1"/>
  <c r="BX8" i="2" s="1"/>
  <c r="CH8" i="2" s="1"/>
  <c r="N34" i="5"/>
  <c r="AZ64" i="2" s="1"/>
  <c r="M29" i="5"/>
  <c r="K22" i="5"/>
  <c r="F5" i="5"/>
  <c r="AE3" i="2" s="1"/>
  <c r="L23" i="5"/>
  <c r="AE53" i="2" s="1"/>
  <c r="S32" i="5"/>
  <c r="S13" i="5"/>
  <c r="CR75" i="2" s="1"/>
  <c r="R21" i="5"/>
  <c r="AE83" i="2" s="1"/>
  <c r="G6" i="5"/>
  <c r="Q8" i="5"/>
  <c r="H16" i="5"/>
  <c r="E17" i="5"/>
  <c r="N6" i="5"/>
  <c r="AZ36" i="2" s="1"/>
  <c r="M36" i="5"/>
  <c r="CR66" i="2" s="1"/>
  <c r="K31" i="5"/>
  <c r="BW61" i="2" s="1"/>
  <c r="BX61" i="2" s="1"/>
  <c r="CH61" i="2" s="1"/>
  <c r="F29" i="5"/>
  <c r="F9" i="5"/>
  <c r="AE7" i="2" s="1"/>
  <c r="X17" i="5"/>
  <c r="AE111" i="2" s="1"/>
  <c r="X6" i="5"/>
  <c r="AE100" i="2" s="1"/>
  <c r="X10" i="5"/>
  <c r="AE104" i="2" s="1"/>
  <c r="X32" i="5"/>
  <c r="AE126" i="2" s="1"/>
  <c r="X25" i="5"/>
  <c r="AE119" i="2" s="1"/>
  <c r="X18" i="5"/>
  <c r="AE112" i="2" s="1"/>
  <c r="X11" i="5"/>
  <c r="AE105" i="2" s="1"/>
  <c r="X33" i="5"/>
  <c r="AE127" i="2" s="1"/>
  <c r="X26" i="5"/>
  <c r="AE120" i="2" s="1"/>
  <c r="X19" i="5"/>
  <c r="AE113" i="2" s="1"/>
  <c r="X12" i="5"/>
  <c r="AE106" i="2" s="1"/>
  <c r="X35" i="5"/>
  <c r="AE129" i="2" s="1"/>
  <c r="X5" i="5"/>
  <c r="AE99" i="2" s="1"/>
  <c r="X34" i="5"/>
  <c r="AE128" i="2" s="1"/>
  <c r="X28" i="5"/>
  <c r="AE122" i="2" s="1"/>
  <c r="X27" i="5"/>
  <c r="AE121" i="2" s="1"/>
  <c r="X21" i="5"/>
  <c r="AE115" i="2" s="1"/>
  <c r="X20" i="5"/>
  <c r="AE114" i="2" s="1"/>
  <c r="X14" i="5"/>
  <c r="AE108" i="2" s="1"/>
  <c r="X13" i="5"/>
  <c r="AE107" i="2" s="1"/>
  <c r="X7" i="5"/>
  <c r="AE101" i="2" s="1"/>
  <c r="X8" i="5"/>
  <c r="AE102" i="2" s="1"/>
  <c r="X15" i="5"/>
  <c r="AE109" i="2" s="1"/>
  <c r="X36" i="5"/>
  <c r="AE130" i="2" s="1"/>
  <c r="X29" i="5"/>
  <c r="AE123" i="2" s="1"/>
  <c r="X22" i="5"/>
  <c r="AE116" i="2" s="1"/>
  <c r="X30" i="5"/>
  <c r="AE124" i="2" s="1"/>
  <c r="X16" i="5"/>
  <c r="AE110" i="2" s="1"/>
  <c r="X23" i="5"/>
  <c r="AE117" i="2" s="1"/>
  <c r="X9" i="5"/>
  <c r="AE103" i="2" s="1"/>
  <c r="X31" i="5"/>
  <c r="AE125" i="2" s="1"/>
  <c r="X24" i="5"/>
  <c r="AE118" i="2" s="1"/>
  <c r="S36" i="5"/>
  <c r="CR98" i="2" s="1"/>
  <c r="L11" i="5"/>
  <c r="AE41" i="2" s="1"/>
  <c r="Z15" i="5"/>
  <c r="AZ109" i="2" s="1"/>
  <c r="Z8" i="5"/>
  <c r="AZ102" i="2" s="1"/>
  <c r="Z23" i="5"/>
  <c r="AZ117" i="2" s="1"/>
  <c r="Z16" i="5"/>
  <c r="AZ110" i="2" s="1"/>
  <c r="Z30" i="5"/>
  <c r="AZ124" i="2" s="1"/>
  <c r="Z24" i="5"/>
  <c r="AZ118" i="2" s="1"/>
  <c r="Z10" i="5"/>
  <c r="AZ104" i="2" s="1"/>
  <c r="Z11" i="5"/>
  <c r="AZ105" i="2" s="1"/>
  <c r="Z32" i="5"/>
  <c r="AZ126" i="2" s="1"/>
  <c r="Z18" i="5"/>
  <c r="AZ112" i="2" s="1"/>
  <c r="Z12" i="5"/>
  <c r="AZ106" i="2" s="1"/>
  <c r="Z5" i="5"/>
  <c r="AZ99" i="2" s="1"/>
  <c r="Z33" i="5"/>
  <c r="AZ127" i="2" s="1"/>
  <c r="Z26" i="5"/>
  <c r="AZ120" i="2" s="1"/>
  <c r="Z19" i="5"/>
  <c r="AZ113" i="2" s="1"/>
  <c r="Z6" i="5"/>
  <c r="AZ100" i="2" s="1"/>
  <c r="Z20" i="5"/>
  <c r="AZ114" i="2" s="1"/>
  <c r="Z35" i="5"/>
  <c r="AZ129" i="2" s="1"/>
  <c r="Z13" i="5"/>
  <c r="AZ107" i="2" s="1"/>
  <c r="Z28" i="5"/>
  <c r="AZ122" i="2" s="1"/>
  <c r="Z21" i="5"/>
  <c r="AZ115" i="2" s="1"/>
  <c r="Z34" i="5"/>
  <c r="AZ128" i="2" s="1"/>
  <c r="Z27" i="5"/>
  <c r="AZ121" i="2" s="1"/>
  <c r="Z7" i="5"/>
  <c r="AZ101" i="2" s="1"/>
  <c r="Z25" i="5"/>
  <c r="AZ119" i="2" s="1"/>
  <c r="Z14" i="5"/>
  <c r="AZ108" i="2" s="1"/>
  <c r="Z17" i="5"/>
  <c r="AZ111" i="2" s="1"/>
  <c r="Z9" i="5"/>
  <c r="AZ103" i="2" s="1"/>
  <c r="Z36" i="5"/>
  <c r="AZ130" i="2" s="1"/>
  <c r="Z29" i="5"/>
  <c r="AZ123" i="2" s="1"/>
  <c r="Z22" i="5"/>
  <c r="AZ116" i="2" s="1"/>
  <c r="Z31" i="5"/>
  <c r="AZ125" i="2" s="1"/>
  <c r="L30" i="5"/>
  <c r="AE60" i="2" s="1"/>
  <c r="S11" i="5"/>
  <c r="CR73" i="2" s="1"/>
  <c r="S20" i="5"/>
  <c r="R6" i="5"/>
  <c r="G27" i="5"/>
  <c r="CR25" i="2" s="1"/>
  <c r="Q15" i="5"/>
  <c r="H14" i="5"/>
  <c r="AZ12" i="2" s="1"/>
  <c r="E31" i="5"/>
  <c r="BW29" i="2" s="1"/>
  <c r="BX29" i="2" s="1"/>
  <c r="CH29" i="2" s="1"/>
  <c r="N13" i="5"/>
  <c r="M7" i="5"/>
  <c r="K29" i="5"/>
  <c r="BW59" i="2" s="1"/>
  <c r="BX59" i="2" s="1"/>
  <c r="CH59" i="2" s="1"/>
  <c r="F36" i="5"/>
  <c r="AE34" i="2" s="1"/>
  <c r="F16" i="5"/>
  <c r="AE14" i="2" s="1"/>
  <c r="L9" i="5"/>
  <c r="AE39" i="2" s="1"/>
  <c r="S18" i="5"/>
  <c r="CR80" i="2" s="1"/>
  <c r="S27" i="5"/>
  <c r="CR89" i="2" s="1"/>
  <c r="R13" i="5"/>
  <c r="AE75" i="2" s="1"/>
  <c r="G12" i="5"/>
  <c r="CR10" i="2" s="1"/>
  <c r="Q22" i="5"/>
  <c r="BW84" i="2" s="1"/>
  <c r="BX84" i="2" s="1"/>
  <c r="CH84" i="2" s="1"/>
  <c r="H21" i="5"/>
  <c r="AZ19" i="2" s="1"/>
  <c r="E24" i="5"/>
  <c r="BW22" i="2" s="1"/>
  <c r="N7" i="5"/>
  <c r="AZ37" i="2" s="1"/>
  <c r="M14" i="5"/>
  <c r="CR44" i="2" s="1"/>
  <c r="K15" i="5"/>
  <c r="BW45" i="2" s="1"/>
  <c r="BX45" i="2" s="1"/>
  <c r="CH45" i="2" s="1"/>
  <c r="F8" i="5"/>
  <c r="AE6" i="2" s="1"/>
  <c r="F23" i="5"/>
  <c r="AE21" i="2" s="1"/>
  <c r="S8" i="5"/>
  <c r="CR70" i="2" s="1"/>
  <c r="S25" i="5"/>
  <c r="CR87" i="2" s="1"/>
  <c r="S34" i="5"/>
  <c r="CR96" i="2" s="1"/>
  <c r="R20" i="5"/>
  <c r="AE82" i="2" s="1"/>
  <c r="G19" i="5"/>
  <c r="Q29" i="5"/>
  <c r="H28" i="5"/>
  <c r="E16" i="5"/>
  <c r="N5" i="5"/>
  <c r="M21" i="5"/>
  <c r="CR51" i="2" s="1"/>
  <c r="K36" i="5"/>
  <c r="BW66" i="2" s="1"/>
  <c r="BX66" i="2" s="1"/>
  <c r="CH66" i="2" s="1"/>
  <c r="F15" i="5"/>
  <c r="F30" i="5"/>
  <c r="L26" i="5"/>
  <c r="AE56" i="2" s="1"/>
  <c r="S7" i="5"/>
  <c r="CR69" i="2" s="1"/>
  <c r="L15" i="5"/>
  <c r="AE45" i="2" s="1"/>
  <c r="S19" i="5"/>
  <c r="CR81" i="2" s="1"/>
  <c r="R27" i="5"/>
  <c r="AE89" i="2" s="1"/>
  <c r="G26" i="5"/>
  <c r="CR24" i="2" s="1"/>
  <c r="Q36" i="5"/>
  <c r="BW98" i="2" s="1"/>
  <c r="BX98" i="2" s="1"/>
  <c r="CH98" i="2" s="1"/>
  <c r="H35" i="5"/>
  <c r="AZ33" i="2" s="1"/>
  <c r="E8" i="5"/>
  <c r="BW6" i="2" s="1"/>
  <c r="BX6" i="2" s="1"/>
  <c r="CH6" i="2" s="1"/>
  <c r="E23" i="5"/>
  <c r="BW21" i="2" s="1"/>
  <c r="N12" i="5"/>
  <c r="AZ42" i="2" s="1"/>
  <c r="M28" i="5"/>
  <c r="CR58" i="2" s="1"/>
  <c r="K7" i="5"/>
  <c r="BW37" i="2" s="1"/>
  <c r="BX37" i="2" s="1"/>
  <c r="CH37" i="2" s="1"/>
  <c r="F22" i="5"/>
  <c r="AE20" i="2" s="1"/>
  <c r="L27" i="5"/>
  <c r="AE57" i="2" s="1"/>
  <c r="R15" i="5"/>
  <c r="AE77" i="2" s="1"/>
  <c r="L31" i="5"/>
  <c r="AE61" i="2" s="1"/>
  <c r="L8" i="5"/>
  <c r="AE38" i="2" s="1"/>
  <c r="L29" i="5"/>
  <c r="AE59" i="2" s="1"/>
  <c r="S33" i="5"/>
  <c r="CR95" i="2" s="1"/>
  <c r="R34" i="5"/>
  <c r="G33" i="5"/>
  <c r="Q21" i="5"/>
  <c r="BW83" i="2" s="1"/>
  <c r="BX83" i="2" s="1"/>
  <c r="CH83" i="2" s="1"/>
  <c r="H7" i="5"/>
  <c r="E15" i="5"/>
  <c r="BW13" i="2" s="1"/>
  <c r="E30" i="5"/>
  <c r="BW28" i="2" s="1"/>
  <c r="N19" i="5"/>
  <c r="AZ49" i="2" s="1"/>
  <c r="M35" i="5"/>
  <c r="K14" i="5"/>
  <c r="F7" i="5"/>
  <c r="AE5" i="2" s="1"/>
  <c r="L36" i="5"/>
  <c r="AE66" i="2" s="1"/>
  <c r="S31" i="5"/>
  <c r="CR93" i="2" s="1"/>
  <c r="R7" i="5"/>
  <c r="AE69" i="2" s="1"/>
  <c r="G9" i="5"/>
  <c r="CR7" i="2" s="1"/>
  <c r="Q28" i="5"/>
  <c r="BW90" i="2" s="1"/>
  <c r="BX90" i="2" s="1"/>
  <c r="CH90" i="2" s="1"/>
  <c r="H13" i="5"/>
  <c r="AZ11" i="2" s="1"/>
  <c r="E22" i="5"/>
  <c r="BW20" i="2" s="1"/>
  <c r="BX20" i="2" s="1"/>
  <c r="CH20" i="2" s="1"/>
  <c r="E11" i="5"/>
  <c r="BW9" i="2" s="1"/>
  <c r="N26" i="5"/>
  <c r="AZ56" i="2" s="1"/>
  <c r="M20" i="5"/>
  <c r="CR50" i="2" s="1"/>
  <c r="K21" i="5"/>
  <c r="BW51" i="2" s="1"/>
  <c r="BX51" i="2" s="1"/>
  <c r="CH51" i="2" s="1"/>
  <c r="F14" i="5"/>
  <c r="AE12" i="2" s="1"/>
  <c r="S35" i="5"/>
  <c r="CR97" i="2" s="1"/>
  <c r="E29" i="5"/>
  <c r="BW27" i="2" s="1"/>
  <c r="BX27" i="2" s="1"/>
  <c r="CH27" i="2" s="1"/>
  <c r="CR46" i="2"/>
  <c r="BW26" i="2"/>
  <c r="BX26" i="2" s="1"/>
  <c r="CH26" i="2" s="1"/>
  <c r="CR49" i="2"/>
  <c r="CR79" i="2"/>
  <c r="AZ98" i="2"/>
  <c r="CR76" i="2"/>
  <c r="BW39" i="2"/>
  <c r="BX39" i="2" s="1"/>
  <c r="CH39" i="2" s="1"/>
  <c r="AE18" i="2"/>
  <c r="AE91" i="2"/>
  <c r="AZ71" i="2"/>
  <c r="AZ58" i="2"/>
  <c r="AE52" i="2"/>
  <c r="CR90" i="2"/>
  <c r="AZ25" i="2"/>
  <c r="BW15" i="2"/>
  <c r="BX15" i="2" s="1"/>
  <c r="CH15" i="2" s="1"/>
  <c r="BW5" i="2"/>
  <c r="BW10" i="2"/>
  <c r="BX10" i="2" s="1"/>
  <c r="CH10" i="2" s="1"/>
  <c r="CR15" i="2"/>
  <c r="CR13" i="2"/>
  <c r="AZ26" i="2"/>
  <c r="BW36" i="2"/>
  <c r="BX36" i="2" s="1"/>
  <c r="CH36" i="2" s="1"/>
  <c r="BW19" i="2"/>
  <c r="AE40" i="2"/>
  <c r="CR48" i="2"/>
  <c r="CR77" i="2"/>
  <c r="AE33" i="2"/>
  <c r="AZ66" i="2"/>
  <c r="BW75" i="2"/>
  <c r="BX75" i="2" s="1"/>
  <c r="CH75" i="2" s="1"/>
  <c r="AZ94" i="2"/>
  <c r="AE27" i="2"/>
  <c r="BW40" i="2"/>
  <c r="BX40" i="2" s="1"/>
  <c r="CH40" i="2" s="1"/>
  <c r="BW35" i="2"/>
  <c r="BX35" i="2" s="1"/>
  <c r="CH35" i="2" s="1"/>
  <c r="CR4" i="2"/>
  <c r="AE93" i="2"/>
  <c r="CR43" i="2"/>
  <c r="BW24" i="2"/>
  <c r="BX24" i="2" s="1"/>
  <c r="CH24" i="2" s="1"/>
  <c r="AE87" i="2"/>
  <c r="BW71" i="2"/>
  <c r="BX71" i="2" s="1"/>
  <c r="CH71" i="2" s="1"/>
  <c r="BW97" i="2"/>
  <c r="BX97" i="2" s="1"/>
  <c r="CH97" i="2" s="1"/>
  <c r="CR22" i="2"/>
  <c r="AZ61" i="2"/>
  <c r="CR52" i="2"/>
  <c r="BW12" i="2"/>
  <c r="BX12" i="2" s="1"/>
  <c r="CH12" i="2" s="1"/>
  <c r="AE25" i="2"/>
  <c r="CR88" i="2"/>
  <c r="CR71" i="2"/>
  <c r="CR72" i="2"/>
  <c r="CR78" i="2"/>
  <c r="CS78" i="2" s="1"/>
  <c r="DC78" i="2" s="1"/>
  <c r="CR82" i="2"/>
  <c r="CR94" i="2"/>
  <c r="CR67" i="2"/>
  <c r="CR36" i="2"/>
  <c r="CR37" i="2"/>
  <c r="CR40" i="2"/>
  <c r="CR42" i="2"/>
  <c r="CR53" i="2"/>
  <c r="CR54" i="2"/>
  <c r="CR56" i="2"/>
  <c r="CR57" i="2"/>
  <c r="CR59" i="2"/>
  <c r="CR60" i="2"/>
  <c r="CR61" i="2"/>
  <c r="CR62" i="2"/>
  <c r="CR63" i="2"/>
  <c r="CR64" i="2"/>
  <c r="CR65" i="2"/>
  <c r="CR35" i="2"/>
  <c r="CR5" i="2"/>
  <c r="CR6" i="2"/>
  <c r="CR8" i="2"/>
  <c r="CR9" i="2"/>
  <c r="CR12" i="2"/>
  <c r="CR17" i="2"/>
  <c r="CR18" i="2"/>
  <c r="CR19" i="2"/>
  <c r="CR20" i="2"/>
  <c r="CR21" i="2"/>
  <c r="CR23" i="2"/>
  <c r="CR27" i="2"/>
  <c r="CR29" i="2"/>
  <c r="CR30" i="2"/>
  <c r="CR31" i="2"/>
  <c r="CR32" i="2"/>
  <c r="CR3" i="2"/>
  <c r="BW68" i="2"/>
  <c r="BX68" i="2" s="1"/>
  <c r="CH68" i="2" s="1"/>
  <c r="BW69" i="2"/>
  <c r="BX69" i="2" s="1"/>
  <c r="CH69" i="2" s="1"/>
  <c r="BW73" i="2"/>
  <c r="BX73" i="2" s="1"/>
  <c r="CH73" i="2" s="1"/>
  <c r="BW74" i="2"/>
  <c r="BX74" i="2" s="1"/>
  <c r="CH74" i="2" s="1"/>
  <c r="BW76" i="2"/>
  <c r="BX76" i="2" s="1"/>
  <c r="CH76" i="2" s="1"/>
  <c r="BW77" i="2"/>
  <c r="BX77" i="2" s="1"/>
  <c r="CH77" i="2" s="1"/>
  <c r="BW78" i="2"/>
  <c r="BX78" i="2" s="1"/>
  <c r="CH78" i="2" s="1"/>
  <c r="BW79" i="2"/>
  <c r="BX79" i="2" s="1"/>
  <c r="CH79" i="2" s="1"/>
  <c r="BW80" i="2"/>
  <c r="BX80" i="2" s="1"/>
  <c r="CH80" i="2" s="1"/>
  <c r="BW81" i="2"/>
  <c r="BX81" i="2" s="1"/>
  <c r="CH81" i="2" s="1"/>
  <c r="BW82" i="2"/>
  <c r="BX82" i="2" s="1"/>
  <c r="CH82" i="2" s="1"/>
  <c r="BW86" i="2"/>
  <c r="BX86" i="2" s="1"/>
  <c r="CH86" i="2" s="1"/>
  <c r="BW87" i="2"/>
  <c r="BX87" i="2" s="1"/>
  <c r="CH87" i="2" s="1"/>
  <c r="BW88" i="2"/>
  <c r="BX88" i="2" s="1"/>
  <c r="CH88" i="2" s="1"/>
  <c r="BW89" i="2"/>
  <c r="BX89" i="2" s="1"/>
  <c r="CH89" i="2" s="1"/>
  <c r="BW91" i="2"/>
  <c r="BX91" i="2" s="1"/>
  <c r="CH91" i="2" s="1"/>
  <c r="BW93" i="2"/>
  <c r="BX93" i="2" s="1"/>
  <c r="CH93" i="2" s="1"/>
  <c r="BW95" i="2"/>
  <c r="BX95" i="2" s="1"/>
  <c r="CH95" i="2" s="1"/>
  <c r="BW96" i="2"/>
  <c r="BX96" i="2" s="1"/>
  <c r="CH96" i="2" s="1"/>
  <c r="BW67" i="2"/>
  <c r="BX67" i="2" s="1"/>
  <c r="CH67" i="2" s="1"/>
  <c r="BW38" i="2"/>
  <c r="BX38" i="2" s="1"/>
  <c r="CH38" i="2" s="1"/>
  <c r="BW41" i="2"/>
  <c r="BX41" i="2" s="1"/>
  <c r="CH41" i="2" s="1"/>
  <c r="BW42" i="2"/>
  <c r="BX42" i="2" s="1"/>
  <c r="CH42" i="2" s="1"/>
  <c r="BW43" i="2"/>
  <c r="BW44" i="2"/>
  <c r="BX44" i="2" s="1"/>
  <c r="CH44" i="2" s="1"/>
  <c r="BW46" i="2"/>
  <c r="BX46" i="2" s="1"/>
  <c r="CH46" i="2" s="1"/>
  <c r="BW47" i="2"/>
  <c r="BX47" i="2" s="1"/>
  <c r="CH47" i="2" s="1"/>
  <c r="BW48" i="2"/>
  <c r="BX48" i="2" s="1"/>
  <c r="CH48" i="2" s="1"/>
  <c r="BW49" i="2"/>
  <c r="BX49" i="2" s="1"/>
  <c r="CH49" i="2" s="1"/>
  <c r="BW50" i="2"/>
  <c r="BX50" i="2" s="1"/>
  <c r="CH50" i="2" s="1"/>
  <c r="BW52" i="2"/>
  <c r="BX52" i="2" s="1"/>
  <c r="CH52" i="2" s="1"/>
  <c r="BW53" i="2"/>
  <c r="BX53" i="2" s="1"/>
  <c r="CH53" i="2" s="1"/>
  <c r="BW55" i="2"/>
  <c r="BX55" i="2" s="1"/>
  <c r="CH55" i="2" s="1"/>
  <c r="BW56" i="2"/>
  <c r="BX56" i="2" s="1"/>
  <c r="CH56" i="2" s="1"/>
  <c r="BW57" i="2"/>
  <c r="BX57" i="2" s="1"/>
  <c r="CH57" i="2" s="1"/>
  <c r="BW58" i="2"/>
  <c r="BX58" i="2" s="1"/>
  <c r="CH58" i="2" s="1"/>
  <c r="BW64" i="2"/>
  <c r="BX64" i="2" s="1"/>
  <c r="CH64" i="2" s="1"/>
  <c r="BW65" i="2"/>
  <c r="BX65" i="2" s="1"/>
  <c r="CH65" i="2" s="1"/>
  <c r="BW7" i="2"/>
  <c r="BW11" i="2"/>
  <c r="BW14" i="2"/>
  <c r="BW16" i="2"/>
  <c r="BX16" i="2" s="1"/>
  <c r="CH16" i="2" s="1"/>
  <c r="BW18" i="2"/>
  <c r="BX18" i="2" s="1"/>
  <c r="CH18" i="2" s="1"/>
  <c r="BW25" i="2"/>
  <c r="BW31" i="2"/>
  <c r="BX31" i="2" s="1"/>
  <c r="CH31" i="2" s="1"/>
  <c r="BW32" i="2"/>
  <c r="BX32" i="2" s="1"/>
  <c r="CH32" i="2" s="1"/>
  <c r="BW33" i="2"/>
  <c r="BX33" i="2" s="1"/>
  <c r="CH33" i="2" s="1"/>
  <c r="BW34" i="2"/>
  <c r="BX34" i="2" s="1"/>
  <c r="CH34" i="2" s="1"/>
  <c r="AZ68" i="2"/>
  <c r="AZ69" i="2"/>
  <c r="AZ70" i="2"/>
  <c r="AZ72" i="2"/>
  <c r="AZ73" i="2"/>
  <c r="AZ74" i="2"/>
  <c r="AZ75" i="2"/>
  <c r="AZ76" i="2"/>
  <c r="AZ77" i="2"/>
  <c r="AZ78" i="2"/>
  <c r="AZ79" i="2"/>
  <c r="AZ80" i="2"/>
  <c r="AZ81" i="2"/>
  <c r="AZ82" i="2"/>
  <c r="AZ83" i="2"/>
  <c r="AZ84" i="2"/>
  <c r="AZ85" i="2"/>
  <c r="AZ86" i="2"/>
  <c r="AZ87" i="2"/>
  <c r="AZ88" i="2"/>
  <c r="AZ89" i="2"/>
  <c r="AZ90" i="2"/>
  <c r="AZ91" i="2"/>
  <c r="AZ92" i="2"/>
  <c r="AZ93" i="2"/>
  <c r="BJ93" i="2" s="1"/>
  <c r="AZ95" i="2"/>
  <c r="AZ96" i="2"/>
  <c r="AZ97" i="2"/>
  <c r="AZ67" i="2"/>
  <c r="AZ38" i="2"/>
  <c r="AZ39" i="2"/>
  <c r="BJ39" i="2" s="1"/>
  <c r="AZ40" i="2"/>
  <c r="AZ43" i="2"/>
  <c r="AZ44" i="2"/>
  <c r="AZ45" i="2"/>
  <c r="AZ46" i="2"/>
  <c r="AZ47" i="2"/>
  <c r="AZ48" i="2"/>
  <c r="AZ52" i="2"/>
  <c r="AZ53" i="2"/>
  <c r="AZ55" i="2"/>
  <c r="AZ57" i="2"/>
  <c r="AZ60" i="2"/>
  <c r="AZ62" i="2"/>
  <c r="AZ63" i="2"/>
  <c r="AZ4" i="2"/>
  <c r="AZ5" i="2"/>
  <c r="AZ7" i="2"/>
  <c r="AZ10" i="2"/>
  <c r="AZ13" i="2"/>
  <c r="AZ14" i="2"/>
  <c r="AZ15" i="2"/>
  <c r="AZ16" i="2"/>
  <c r="AZ17" i="2"/>
  <c r="AZ18" i="2"/>
  <c r="AZ20" i="2"/>
  <c r="AZ22" i="2"/>
  <c r="AZ23" i="2"/>
  <c r="AZ24" i="2"/>
  <c r="AZ28" i="2"/>
  <c r="AZ30" i="2"/>
  <c r="AZ31" i="2"/>
  <c r="AE68" i="2"/>
  <c r="AE72" i="2"/>
  <c r="AE73" i="2"/>
  <c r="AE74" i="2"/>
  <c r="AE76" i="2"/>
  <c r="AE78" i="2"/>
  <c r="AE79" i="2"/>
  <c r="AE80" i="2"/>
  <c r="AE81" i="2"/>
  <c r="AE84" i="2"/>
  <c r="AE85" i="2"/>
  <c r="AE86" i="2"/>
  <c r="AE88" i="2"/>
  <c r="AE90" i="2"/>
  <c r="AE92" i="2"/>
  <c r="AO92" i="2" s="1"/>
  <c r="AE94" i="2"/>
  <c r="AE95" i="2"/>
  <c r="AE96" i="2"/>
  <c r="AE98" i="2"/>
  <c r="AE67" i="2"/>
  <c r="AE37" i="2"/>
  <c r="AE42" i="2"/>
  <c r="AE44" i="2"/>
  <c r="AE47" i="2"/>
  <c r="AE50" i="2"/>
  <c r="AE51" i="2"/>
  <c r="AE55" i="2"/>
  <c r="AE58" i="2"/>
  <c r="AE64" i="2"/>
  <c r="AE65" i="2"/>
  <c r="AE4" i="2"/>
  <c r="AE8" i="2"/>
  <c r="AE10" i="2"/>
  <c r="AE11" i="2"/>
  <c r="AE13" i="2"/>
  <c r="AE15" i="2"/>
  <c r="AE19" i="2"/>
  <c r="AE26" i="2"/>
  <c r="AE28" i="2"/>
  <c r="AE29" i="2"/>
  <c r="AE30" i="2"/>
  <c r="AE31" i="2"/>
  <c r="AE32" i="2"/>
  <c r="DB84" i="2" l="1"/>
  <c r="AO106" i="2"/>
  <c r="AF106" i="2"/>
  <c r="AP106" i="2" s="1"/>
  <c r="DB102" i="2"/>
  <c r="CS102" i="2"/>
  <c r="DC102" i="2" s="1"/>
  <c r="DB125" i="2"/>
  <c r="CS125" i="2"/>
  <c r="DC125" i="2" s="1"/>
  <c r="CG128" i="2"/>
  <c r="BX128" i="2"/>
  <c r="CH128" i="2" s="1"/>
  <c r="BX106" i="2"/>
  <c r="CH106" i="2" s="1"/>
  <c r="CG106" i="2"/>
  <c r="I21" i="5"/>
  <c r="E51" i="2" s="1"/>
  <c r="I14" i="5"/>
  <c r="E44" i="2" s="1"/>
  <c r="I7" i="5"/>
  <c r="E37" i="2" s="1"/>
  <c r="I36" i="5"/>
  <c r="E66" i="2" s="1"/>
  <c r="I29" i="5"/>
  <c r="E59" i="2" s="1"/>
  <c r="I22" i="5"/>
  <c r="E52" i="2" s="1"/>
  <c r="I15" i="5"/>
  <c r="E45" i="2" s="1"/>
  <c r="I8" i="5"/>
  <c r="E38" i="2" s="1"/>
  <c r="I31" i="5"/>
  <c r="E61" i="2" s="1"/>
  <c r="I30" i="5"/>
  <c r="E60" i="2" s="1"/>
  <c r="I24" i="5"/>
  <c r="E54" i="2" s="1"/>
  <c r="I23" i="5"/>
  <c r="E53" i="2" s="1"/>
  <c r="I17" i="5"/>
  <c r="E47" i="2" s="1"/>
  <c r="I16" i="5"/>
  <c r="E46" i="2" s="1"/>
  <c r="I10" i="5"/>
  <c r="E40" i="2" s="1"/>
  <c r="I9" i="5"/>
  <c r="E39" i="2" s="1"/>
  <c r="I5" i="5"/>
  <c r="E35" i="2" s="1"/>
  <c r="I32" i="5"/>
  <c r="E62" i="2" s="1"/>
  <c r="I11" i="5"/>
  <c r="E41" i="2" s="1"/>
  <c r="I25" i="5"/>
  <c r="E55" i="2" s="1"/>
  <c r="I18" i="5"/>
  <c r="E48" i="2" s="1"/>
  <c r="I33" i="5"/>
  <c r="E63" i="2" s="1"/>
  <c r="I26" i="5"/>
  <c r="E56" i="2" s="1"/>
  <c r="I19" i="5"/>
  <c r="E49" i="2" s="1"/>
  <c r="I12" i="5"/>
  <c r="E42" i="2" s="1"/>
  <c r="I34" i="5"/>
  <c r="E64" i="2" s="1"/>
  <c r="I27" i="5"/>
  <c r="E57" i="2" s="1"/>
  <c r="I20" i="5"/>
  <c r="E50" i="2" s="1"/>
  <c r="I28" i="5"/>
  <c r="E58" i="2" s="1"/>
  <c r="I13" i="5"/>
  <c r="E43" i="2" s="1"/>
  <c r="I6" i="5"/>
  <c r="E36" i="2" s="1"/>
  <c r="I35" i="5"/>
  <c r="E65" i="2" s="1"/>
  <c r="BJ124" i="2"/>
  <c r="BA124" i="2"/>
  <c r="BK124" i="2" s="1"/>
  <c r="C24" i="5"/>
  <c r="E22" i="2" s="1"/>
  <c r="C32" i="5"/>
  <c r="E30" i="2" s="1"/>
  <c r="C25" i="5"/>
  <c r="E23" i="2" s="1"/>
  <c r="C18" i="5"/>
  <c r="E16" i="2" s="1"/>
  <c r="C11" i="5"/>
  <c r="E9" i="2" s="1"/>
  <c r="C5" i="5"/>
  <c r="E3" i="2" s="1"/>
  <c r="C19" i="5"/>
  <c r="E17" i="2" s="1"/>
  <c r="C12" i="5"/>
  <c r="E10" i="2" s="1"/>
  <c r="C33" i="5"/>
  <c r="E31" i="2" s="1"/>
  <c r="C8" i="5"/>
  <c r="E6" i="2" s="1"/>
  <c r="C26" i="5"/>
  <c r="E24" i="2" s="1"/>
  <c r="C27" i="5"/>
  <c r="E25" i="2" s="1"/>
  <c r="C20" i="5"/>
  <c r="E18" i="2" s="1"/>
  <c r="C13" i="5"/>
  <c r="E11" i="2" s="1"/>
  <c r="C6" i="5"/>
  <c r="E4" i="2" s="1"/>
  <c r="C34" i="5"/>
  <c r="E32" i="2" s="1"/>
  <c r="C29" i="5"/>
  <c r="E27" i="2" s="1"/>
  <c r="C21" i="5"/>
  <c r="E19" i="2" s="1"/>
  <c r="C14" i="5"/>
  <c r="E12" i="2" s="1"/>
  <c r="C7" i="5"/>
  <c r="E5" i="2" s="1"/>
  <c r="C30" i="5"/>
  <c r="E28" i="2" s="1"/>
  <c r="C35" i="5"/>
  <c r="E33" i="2" s="1"/>
  <c r="C31" i="5"/>
  <c r="E29" i="2" s="1"/>
  <c r="C23" i="5"/>
  <c r="E21" i="2" s="1"/>
  <c r="C28" i="5"/>
  <c r="E26" i="2" s="1"/>
  <c r="C16" i="5"/>
  <c r="E14" i="2" s="1"/>
  <c r="C36" i="5"/>
  <c r="E34" i="2" s="1"/>
  <c r="C9" i="5"/>
  <c r="E7" i="2" s="1"/>
  <c r="C22" i="5"/>
  <c r="E20" i="2" s="1"/>
  <c r="C15" i="5"/>
  <c r="E13" i="2" s="1"/>
  <c r="C17" i="5"/>
  <c r="E15" i="2" s="1"/>
  <c r="C10" i="5"/>
  <c r="E8" i="2" s="1"/>
  <c r="BJ125" i="2"/>
  <c r="BA125" i="2"/>
  <c r="BK125" i="2" s="1"/>
  <c r="BJ110" i="2"/>
  <c r="BA110" i="2"/>
  <c r="BK110" i="2" s="1"/>
  <c r="AO113" i="2"/>
  <c r="AF113" i="2"/>
  <c r="AP113" i="2" s="1"/>
  <c r="DB116" i="2"/>
  <c r="CS116" i="2"/>
  <c r="DC116" i="2" s="1"/>
  <c r="CS110" i="2"/>
  <c r="DC110" i="2" s="1"/>
  <c r="DB110" i="2"/>
  <c r="CG107" i="2"/>
  <c r="BX107" i="2"/>
  <c r="CH107" i="2" s="1"/>
  <c r="BX112" i="2"/>
  <c r="CH112" i="2" s="1"/>
  <c r="CG112" i="2"/>
  <c r="BA116" i="2"/>
  <c r="BK116" i="2" s="1"/>
  <c r="BJ116" i="2"/>
  <c r="BJ117" i="2"/>
  <c r="BA117" i="2"/>
  <c r="BK117" i="2" s="1"/>
  <c r="AO120" i="2"/>
  <c r="AF120" i="2"/>
  <c r="AP120" i="2" s="1"/>
  <c r="DB126" i="2"/>
  <c r="CS126" i="2"/>
  <c r="DC126" i="2" s="1"/>
  <c r="BX118" i="2"/>
  <c r="CH118" i="2" s="1"/>
  <c r="CG118" i="2"/>
  <c r="CG104" i="2"/>
  <c r="BX104" i="2"/>
  <c r="CH104" i="2" s="1"/>
  <c r="BA123" i="2"/>
  <c r="BK123" i="2" s="1"/>
  <c r="BJ123" i="2"/>
  <c r="AO127" i="2"/>
  <c r="AF127" i="2"/>
  <c r="AP127" i="2" s="1"/>
  <c r="DB103" i="2"/>
  <c r="CS103" i="2"/>
  <c r="DC103" i="2" s="1"/>
  <c r="BX125" i="2"/>
  <c r="CH125" i="2" s="1"/>
  <c r="CG125" i="2"/>
  <c r="BJ102" i="2"/>
  <c r="BA102" i="2"/>
  <c r="BK102" i="2" s="1"/>
  <c r="DB78" i="2"/>
  <c r="BJ130" i="2"/>
  <c r="BA130" i="2"/>
  <c r="BK130" i="2" s="1"/>
  <c r="BA109" i="2"/>
  <c r="BK109" i="2" s="1"/>
  <c r="BJ109" i="2"/>
  <c r="AF105" i="2"/>
  <c r="AP105" i="2" s="1"/>
  <c r="AO105" i="2"/>
  <c r="DB109" i="2"/>
  <c r="CS109" i="2"/>
  <c r="DC109" i="2" s="1"/>
  <c r="CG103" i="2"/>
  <c r="BX103" i="2"/>
  <c r="CH103" i="2" s="1"/>
  <c r="BJ103" i="2"/>
  <c r="BA103" i="2"/>
  <c r="BK103" i="2" s="1"/>
  <c r="AO112" i="2"/>
  <c r="AF112" i="2"/>
  <c r="AP112" i="2" s="1"/>
  <c r="DB123" i="2"/>
  <c r="CS123" i="2"/>
  <c r="DC123" i="2" s="1"/>
  <c r="CG110" i="2"/>
  <c r="BX110" i="2"/>
  <c r="CH110" i="2" s="1"/>
  <c r="CG111" i="2"/>
  <c r="BX111" i="2"/>
  <c r="CH111" i="2" s="1"/>
  <c r="BJ111" i="2"/>
  <c r="BA111" i="2"/>
  <c r="BK111" i="2" s="1"/>
  <c r="AO119" i="2"/>
  <c r="AF119" i="2"/>
  <c r="AP119" i="2" s="1"/>
  <c r="DB130" i="2"/>
  <c r="CS130" i="2"/>
  <c r="DC130" i="2" s="1"/>
  <c r="BX117" i="2"/>
  <c r="CH117" i="2" s="1"/>
  <c r="CG117" i="2"/>
  <c r="BJ108" i="2"/>
  <c r="BA108" i="2"/>
  <c r="BK108" i="2" s="1"/>
  <c r="AF118" i="2"/>
  <c r="AP118" i="2" s="1"/>
  <c r="AO118" i="2"/>
  <c r="AF126" i="2"/>
  <c r="AP126" i="2" s="1"/>
  <c r="AO126" i="2"/>
  <c r="DB101" i="2"/>
  <c r="CS101" i="2"/>
  <c r="DC101" i="2" s="1"/>
  <c r="CG124" i="2"/>
  <c r="BX124" i="2"/>
  <c r="CH124" i="2" s="1"/>
  <c r="AO129" i="2"/>
  <c r="AF129" i="2"/>
  <c r="AP129" i="2" s="1"/>
  <c r="BJ119" i="2"/>
  <c r="BA119" i="2"/>
  <c r="BK119" i="2" s="1"/>
  <c r="AO125" i="2"/>
  <c r="AF125" i="2"/>
  <c r="AP125" i="2" s="1"/>
  <c r="AO104" i="2"/>
  <c r="AF104" i="2"/>
  <c r="AP104" i="2" s="1"/>
  <c r="CS100" i="2"/>
  <c r="DC100" i="2" s="1"/>
  <c r="DB100" i="2"/>
  <c r="CG100" i="2"/>
  <c r="BX100" i="2"/>
  <c r="CH100" i="2" s="1"/>
  <c r="BJ118" i="2"/>
  <c r="BA118" i="2"/>
  <c r="BK118" i="2" s="1"/>
  <c r="BJ101" i="2"/>
  <c r="BA101" i="2"/>
  <c r="BK101" i="2" s="1"/>
  <c r="AO103" i="2"/>
  <c r="AF103" i="2"/>
  <c r="AP103" i="2" s="1"/>
  <c r="AF100" i="2"/>
  <c r="AP100" i="2" s="1"/>
  <c r="AO100" i="2"/>
  <c r="DB108" i="2"/>
  <c r="CS108" i="2"/>
  <c r="DC108" i="2" s="1"/>
  <c r="CG123" i="2"/>
  <c r="BX123" i="2"/>
  <c r="CH123" i="2" s="1"/>
  <c r="BJ121" i="2"/>
  <c r="BA121" i="2"/>
  <c r="BK121" i="2" s="1"/>
  <c r="AO117" i="2"/>
  <c r="AF117" i="2"/>
  <c r="AP117" i="2" s="1"/>
  <c r="AO111" i="2"/>
  <c r="AF111" i="2"/>
  <c r="AP111" i="2" s="1"/>
  <c r="DB107" i="2"/>
  <c r="CS107" i="2"/>
  <c r="DC107" i="2" s="1"/>
  <c r="CG130" i="2"/>
  <c r="BX130" i="2"/>
  <c r="CH130" i="2" s="1"/>
  <c r="BJ128" i="2"/>
  <c r="BA128" i="2"/>
  <c r="BK128" i="2" s="1"/>
  <c r="AO110" i="2"/>
  <c r="AF110" i="2"/>
  <c r="AP110" i="2" s="1"/>
  <c r="DB129" i="2"/>
  <c r="CS129" i="2"/>
  <c r="DC129" i="2" s="1"/>
  <c r="BX102" i="2"/>
  <c r="CH102" i="2" s="1"/>
  <c r="CG102" i="2"/>
  <c r="BA115" i="2"/>
  <c r="BK115" i="2" s="1"/>
  <c r="BJ115" i="2"/>
  <c r="AF124" i="2"/>
  <c r="AP124" i="2" s="1"/>
  <c r="AO124" i="2"/>
  <c r="CS114" i="2"/>
  <c r="DC114" i="2" s="1"/>
  <c r="DB114" i="2"/>
  <c r="CG109" i="2"/>
  <c r="BX109" i="2"/>
  <c r="CH109" i="2" s="1"/>
  <c r="BA122" i="2"/>
  <c r="BK122" i="2" s="1"/>
  <c r="BJ122" i="2"/>
  <c r="AF116" i="2"/>
  <c r="AP116" i="2" s="1"/>
  <c r="AO116" i="2"/>
  <c r="DB115" i="2"/>
  <c r="CS115" i="2"/>
  <c r="DC115" i="2" s="1"/>
  <c r="BX116" i="2"/>
  <c r="CH116" i="2" s="1"/>
  <c r="CG116" i="2"/>
  <c r="DB117" i="2"/>
  <c r="CS117" i="2"/>
  <c r="DC117" i="2" s="1"/>
  <c r="BJ107" i="2"/>
  <c r="BA107" i="2"/>
  <c r="BK107" i="2" s="1"/>
  <c r="AF123" i="2"/>
  <c r="AP123" i="2" s="1"/>
  <c r="AO123" i="2"/>
  <c r="DB121" i="2"/>
  <c r="CS121" i="2"/>
  <c r="DC121" i="2" s="1"/>
  <c r="BX101" i="2"/>
  <c r="CH101" i="2" s="1"/>
  <c r="CG101" i="2"/>
  <c r="BA129" i="2"/>
  <c r="BK129" i="2" s="1"/>
  <c r="BJ129" i="2"/>
  <c r="AF130" i="2"/>
  <c r="AP130" i="2" s="1"/>
  <c r="AO130" i="2"/>
  <c r="DB122" i="2"/>
  <c r="CS122" i="2"/>
  <c r="DC122" i="2" s="1"/>
  <c r="CG121" i="2"/>
  <c r="BX121" i="2"/>
  <c r="CH121" i="2" s="1"/>
  <c r="BJ114" i="2"/>
  <c r="BA114" i="2"/>
  <c r="BK114" i="2" s="1"/>
  <c r="AF109" i="2"/>
  <c r="AP109" i="2" s="1"/>
  <c r="AO109" i="2"/>
  <c r="DB113" i="2"/>
  <c r="CS113" i="2"/>
  <c r="DC113" i="2" s="1"/>
  <c r="CG108" i="2"/>
  <c r="BX108" i="2"/>
  <c r="CH108" i="2" s="1"/>
  <c r="CG126" i="2"/>
  <c r="BX126" i="2"/>
  <c r="CH126" i="2" s="1"/>
  <c r="BA100" i="2"/>
  <c r="BK100" i="2" s="1"/>
  <c r="BJ100" i="2"/>
  <c r="AF102" i="2"/>
  <c r="AP102" i="2" s="1"/>
  <c r="AO102" i="2"/>
  <c r="DB128" i="2"/>
  <c r="CS128" i="2"/>
  <c r="DC128" i="2" s="1"/>
  <c r="BX113" i="2"/>
  <c r="CH113" i="2" s="1"/>
  <c r="CG113" i="2"/>
  <c r="BA113" i="2"/>
  <c r="BK113" i="2" s="1"/>
  <c r="BJ113" i="2"/>
  <c r="AO101" i="2"/>
  <c r="AF101" i="2"/>
  <c r="AP101" i="2" s="1"/>
  <c r="CS99" i="2"/>
  <c r="DC99" i="2" s="1"/>
  <c r="DB99" i="2"/>
  <c r="BX115" i="2"/>
  <c r="CH115" i="2" s="1"/>
  <c r="CG115" i="2"/>
  <c r="BA120" i="2"/>
  <c r="BK120" i="2" s="1"/>
  <c r="BJ120" i="2"/>
  <c r="AF107" i="2"/>
  <c r="AP107" i="2" s="1"/>
  <c r="AO107" i="2"/>
  <c r="DB106" i="2"/>
  <c r="CS106" i="2"/>
  <c r="DC106" i="2" s="1"/>
  <c r="BX120" i="2"/>
  <c r="CH120" i="2" s="1"/>
  <c r="CG120" i="2"/>
  <c r="BJ127" i="2"/>
  <c r="BA127" i="2"/>
  <c r="BK127" i="2" s="1"/>
  <c r="AO108" i="2"/>
  <c r="AF108" i="2"/>
  <c r="AP108" i="2" s="1"/>
  <c r="DB120" i="2"/>
  <c r="CS120" i="2"/>
  <c r="DC120" i="2" s="1"/>
  <c r="CG122" i="2"/>
  <c r="BX122" i="2"/>
  <c r="CH122" i="2" s="1"/>
  <c r="BJ99" i="2"/>
  <c r="BA99" i="2"/>
  <c r="BK99" i="2" s="1"/>
  <c r="AO114" i="2"/>
  <c r="AF114" i="2"/>
  <c r="AP114" i="2" s="1"/>
  <c r="DB127" i="2"/>
  <c r="CS127" i="2"/>
  <c r="DC127" i="2" s="1"/>
  <c r="CG127" i="2"/>
  <c r="BX127" i="2"/>
  <c r="CH127" i="2" s="1"/>
  <c r="BA106" i="2"/>
  <c r="BK106" i="2" s="1"/>
  <c r="BJ106" i="2"/>
  <c r="AO115" i="2"/>
  <c r="AF115" i="2"/>
  <c r="AP115" i="2" s="1"/>
  <c r="DB105" i="2"/>
  <c r="CS105" i="2"/>
  <c r="DC105" i="2" s="1"/>
  <c r="CG129" i="2"/>
  <c r="BX129" i="2"/>
  <c r="CH129" i="2" s="1"/>
  <c r="DB118" i="2"/>
  <c r="CS118" i="2"/>
  <c r="DC118" i="2" s="1"/>
  <c r="BJ112" i="2"/>
  <c r="BA112" i="2"/>
  <c r="BK112" i="2" s="1"/>
  <c r="AF121" i="2"/>
  <c r="AP121" i="2" s="1"/>
  <c r="AO121" i="2"/>
  <c r="DB112" i="2"/>
  <c r="CS112" i="2"/>
  <c r="DC112" i="2" s="1"/>
  <c r="CG99" i="2"/>
  <c r="BX99" i="2"/>
  <c r="CH99" i="2" s="1"/>
  <c r="BJ126" i="2"/>
  <c r="BA126" i="2"/>
  <c r="BK126" i="2" s="1"/>
  <c r="AO122" i="2"/>
  <c r="AF122" i="2"/>
  <c r="AP122" i="2" s="1"/>
  <c r="DB119" i="2"/>
  <c r="CS119" i="2"/>
  <c r="DC119" i="2" s="1"/>
  <c r="CG114" i="2"/>
  <c r="BX114" i="2"/>
  <c r="CH114" i="2" s="1"/>
  <c r="O9" i="5"/>
  <c r="E71" i="2" s="1"/>
  <c r="O32" i="5"/>
  <c r="E94" i="2" s="1"/>
  <c r="O18" i="5"/>
  <c r="E80" i="2" s="1"/>
  <c r="O16" i="5"/>
  <c r="E78" i="2" s="1"/>
  <c r="O33" i="5"/>
  <c r="E95" i="2" s="1"/>
  <c r="O17" i="5"/>
  <c r="E79" i="2" s="1"/>
  <c r="O26" i="5"/>
  <c r="E88" i="2" s="1"/>
  <c r="O10" i="5"/>
  <c r="E72" i="2" s="1"/>
  <c r="O19" i="5"/>
  <c r="E81" i="2" s="1"/>
  <c r="O31" i="5"/>
  <c r="E93" i="2" s="1"/>
  <c r="O12" i="5"/>
  <c r="E74" i="2" s="1"/>
  <c r="O24" i="5"/>
  <c r="E86" i="2" s="1"/>
  <c r="O5" i="5"/>
  <c r="E67" i="2" s="1"/>
  <c r="O6" i="5"/>
  <c r="E68" i="2" s="1"/>
  <c r="O20" i="5"/>
  <c r="E82" i="2" s="1"/>
  <c r="O13" i="5"/>
  <c r="E75" i="2" s="1"/>
  <c r="O34" i="5"/>
  <c r="E96" i="2" s="1"/>
  <c r="O27" i="5"/>
  <c r="E89" i="2" s="1"/>
  <c r="O11" i="5"/>
  <c r="E73" i="2" s="1"/>
  <c r="O35" i="5"/>
  <c r="E97" i="2" s="1"/>
  <c r="O28" i="5"/>
  <c r="E90" i="2" s="1"/>
  <c r="O21" i="5"/>
  <c r="E83" i="2" s="1"/>
  <c r="O14" i="5"/>
  <c r="E76" i="2" s="1"/>
  <c r="O7" i="5"/>
  <c r="E69" i="2" s="1"/>
  <c r="O23" i="5"/>
  <c r="E85" i="2" s="1"/>
  <c r="O36" i="5"/>
  <c r="E98" i="2" s="1"/>
  <c r="O29" i="5"/>
  <c r="E91" i="2" s="1"/>
  <c r="O22" i="5"/>
  <c r="E84" i="2" s="1"/>
  <c r="O15" i="5"/>
  <c r="E77" i="2" s="1"/>
  <c r="O8" i="5"/>
  <c r="E70" i="2" s="1"/>
  <c r="O25" i="5"/>
  <c r="E87" i="2" s="1"/>
  <c r="O30" i="5"/>
  <c r="E92" i="2" s="1"/>
  <c r="U34" i="5"/>
  <c r="E128" i="2" s="1"/>
  <c r="U26" i="5"/>
  <c r="E120" i="2" s="1"/>
  <c r="U13" i="5"/>
  <c r="E107" i="2" s="1"/>
  <c r="U19" i="5"/>
  <c r="E113" i="2" s="1"/>
  <c r="U27" i="5"/>
  <c r="E121" i="2" s="1"/>
  <c r="U12" i="5"/>
  <c r="E106" i="2" s="1"/>
  <c r="U20" i="5"/>
  <c r="E114" i="2" s="1"/>
  <c r="U5" i="5"/>
  <c r="E99" i="2" s="1"/>
  <c r="U6" i="5"/>
  <c r="E100" i="2" s="1"/>
  <c r="U8" i="5"/>
  <c r="E102" i="2" s="1"/>
  <c r="U7" i="5"/>
  <c r="E101" i="2" s="1"/>
  <c r="U35" i="5"/>
  <c r="E129" i="2" s="1"/>
  <c r="U28" i="5"/>
  <c r="E122" i="2" s="1"/>
  <c r="U14" i="5"/>
  <c r="E108" i="2" s="1"/>
  <c r="U21" i="5"/>
  <c r="E115" i="2" s="1"/>
  <c r="U15" i="5"/>
  <c r="E109" i="2" s="1"/>
  <c r="U36" i="5"/>
  <c r="E130" i="2" s="1"/>
  <c r="U29" i="5"/>
  <c r="E123" i="2" s="1"/>
  <c r="U22" i="5"/>
  <c r="E116" i="2" s="1"/>
  <c r="U30" i="5"/>
  <c r="E124" i="2" s="1"/>
  <c r="U23" i="5"/>
  <c r="E117" i="2" s="1"/>
  <c r="U16" i="5"/>
  <c r="E110" i="2" s="1"/>
  <c r="U9" i="5"/>
  <c r="E103" i="2" s="1"/>
  <c r="U31" i="5"/>
  <c r="E125" i="2" s="1"/>
  <c r="U24" i="5"/>
  <c r="E118" i="2" s="1"/>
  <c r="U17" i="5"/>
  <c r="E111" i="2" s="1"/>
  <c r="U10" i="5"/>
  <c r="E104" i="2" s="1"/>
  <c r="U32" i="5"/>
  <c r="E126" i="2" s="1"/>
  <c r="U25" i="5"/>
  <c r="E119" i="2" s="1"/>
  <c r="U18" i="5"/>
  <c r="E112" i="2" s="1"/>
  <c r="U11" i="5"/>
  <c r="E105" i="2" s="1"/>
  <c r="U33" i="5"/>
  <c r="E127" i="2" s="1"/>
  <c r="BJ105" i="2"/>
  <c r="BA105" i="2"/>
  <c r="BK105" i="2" s="1"/>
  <c r="AO128" i="2"/>
  <c r="AF128" i="2"/>
  <c r="AP128" i="2" s="1"/>
  <c r="DB104" i="2"/>
  <c r="CS104" i="2"/>
  <c r="DC104" i="2" s="1"/>
  <c r="CG105" i="2"/>
  <c r="BX105" i="2"/>
  <c r="CH105" i="2" s="1"/>
  <c r="BA104" i="2"/>
  <c r="BK104" i="2" s="1"/>
  <c r="BJ104" i="2"/>
  <c r="AO99" i="2"/>
  <c r="AF99" i="2"/>
  <c r="AP99" i="2" s="1"/>
  <c r="CS124" i="2"/>
  <c r="DC124" i="2" s="1"/>
  <c r="DB124" i="2"/>
  <c r="DB111" i="2"/>
  <c r="CS111" i="2"/>
  <c r="DC111" i="2" s="1"/>
  <c r="CG119" i="2"/>
  <c r="BX119" i="2"/>
  <c r="CH119" i="2" s="1"/>
  <c r="DB90" i="2"/>
  <c r="CS90" i="2"/>
  <c r="DC90" i="2" s="1"/>
  <c r="DB46" i="2"/>
  <c r="CS46" i="2"/>
  <c r="DC46" i="2" s="1"/>
  <c r="DB72" i="2"/>
  <c r="CS72" i="2"/>
  <c r="DC72" i="2" s="1"/>
  <c r="DB50" i="2"/>
  <c r="CS50" i="2"/>
  <c r="DC50" i="2" s="1"/>
  <c r="DB69" i="2"/>
  <c r="CS69" i="2"/>
  <c r="DC69" i="2" s="1"/>
  <c r="DB58" i="2"/>
  <c r="CS58" i="2"/>
  <c r="DC58" i="2" s="1"/>
  <c r="DB43" i="2"/>
  <c r="CS43" i="2"/>
  <c r="DC43" i="2" s="1"/>
  <c r="DB47" i="2"/>
  <c r="CS47" i="2"/>
  <c r="DC47" i="2" s="1"/>
  <c r="DB53" i="2"/>
  <c r="CS53" i="2"/>
  <c r="DC53" i="2" s="1"/>
  <c r="DB45" i="2"/>
  <c r="CS45" i="2"/>
  <c r="DC45" i="2" s="1"/>
  <c r="DB98" i="2"/>
  <c r="CS98" i="2"/>
  <c r="DC98" i="2" s="1"/>
  <c r="DB44" i="2"/>
  <c r="CS44" i="2"/>
  <c r="DC44" i="2" s="1"/>
  <c r="DB73" i="2"/>
  <c r="CS73" i="2"/>
  <c r="DC73" i="2" s="1"/>
  <c r="DB17" i="2"/>
  <c r="CS17" i="2"/>
  <c r="DC17" i="2" s="1"/>
  <c r="DB41" i="2"/>
  <c r="CS41" i="2"/>
  <c r="DC41" i="2" s="1"/>
  <c r="DB88" i="2"/>
  <c r="CS88" i="2"/>
  <c r="DC88" i="2" s="1"/>
  <c r="DB75" i="2"/>
  <c r="CS75" i="2"/>
  <c r="DC75" i="2" s="1"/>
  <c r="DB49" i="2"/>
  <c r="CS49" i="2"/>
  <c r="DC49" i="2" s="1"/>
  <c r="DB51" i="2"/>
  <c r="CS51" i="2"/>
  <c r="DC51" i="2" s="1"/>
  <c r="DB14" i="2"/>
  <c r="CS14" i="2"/>
  <c r="DC14" i="2" s="1"/>
  <c r="DB39" i="2"/>
  <c r="CS39" i="2"/>
  <c r="DC39" i="2" s="1"/>
  <c r="DB22" i="2"/>
  <c r="CS22" i="2"/>
  <c r="DC22" i="2" s="1"/>
  <c r="DB95" i="2"/>
  <c r="CS95" i="2"/>
  <c r="DC95" i="2" s="1"/>
  <c r="DB54" i="2"/>
  <c r="CS54" i="2"/>
  <c r="DC54" i="2" s="1"/>
  <c r="DB23" i="2"/>
  <c r="CS23" i="2"/>
  <c r="DC23" i="2" s="1"/>
  <c r="DB11" i="2"/>
  <c r="CS11" i="2"/>
  <c r="DC11" i="2" s="1"/>
  <c r="DB37" i="2"/>
  <c r="CS37" i="2"/>
  <c r="DC37" i="2" s="1"/>
  <c r="DB38" i="2"/>
  <c r="CS38" i="2"/>
  <c r="DC38" i="2" s="1"/>
  <c r="DB10" i="2"/>
  <c r="CS10" i="2"/>
  <c r="DC10" i="2" s="1"/>
  <c r="DB36" i="2"/>
  <c r="CS36" i="2"/>
  <c r="DC36" i="2" s="1"/>
  <c r="DB52" i="2"/>
  <c r="CS52" i="2"/>
  <c r="DC52" i="2" s="1"/>
  <c r="DB18" i="2"/>
  <c r="CS18" i="2"/>
  <c r="DC18" i="2" s="1"/>
  <c r="DB9" i="2"/>
  <c r="CS9" i="2"/>
  <c r="DC9" i="2" s="1"/>
  <c r="DB67" i="2"/>
  <c r="CS67" i="2"/>
  <c r="DC67" i="2" s="1"/>
  <c r="DB16" i="2"/>
  <c r="CS16" i="2"/>
  <c r="DC16" i="2" s="1"/>
  <c r="DB8" i="2"/>
  <c r="CS8" i="2"/>
  <c r="DC8" i="2" s="1"/>
  <c r="DB97" i="2"/>
  <c r="CS97" i="2"/>
  <c r="DC97" i="2" s="1"/>
  <c r="DB71" i="2"/>
  <c r="CS71" i="2"/>
  <c r="DC71" i="2" s="1"/>
  <c r="DB68" i="2"/>
  <c r="CS68" i="2"/>
  <c r="DC68" i="2" s="1"/>
  <c r="DB77" i="2"/>
  <c r="CS77" i="2"/>
  <c r="DC77" i="2" s="1"/>
  <c r="DB7" i="2"/>
  <c r="CS7" i="2"/>
  <c r="DC7" i="2" s="1"/>
  <c r="DB96" i="2"/>
  <c r="CS96" i="2"/>
  <c r="DC96" i="2" s="1"/>
  <c r="DB13" i="2"/>
  <c r="CS13" i="2"/>
  <c r="DC13" i="2" s="1"/>
  <c r="DB6" i="2"/>
  <c r="CS6" i="2"/>
  <c r="DC6" i="2" s="1"/>
  <c r="DB94" i="2"/>
  <c r="CS94" i="2"/>
  <c r="DC94" i="2" s="1"/>
  <c r="DB81" i="2"/>
  <c r="CS81" i="2"/>
  <c r="DC81" i="2" s="1"/>
  <c r="DB15" i="2"/>
  <c r="CS15" i="2"/>
  <c r="DC15" i="2" s="1"/>
  <c r="DB12" i="2"/>
  <c r="CS12" i="2"/>
  <c r="DC12" i="2" s="1"/>
  <c r="DB3" i="2"/>
  <c r="CS3" i="2"/>
  <c r="DC3" i="2" s="1"/>
  <c r="DB5" i="2"/>
  <c r="CS5" i="2"/>
  <c r="DC5" i="2" s="1"/>
  <c r="DB93" i="2"/>
  <c r="CS93" i="2"/>
  <c r="DC93" i="2" s="1"/>
  <c r="DB35" i="2"/>
  <c r="CS35" i="2"/>
  <c r="DC35" i="2" s="1"/>
  <c r="DB92" i="2"/>
  <c r="CS92" i="2"/>
  <c r="DC92" i="2" s="1"/>
  <c r="DB91" i="2"/>
  <c r="CS91" i="2"/>
  <c r="DC91" i="2" s="1"/>
  <c r="DB19" i="2"/>
  <c r="CS19" i="2"/>
  <c r="DC19" i="2" s="1"/>
  <c r="DB34" i="2"/>
  <c r="CS34" i="2"/>
  <c r="DC34" i="2" s="1"/>
  <c r="DB66" i="2"/>
  <c r="CS66" i="2"/>
  <c r="DC66" i="2" s="1"/>
  <c r="DB89" i="2"/>
  <c r="CS89" i="2"/>
  <c r="DC89" i="2" s="1"/>
  <c r="DB48" i="2"/>
  <c r="CS48" i="2"/>
  <c r="DC48" i="2" s="1"/>
  <c r="DB33" i="2"/>
  <c r="CS33" i="2"/>
  <c r="DC33" i="2" s="1"/>
  <c r="DB65" i="2"/>
  <c r="CS65" i="2"/>
  <c r="DC65" i="2" s="1"/>
  <c r="DB87" i="2"/>
  <c r="CS87" i="2"/>
  <c r="DC87" i="2" s="1"/>
  <c r="DB4" i="2"/>
  <c r="CS4" i="2"/>
  <c r="DC4" i="2" s="1"/>
  <c r="DB32" i="2"/>
  <c r="CS32" i="2"/>
  <c r="DC32" i="2" s="1"/>
  <c r="DB64" i="2"/>
  <c r="CS64" i="2"/>
  <c r="DC64" i="2" s="1"/>
  <c r="DB86" i="2"/>
  <c r="CS86" i="2"/>
  <c r="DC86" i="2" s="1"/>
  <c r="DB31" i="2"/>
  <c r="CS31" i="2"/>
  <c r="DC31" i="2" s="1"/>
  <c r="DB63" i="2"/>
  <c r="CS63" i="2"/>
  <c r="DC63" i="2" s="1"/>
  <c r="DB85" i="2"/>
  <c r="CS85" i="2"/>
  <c r="DC85" i="2" s="1"/>
  <c r="DB70" i="2"/>
  <c r="CS70" i="2"/>
  <c r="DC70" i="2" s="1"/>
  <c r="DB30" i="2"/>
  <c r="CS30" i="2"/>
  <c r="DC30" i="2" s="1"/>
  <c r="DB62" i="2"/>
  <c r="CS62" i="2"/>
  <c r="DC62" i="2" s="1"/>
  <c r="DB79" i="2"/>
  <c r="CS79" i="2"/>
  <c r="DC79" i="2" s="1"/>
  <c r="DB29" i="2"/>
  <c r="CS29" i="2"/>
  <c r="DC29" i="2" s="1"/>
  <c r="DB61" i="2"/>
  <c r="CS61" i="2"/>
  <c r="DC61" i="2" s="1"/>
  <c r="DB83" i="2"/>
  <c r="CS83" i="2"/>
  <c r="DC83" i="2" s="1"/>
  <c r="DB24" i="2"/>
  <c r="CS24" i="2"/>
  <c r="DC24" i="2" s="1"/>
  <c r="DB28" i="2"/>
  <c r="CS28" i="2"/>
  <c r="DC28" i="2" s="1"/>
  <c r="DB60" i="2"/>
  <c r="CS60" i="2"/>
  <c r="DC60" i="2" s="1"/>
  <c r="DB82" i="2"/>
  <c r="CS82" i="2"/>
  <c r="DC82" i="2" s="1"/>
  <c r="DB55" i="2"/>
  <c r="CS55" i="2"/>
  <c r="DC55" i="2" s="1"/>
  <c r="DB40" i="2"/>
  <c r="CS40" i="2"/>
  <c r="DC40" i="2" s="1"/>
  <c r="DB27" i="2"/>
  <c r="CS27" i="2"/>
  <c r="DC27" i="2" s="1"/>
  <c r="DB59" i="2"/>
  <c r="CS59" i="2"/>
  <c r="DC59" i="2" s="1"/>
  <c r="DB80" i="2"/>
  <c r="CS80" i="2"/>
  <c r="DC80" i="2" s="1"/>
  <c r="DB21" i="2"/>
  <c r="CS21" i="2"/>
  <c r="DC21" i="2" s="1"/>
  <c r="DB26" i="2"/>
  <c r="CS26" i="2"/>
  <c r="DC26" i="2" s="1"/>
  <c r="DB57" i="2"/>
  <c r="CS57" i="2"/>
  <c r="DC57" i="2" s="1"/>
  <c r="DB76" i="2"/>
  <c r="CS76" i="2"/>
  <c r="DC76" i="2" s="1"/>
  <c r="DB20" i="2"/>
  <c r="CS20" i="2"/>
  <c r="DC20" i="2" s="1"/>
  <c r="DB42" i="2"/>
  <c r="CS42" i="2"/>
  <c r="DC42" i="2" s="1"/>
  <c r="DB25" i="2"/>
  <c r="CS25" i="2"/>
  <c r="DC25" i="2" s="1"/>
  <c r="DB56" i="2"/>
  <c r="CS56" i="2"/>
  <c r="DC56" i="2" s="1"/>
  <c r="DB74" i="2"/>
  <c r="CS74" i="2"/>
  <c r="DC74" i="2" s="1"/>
  <c r="CG5" i="2"/>
  <c r="BX5" i="2"/>
  <c r="CH5" i="2" s="1"/>
  <c r="CG19" i="2"/>
  <c r="BX19" i="2"/>
  <c r="CH19" i="2" s="1"/>
  <c r="CG25" i="2"/>
  <c r="BX25" i="2"/>
  <c r="CH25" i="2" s="1"/>
  <c r="CG22" i="2"/>
  <c r="BX22" i="2"/>
  <c r="CH22" i="2" s="1"/>
  <c r="CG30" i="2"/>
  <c r="BX30" i="2"/>
  <c r="CH30" i="2" s="1"/>
  <c r="CG14" i="2"/>
  <c r="BX14" i="2"/>
  <c r="CH14" i="2" s="1"/>
  <c r="CG43" i="2"/>
  <c r="BX43" i="2"/>
  <c r="CH43" i="2" s="1"/>
  <c r="CG17" i="2"/>
  <c r="BX17" i="2"/>
  <c r="CH17" i="2" s="1"/>
  <c r="CG13" i="2"/>
  <c r="BX13" i="2"/>
  <c r="CH13" i="2" s="1"/>
  <c r="CG11" i="2"/>
  <c r="BX11" i="2"/>
  <c r="CH11" i="2" s="1"/>
  <c r="CG9" i="2"/>
  <c r="BX9" i="2"/>
  <c r="CH9" i="2" s="1"/>
  <c r="CG7" i="2"/>
  <c r="BX7" i="2"/>
  <c r="CH7" i="2" s="1"/>
  <c r="CG28" i="2"/>
  <c r="BX28" i="2"/>
  <c r="CH28" i="2" s="1"/>
  <c r="CG23" i="2"/>
  <c r="BX23" i="2"/>
  <c r="CH23" i="2" s="1"/>
  <c r="CG21" i="2"/>
  <c r="BX21" i="2"/>
  <c r="CH21" i="2" s="1"/>
  <c r="CG3" i="2"/>
  <c r="BX3" i="2"/>
  <c r="CH3" i="2" s="1"/>
  <c r="F4" i="5"/>
  <c r="T4" i="5"/>
  <c r="W4" i="5"/>
  <c r="Y4" i="5"/>
  <c r="Z4" i="5"/>
  <c r="Q4" i="5"/>
  <c r="X4" i="5"/>
  <c r="BW70" i="2"/>
  <c r="BX70" i="2" s="1"/>
  <c r="CH70" i="2" s="1"/>
  <c r="N4" i="5"/>
  <c r="G4" i="5"/>
  <c r="R4" i="5"/>
  <c r="E4" i="5"/>
  <c r="K4" i="5"/>
  <c r="H4" i="5"/>
  <c r="S4" i="5"/>
  <c r="AZ35" i="2"/>
  <c r="M4" i="5"/>
  <c r="L4" i="5"/>
  <c r="CG16" i="2"/>
  <c r="CG18" i="2"/>
  <c r="CG8" i="2"/>
  <c r="CG6" i="2"/>
  <c r="CG12" i="2"/>
  <c r="CG15" i="2"/>
  <c r="CG10" i="2"/>
  <c r="CG4" i="2"/>
  <c r="CG20" i="2"/>
  <c r="CG24" i="2"/>
  <c r="CG26" i="2"/>
  <c r="CG59" i="2"/>
  <c r="CG67" i="2"/>
  <c r="CG75" i="2"/>
  <c r="CG29" i="2"/>
  <c r="CG47" i="2"/>
  <c r="CG55" i="2"/>
  <c r="CG63" i="2"/>
  <c r="CG71" i="2"/>
  <c r="CG79" i="2"/>
  <c r="CG87" i="2"/>
  <c r="CG95" i="2"/>
  <c r="CG51" i="2"/>
  <c r="CG83" i="2"/>
  <c r="CG91" i="2"/>
  <c r="CG27" i="2"/>
  <c r="CG31" i="2"/>
  <c r="CG33" i="2"/>
  <c r="CG35" i="2"/>
  <c r="CG37" i="2"/>
  <c r="CG39" i="2"/>
  <c r="CG41" i="2"/>
  <c r="CG32" i="2"/>
  <c r="CG34" i="2"/>
  <c r="CG36" i="2"/>
  <c r="CG38" i="2"/>
  <c r="CG40" i="2"/>
  <c r="CG42" i="2"/>
  <c r="CG46" i="2"/>
  <c r="CG50" i="2"/>
  <c r="CG54" i="2"/>
  <c r="CG58" i="2"/>
  <c r="CG62" i="2"/>
  <c r="CG66" i="2"/>
  <c r="CG74" i="2"/>
  <c r="CG78" i="2"/>
  <c r="CG82" i="2"/>
  <c r="CG86" i="2"/>
  <c r="CG90" i="2"/>
  <c r="CG94" i="2"/>
  <c r="CG98" i="2"/>
  <c r="CG45" i="2"/>
  <c r="CG49" i="2"/>
  <c r="CG53" i="2"/>
  <c r="CG57" i="2"/>
  <c r="CG61" i="2"/>
  <c r="CG65" i="2"/>
  <c r="CG69" i="2"/>
  <c r="CG73" i="2"/>
  <c r="CG77" i="2"/>
  <c r="CG81" i="2"/>
  <c r="CG85" i="2"/>
  <c r="CG89" i="2"/>
  <c r="CG93" i="2"/>
  <c r="CG97" i="2"/>
  <c r="CG44" i="2"/>
  <c r="CG48" i="2"/>
  <c r="CG52" i="2"/>
  <c r="CG56" i="2"/>
  <c r="CG60" i="2"/>
  <c r="CG64" i="2"/>
  <c r="CG68" i="2"/>
  <c r="CG72" i="2"/>
  <c r="CG76" i="2"/>
  <c r="CG80" i="2"/>
  <c r="CG84" i="2"/>
  <c r="CG88" i="2"/>
  <c r="CG92" i="2"/>
  <c r="CG96" i="2"/>
  <c r="I4" i="5" l="1"/>
  <c r="R111" i="2"/>
  <c r="F111" i="2"/>
  <c r="F103" i="2"/>
  <c r="R103" i="2"/>
  <c r="F110" i="2"/>
  <c r="R110" i="2"/>
  <c r="F124" i="2"/>
  <c r="R124" i="2"/>
  <c r="R119" i="2"/>
  <c r="F119" i="2"/>
  <c r="U4" i="5"/>
  <c r="R123" i="2"/>
  <c r="F123" i="2"/>
  <c r="R130" i="2"/>
  <c r="F130" i="2"/>
  <c r="F109" i="2"/>
  <c r="R109" i="2"/>
  <c r="R115" i="2"/>
  <c r="F115" i="2"/>
  <c r="F108" i="2"/>
  <c r="R108" i="2"/>
  <c r="R122" i="2"/>
  <c r="F122" i="2"/>
  <c r="O4" i="5"/>
  <c r="F129" i="2"/>
  <c r="R129" i="2"/>
  <c r="F128" i="2"/>
  <c r="R128" i="2"/>
  <c r="R104" i="2"/>
  <c r="F104" i="2"/>
  <c r="F101" i="2"/>
  <c r="R101" i="2"/>
  <c r="F102" i="2"/>
  <c r="R102" i="2"/>
  <c r="R116" i="2"/>
  <c r="F116" i="2"/>
  <c r="R100" i="2"/>
  <c r="F100" i="2"/>
  <c r="R126" i="2"/>
  <c r="F126" i="2"/>
  <c r="R118" i="2"/>
  <c r="F118" i="2"/>
  <c r="F99" i="2"/>
  <c r="R99" i="2"/>
  <c r="R114" i="2"/>
  <c r="F114" i="2"/>
  <c r="C4" i="5"/>
  <c r="F106" i="2"/>
  <c r="R106" i="2"/>
  <c r="R121" i="2"/>
  <c r="F121" i="2"/>
  <c r="R127" i="2"/>
  <c r="F127" i="2"/>
  <c r="F113" i="2"/>
  <c r="R113" i="2"/>
  <c r="F117" i="2"/>
  <c r="R117" i="2"/>
  <c r="CG70" i="2"/>
  <c r="R105" i="2"/>
  <c r="F105" i="2"/>
  <c r="F107" i="2"/>
  <c r="R107" i="2"/>
  <c r="R125" i="2"/>
  <c r="F125" i="2"/>
  <c r="R112" i="2"/>
  <c r="F112" i="2"/>
  <c r="R120" i="2"/>
  <c r="F120" i="2"/>
  <c r="BJ9" i="2"/>
  <c r="BJ13" i="2"/>
  <c r="BJ25" i="2"/>
  <c r="BJ29" i="2"/>
  <c r="BJ41" i="2"/>
  <c r="BJ45" i="2"/>
  <c r="BJ57" i="2"/>
  <c r="BJ61" i="2"/>
  <c r="BJ73" i="2"/>
  <c r="BJ77" i="2"/>
  <c r="BJ89" i="2"/>
  <c r="BA14" i="2"/>
  <c r="BK14" i="2" s="1"/>
  <c r="BA25" i="2"/>
  <c r="BK25" i="2" s="1"/>
  <c r="BA33" i="2"/>
  <c r="BK33" i="2" s="1"/>
  <c r="BA46" i="2"/>
  <c r="BK46" i="2" s="1"/>
  <c r="BA57" i="2"/>
  <c r="BK57" i="2" s="1"/>
  <c r="BA65" i="2"/>
  <c r="BK65" i="2" s="1"/>
  <c r="BA70" i="2"/>
  <c r="BK70" i="2" s="1"/>
  <c r="BA78" i="2"/>
  <c r="BK78" i="2" s="1"/>
  <c r="BA81" i="2"/>
  <c r="BK81" i="2" s="1"/>
  <c r="BA86" i="2"/>
  <c r="BK86" i="2" s="1"/>
  <c r="BA89" i="2"/>
  <c r="BK89" i="2" s="1"/>
  <c r="BA97" i="2"/>
  <c r="BK97" i="2" s="1"/>
  <c r="BJ68" i="2"/>
  <c r="BA69" i="2"/>
  <c r="BK69" i="2" s="1"/>
  <c r="BJ70" i="2"/>
  <c r="BJ72" i="2"/>
  <c r="BA73" i="2"/>
  <c r="BK73" i="2" s="1"/>
  <c r="BJ74" i="2"/>
  <c r="BJ75" i="2"/>
  <c r="BJ76" i="2"/>
  <c r="BA77" i="2"/>
  <c r="BK77" i="2" s="1"/>
  <c r="BJ78" i="2"/>
  <c r="BJ80" i="2"/>
  <c r="BJ81" i="2"/>
  <c r="BJ82" i="2"/>
  <c r="BJ84" i="2"/>
  <c r="BA85" i="2"/>
  <c r="BK85" i="2" s="1"/>
  <c r="BJ86" i="2"/>
  <c r="BJ88" i="2"/>
  <c r="BJ90" i="2"/>
  <c r="BJ92" i="2"/>
  <c r="BA93" i="2"/>
  <c r="BK93" i="2" s="1"/>
  <c r="BJ96" i="2"/>
  <c r="BJ97" i="2"/>
  <c r="BJ67" i="2"/>
  <c r="BJ36" i="2"/>
  <c r="BA37" i="2"/>
  <c r="BK37" i="2" s="1"/>
  <c r="BJ40" i="2"/>
  <c r="BA41" i="2"/>
  <c r="BK41" i="2" s="1"/>
  <c r="BJ43" i="2"/>
  <c r="BJ44" i="2"/>
  <c r="BA45" i="2"/>
  <c r="BK45" i="2" s="1"/>
  <c r="BJ46" i="2"/>
  <c r="BJ48" i="2"/>
  <c r="BA49" i="2"/>
  <c r="BK49" i="2" s="1"/>
  <c r="BJ52" i="2"/>
  <c r="BA53" i="2"/>
  <c r="BK53" i="2" s="1"/>
  <c r="BJ54" i="2"/>
  <c r="BJ56" i="2"/>
  <c r="BJ60" i="2"/>
  <c r="BA61" i="2"/>
  <c r="BK61" i="2" s="1"/>
  <c r="BJ64" i="2"/>
  <c r="BJ65" i="2"/>
  <c r="BJ35" i="2"/>
  <c r="BJ4" i="2"/>
  <c r="BA5" i="2"/>
  <c r="BK5" i="2" s="1"/>
  <c r="BJ8" i="2"/>
  <c r="BA9" i="2"/>
  <c r="BK9" i="2" s="1"/>
  <c r="BJ11" i="2"/>
  <c r="BJ12" i="2"/>
  <c r="BA13" i="2"/>
  <c r="BK13" i="2" s="1"/>
  <c r="BJ14" i="2"/>
  <c r="BJ16" i="2"/>
  <c r="BA17" i="2"/>
  <c r="BK17" i="2" s="1"/>
  <c r="BJ20" i="2"/>
  <c r="BA21" i="2"/>
  <c r="BK21" i="2" s="1"/>
  <c r="BJ22" i="2"/>
  <c r="BJ24" i="2"/>
  <c r="BJ28" i="2"/>
  <c r="BA29" i="2"/>
  <c r="BK29" i="2" s="1"/>
  <c r="BJ32" i="2"/>
  <c r="BJ33" i="2"/>
  <c r="AO5" i="2"/>
  <c r="AO9" i="2"/>
  <c r="AO11" i="2"/>
  <c r="AO13" i="2"/>
  <c r="AO17" i="2"/>
  <c r="AO21" i="2"/>
  <c r="AO25" i="2"/>
  <c r="AO29" i="2"/>
  <c r="AO31" i="2"/>
  <c r="AO33" i="2"/>
  <c r="AO34" i="2"/>
  <c r="AO36" i="2"/>
  <c r="AO37" i="2"/>
  <c r="AO39" i="2"/>
  <c r="AO41" i="2"/>
  <c r="AO42" i="2"/>
  <c r="AO44" i="2"/>
  <c r="AO45" i="2"/>
  <c r="AO47" i="2"/>
  <c r="AO49" i="2"/>
  <c r="AO50" i="2"/>
  <c r="AO53" i="2"/>
  <c r="AO55" i="2"/>
  <c r="AO57" i="2"/>
  <c r="AO58" i="2"/>
  <c r="AO60" i="2"/>
  <c r="AO61" i="2"/>
  <c r="AO63" i="2"/>
  <c r="AO65" i="2"/>
  <c r="AO66" i="2"/>
  <c r="AO68" i="2"/>
  <c r="AO69" i="2"/>
  <c r="AO70" i="2"/>
  <c r="AO71" i="2"/>
  <c r="AO73" i="2"/>
  <c r="AO74" i="2"/>
  <c r="AO76" i="2"/>
  <c r="AO77" i="2"/>
  <c r="AO78" i="2"/>
  <c r="AO79" i="2"/>
  <c r="AO81" i="2"/>
  <c r="AO82" i="2"/>
  <c r="AO84" i="2"/>
  <c r="AO85" i="2"/>
  <c r="AO86" i="2"/>
  <c r="AO87" i="2"/>
  <c r="AO89" i="2"/>
  <c r="AO90" i="2"/>
  <c r="AO93" i="2"/>
  <c r="AO94" i="2"/>
  <c r="AO95" i="2"/>
  <c r="AO97" i="2"/>
  <c r="AO98" i="2"/>
  <c r="AF4" i="2"/>
  <c r="AP4" i="2" s="1"/>
  <c r="AF6" i="2"/>
  <c r="AP6" i="2" s="1"/>
  <c r="AF10" i="2"/>
  <c r="AP10" i="2" s="1"/>
  <c r="AF11" i="2"/>
  <c r="AP11" i="2" s="1"/>
  <c r="AF14" i="2"/>
  <c r="AP14" i="2" s="1"/>
  <c r="AF15" i="2"/>
  <c r="AP15" i="2" s="1"/>
  <c r="AF20" i="2"/>
  <c r="AP20" i="2" s="1"/>
  <c r="AF22" i="2"/>
  <c r="AP22" i="2" s="1"/>
  <c r="AF26" i="2"/>
  <c r="AP26" i="2" s="1"/>
  <c r="AF27" i="2"/>
  <c r="AP27" i="2" s="1"/>
  <c r="AF30" i="2"/>
  <c r="AP30" i="2" s="1"/>
  <c r="AF31" i="2"/>
  <c r="AP31" i="2" s="1"/>
  <c r="AF32" i="2"/>
  <c r="AP32" i="2" s="1"/>
  <c r="AF38" i="2"/>
  <c r="AP38" i="2" s="1"/>
  <c r="AF42" i="2"/>
  <c r="AP42" i="2" s="1"/>
  <c r="AF43" i="2"/>
  <c r="AP43" i="2" s="1"/>
  <c r="AF46" i="2"/>
  <c r="AP46" i="2" s="1"/>
  <c r="AF47" i="2"/>
  <c r="AP47" i="2" s="1"/>
  <c r="AF48" i="2"/>
  <c r="AP48" i="2" s="1"/>
  <c r="AF52" i="2"/>
  <c r="AP52" i="2" s="1"/>
  <c r="AF54" i="2"/>
  <c r="AP54" i="2" s="1"/>
  <c r="AF58" i="2"/>
  <c r="AP58" i="2" s="1"/>
  <c r="AF59" i="2"/>
  <c r="AP59" i="2" s="1"/>
  <c r="AF62" i="2"/>
  <c r="AP62" i="2" s="1"/>
  <c r="AF63" i="2"/>
  <c r="AP63" i="2" s="1"/>
  <c r="AF64" i="2"/>
  <c r="AP64" i="2" s="1"/>
  <c r="AF68" i="2"/>
  <c r="AP68" i="2" s="1"/>
  <c r="AF70" i="2"/>
  <c r="AP70" i="2" s="1"/>
  <c r="AF74" i="2"/>
  <c r="AP74" i="2" s="1"/>
  <c r="AF75" i="2"/>
  <c r="AP75" i="2" s="1"/>
  <c r="AF78" i="2"/>
  <c r="AP78" i="2" s="1"/>
  <c r="AF79" i="2"/>
  <c r="AP79" i="2" s="1"/>
  <c r="AF84" i="2"/>
  <c r="AP84" i="2" s="1"/>
  <c r="AF86" i="2"/>
  <c r="AP86" i="2" s="1"/>
  <c r="AF90" i="2"/>
  <c r="AP90" i="2" s="1"/>
  <c r="AF91" i="2"/>
  <c r="AP91" i="2" s="1"/>
  <c r="AF94" i="2"/>
  <c r="AP94" i="2" s="1"/>
  <c r="AF95" i="2"/>
  <c r="AP95" i="2" s="1"/>
  <c r="AF96" i="2"/>
  <c r="AP96" i="2" s="1"/>
  <c r="AF69" i="2"/>
  <c r="AP69" i="2" s="1"/>
  <c r="AF71" i="2"/>
  <c r="AP71" i="2" s="1"/>
  <c r="AF73" i="2"/>
  <c r="AP73" i="2" s="1"/>
  <c r="AO75" i="2"/>
  <c r="AF76" i="2"/>
  <c r="AP76" i="2" s="1"/>
  <c r="AF77" i="2"/>
  <c r="AP77" i="2" s="1"/>
  <c r="AO80" i="2"/>
  <c r="AF81" i="2"/>
  <c r="AP81" i="2" s="1"/>
  <c r="AF82" i="2"/>
  <c r="AP82" i="2" s="1"/>
  <c r="AO83" i="2"/>
  <c r="AF85" i="2"/>
  <c r="AP85" i="2" s="1"/>
  <c r="AF87" i="2"/>
  <c r="AP87" i="2" s="1"/>
  <c r="AF89" i="2"/>
  <c r="AP89" i="2" s="1"/>
  <c r="AO91" i="2"/>
  <c r="AF92" i="2"/>
  <c r="AP92" i="2" s="1"/>
  <c r="AF93" i="2"/>
  <c r="AP93" i="2" s="1"/>
  <c r="AO96" i="2"/>
  <c r="AF97" i="2"/>
  <c r="AP97" i="2" s="1"/>
  <c r="AF98" i="2"/>
  <c r="AP98" i="2" s="1"/>
  <c r="AO67" i="2"/>
  <c r="AF36" i="2"/>
  <c r="AP36" i="2" s="1"/>
  <c r="AF37" i="2"/>
  <c r="AP37" i="2" s="1"/>
  <c r="AO38" i="2"/>
  <c r="AF39" i="2"/>
  <c r="AP39" i="2" s="1"/>
  <c r="AF41" i="2"/>
  <c r="AP41" i="2" s="1"/>
  <c r="AO43" i="2"/>
  <c r="AF44" i="2"/>
  <c r="AP44" i="2" s="1"/>
  <c r="AF45" i="2"/>
  <c r="AP45" i="2" s="1"/>
  <c r="AO46" i="2"/>
  <c r="AO48" i="2"/>
  <c r="AF49" i="2"/>
  <c r="AP49" i="2" s="1"/>
  <c r="AF50" i="2"/>
  <c r="AP50" i="2" s="1"/>
  <c r="AO51" i="2"/>
  <c r="AO52" i="2"/>
  <c r="AF53" i="2"/>
  <c r="AP53" i="2" s="1"/>
  <c r="AO54" i="2"/>
  <c r="AF55" i="2"/>
  <c r="AP55" i="2" s="1"/>
  <c r="AF57" i="2"/>
  <c r="AP57" i="2" s="1"/>
  <c r="AO59" i="2"/>
  <c r="AF60" i="2"/>
  <c r="AP60" i="2" s="1"/>
  <c r="AF61" i="2"/>
  <c r="AP61" i="2" s="1"/>
  <c r="AO62" i="2"/>
  <c r="AO64" i="2"/>
  <c r="AF65" i="2"/>
  <c r="AP65" i="2" s="1"/>
  <c r="AF66" i="2"/>
  <c r="AP66" i="2" s="1"/>
  <c r="AO35" i="2"/>
  <c r="AO4" i="2"/>
  <c r="AF5" i="2"/>
  <c r="AP5" i="2" s="1"/>
  <c r="AO6" i="2"/>
  <c r="AO7" i="2"/>
  <c r="AF9" i="2"/>
  <c r="AP9" i="2" s="1"/>
  <c r="AO10" i="2"/>
  <c r="AF13" i="2"/>
  <c r="AP13" i="2" s="1"/>
  <c r="AO14" i="2"/>
  <c r="AO15" i="2"/>
  <c r="AO16" i="2"/>
  <c r="AF17" i="2"/>
  <c r="AP17" i="2" s="1"/>
  <c r="AO18" i="2"/>
  <c r="AO19" i="2"/>
  <c r="AO20" i="2"/>
  <c r="AF21" i="2"/>
  <c r="AP21" i="2" s="1"/>
  <c r="AO22" i="2"/>
  <c r="AO23" i="2"/>
  <c r="AF25" i="2"/>
  <c r="AP25" i="2" s="1"/>
  <c r="AO26" i="2"/>
  <c r="AO27" i="2"/>
  <c r="AF29" i="2"/>
  <c r="AP29" i="2" s="1"/>
  <c r="AO30" i="2"/>
  <c r="AO32" i="2"/>
  <c r="AF33" i="2"/>
  <c r="AP33" i="2" s="1"/>
  <c r="AF34" i="2"/>
  <c r="AP34" i="2" s="1"/>
  <c r="AO3" i="2"/>
  <c r="R11" i="2"/>
  <c r="R19" i="2"/>
  <c r="R27" i="2"/>
  <c r="R35" i="2"/>
  <c r="R37" i="2"/>
  <c r="R39" i="2"/>
  <c r="R40" i="2"/>
  <c r="R41" i="2"/>
  <c r="R44" i="2"/>
  <c r="R45" i="2"/>
  <c r="R47" i="2"/>
  <c r="R49" i="2"/>
  <c r="R51" i="2"/>
  <c r="R53" i="2"/>
  <c r="R55" i="2"/>
  <c r="R57" i="2"/>
  <c r="R59" i="2"/>
  <c r="R61" i="2"/>
  <c r="R63" i="2"/>
  <c r="R65" i="2"/>
  <c r="R67" i="2"/>
  <c r="R69" i="2"/>
  <c r="R71" i="2"/>
  <c r="R73" i="2"/>
  <c r="R75" i="2"/>
  <c r="R77" i="2"/>
  <c r="R79" i="2"/>
  <c r="R81" i="2"/>
  <c r="R83" i="2"/>
  <c r="R85" i="2"/>
  <c r="R87" i="2"/>
  <c r="R89" i="2"/>
  <c r="R91" i="2"/>
  <c r="R93" i="2"/>
  <c r="R95" i="2"/>
  <c r="R97" i="2"/>
  <c r="R3" i="2"/>
  <c r="F10" i="2"/>
  <c r="F13" i="2"/>
  <c r="F21" i="2"/>
  <c r="F26" i="2"/>
  <c r="F37" i="2"/>
  <c r="F45" i="2"/>
  <c r="F53" i="2"/>
  <c r="F61" i="2"/>
  <c r="F69" i="2"/>
  <c r="F85" i="2"/>
  <c r="F90" i="2"/>
  <c r="F93" i="2"/>
  <c r="F97" i="2"/>
  <c r="F98" i="2"/>
  <c r="F68" i="2"/>
  <c r="F70" i="2"/>
  <c r="F71" i="2"/>
  <c r="F72" i="2"/>
  <c r="S72" i="2" s="1"/>
  <c r="F73" i="2"/>
  <c r="G73" i="2" s="1"/>
  <c r="H73" i="2" s="1"/>
  <c r="U73" i="2" s="1"/>
  <c r="R74" i="2"/>
  <c r="F75" i="2"/>
  <c r="F76" i="2"/>
  <c r="F77" i="2"/>
  <c r="F78" i="2"/>
  <c r="F79" i="2"/>
  <c r="F80" i="2"/>
  <c r="F81" i="2"/>
  <c r="G81" i="2" s="1"/>
  <c r="H81" i="2" s="1"/>
  <c r="U81" i="2" s="1"/>
  <c r="F82" i="2"/>
  <c r="F83" i="2"/>
  <c r="F84" i="2"/>
  <c r="F86" i="2"/>
  <c r="S86" i="2" s="1"/>
  <c r="F87" i="2"/>
  <c r="F88" i="2"/>
  <c r="F89" i="2"/>
  <c r="G89" i="2" s="1"/>
  <c r="H89" i="2" s="1"/>
  <c r="U89" i="2" s="1"/>
  <c r="R90" i="2"/>
  <c r="F91" i="2"/>
  <c r="R92" i="2"/>
  <c r="F94" i="2"/>
  <c r="F95" i="2"/>
  <c r="F96" i="2"/>
  <c r="R98" i="2"/>
  <c r="F67" i="2"/>
  <c r="F36" i="2"/>
  <c r="F39" i="2"/>
  <c r="F40" i="2"/>
  <c r="F41" i="2"/>
  <c r="F43" i="2"/>
  <c r="F44" i="2"/>
  <c r="F47" i="2"/>
  <c r="F48" i="2"/>
  <c r="F49" i="2"/>
  <c r="F51" i="2"/>
  <c r="F52" i="2"/>
  <c r="F54" i="2"/>
  <c r="F55" i="2"/>
  <c r="F56" i="2"/>
  <c r="F57" i="2"/>
  <c r="G57" i="2" s="1"/>
  <c r="H57" i="2" s="1"/>
  <c r="U57" i="2" s="1"/>
  <c r="R58" i="2"/>
  <c r="F59" i="2"/>
  <c r="F60" i="2"/>
  <c r="F62" i="2"/>
  <c r="F63" i="2"/>
  <c r="F64" i="2"/>
  <c r="F65" i="2"/>
  <c r="G65" i="2" s="1"/>
  <c r="H65" i="2" s="1"/>
  <c r="U65" i="2" s="1"/>
  <c r="F66" i="2"/>
  <c r="F35" i="2"/>
  <c r="F4" i="2"/>
  <c r="F5" i="2"/>
  <c r="F7" i="2"/>
  <c r="F8" i="2"/>
  <c r="F9" i="2"/>
  <c r="R10" i="2"/>
  <c r="F11" i="2"/>
  <c r="F12" i="2"/>
  <c r="R13" i="2"/>
  <c r="F15" i="2"/>
  <c r="F16" i="2"/>
  <c r="F17" i="2"/>
  <c r="F19" i="2"/>
  <c r="F20" i="2"/>
  <c r="R21" i="2"/>
  <c r="F23" i="2"/>
  <c r="F24" i="2"/>
  <c r="F25" i="2"/>
  <c r="R26" i="2"/>
  <c r="F27" i="2"/>
  <c r="F28" i="2"/>
  <c r="F29" i="2"/>
  <c r="F31" i="2"/>
  <c r="F32" i="2"/>
  <c r="S122" i="2" l="1"/>
  <c r="G122" i="2"/>
  <c r="S109" i="2"/>
  <c r="G109" i="2"/>
  <c r="G121" i="2"/>
  <c r="S121" i="2"/>
  <c r="G99" i="2"/>
  <c r="S99" i="2"/>
  <c r="S130" i="2"/>
  <c r="G130" i="2"/>
  <c r="S113" i="2"/>
  <c r="G113" i="2"/>
  <c r="G118" i="2"/>
  <c r="S118" i="2"/>
  <c r="S123" i="2"/>
  <c r="G123" i="2"/>
  <c r="S120" i="2"/>
  <c r="G120" i="2"/>
  <c r="S126" i="2"/>
  <c r="G126" i="2"/>
  <c r="S127" i="2"/>
  <c r="G127" i="2"/>
  <c r="S112" i="2"/>
  <c r="G112" i="2"/>
  <c r="G100" i="2"/>
  <c r="S100" i="2"/>
  <c r="S119" i="2"/>
  <c r="G119" i="2"/>
  <c r="S125" i="2"/>
  <c r="G125" i="2"/>
  <c r="S116" i="2"/>
  <c r="G116" i="2"/>
  <c r="G124" i="2"/>
  <c r="S124" i="2"/>
  <c r="S107" i="2"/>
  <c r="G107" i="2"/>
  <c r="S102" i="2"/>
  <c r="G102" i="2"/>
  <c r="G110" i="2"/>
  <c r="S110" i="2"/>
  <c r="S129" i="2"/>
  <c r="G129" i="2"/>
  <c r="S108" i="2"/>
  <c r="G108" i="2"/>
  <c r="G105" i="2"/>
  <c r="S105" i="2"/>
  <c r="S128" i="2"/>
  <c r="G128" i="2"/>
  <c r="S101" i="2"/>
  <c r="G101" i="2"/>
  <c r="G103" i="2"/>
  <c r="S103" i="2"/>
  <c r="S114" i="2"/>
  <c r="G114" i="2"/>
  <c r="S104" i="2"/>
  <c r="G104" i="2"/>
  <c r="S111" i="2"/>
  <c r="G111" i="2"/>
  <c r="S106" i="2"/>
  <c r="G106" i="2"/>
  <c r="S115" i="2"/>
  <c r="G115" i="2"/>
  <c r="G117" i="2"/>
  <c r="S117" i="2"/>
  <c r="T65" i="2"/>
  <c r="T81" i="2"/>
  <c r="G72" i="2"/>
  <c r="H72" i="2" s="1"/>
  <c r="U72" i="2" s="1"/>
  <c r="T89" i="2"/>
  <c r="T73" i="2"/>
  <c r="T57" i="2"/>
  <c r="G76" i="2"/>
  <c r="S76" i="2"/>
  <c r="BJ34" i="2"/>
  <c r="BA34" i="2"/>
  <c r="BK34" i="2" s="1"/>
  <c r="BJ30" i="2"/>
  <c r="BA30" i="2"/>
  <c r="BK30" i="2" s="1"/>
  <c r="BJ26" i="2"/>
  <c r="BA26" i="2"/>
  <c r="BK26" i="2" s="1"/>
  <c r="BJ18" i="2"/>
  <c r="BA18" i="2"/>
  <c r="BK18" i="2" s="1"/>
  <c r="BJ10" i="2"/>
  <c r="BA10" i="2"/>
  <c r="BK10" i="2" s="1"/>
  <c r="BJ6" i="2"/>
  <c r="BA6" i="2"/>
  <c r="BK6" i="2" s="1"/>
  <c r="BJ66" i="2"/>
  <c r="BA66" i="2"/>
  <c r="BK66" i="2" s="1"/>
  <c r="BJ62" i="2"/>
  <c r="BA62" i="2"/>
  <c r="BK62" i="2" s="1"/>
  <c r="BJ58" i="2"/>
  <c r="BA58" i="2"/>
  <c r="BK58" i="2" s="1"/>
  <c r="BJ50" i="2"/>
  <c r="BA50" i="2"/>
  <c r="BK50" i="2" s="1"/>
  <c r="BJ42" i="2"/>
  <c r="BA42" i="2"/>
  <c r="BK42" i="2" s="1"/>
  <c r="BJ38" i="2"/>
  <c r="BA38" i="2"/>
  <c r="BK38" i="2" s="1"/>
  <c r="BJ98" i="2"/>
  <c r="BA98" i="2"/>
  <c r="BK98" i="2" s="1"/>
  <c r="BJ94" i="2"/>
  <c r="BA94" i="2"/>
  <c r="BK94" i="2" s="1"/>
  <c r="BA43" i="2"/>
  <c r="BK43" i="2" s="1"/>
  <c r="BA22" i="2"/>
  <c r="BK22" i="2" s="1"/>
  <c r="F33" i="2"/>
  <c r="R33" i="2"/>
  <c r="G29" i="2"/>
  <c r="S29" i="2"/>
  <c r="G5" i="2"/>
  <c r="S5" i="2"/>
  <c r="G77" i="2"/>
  <c r="S77" i="2"/>
  <c r="G93" i="2"/>
  <c r="S93" i="2"/>
  <c r="G85" i="2"/>
  <c r="S85" i="2"/>
  <c r="G53" i="2"/>
  <c r="S53" i="2"/>
  <c r="G37" i="2"/>
  <c r="S37" i="2"/>
  <c r="G21" i="2"/>
  <c r="S21" i="2"/>
  <c r="BJ31" i="2"/>
  <c r="BA31" i="2"/>
  <c r="BK31" i="2" s="1"/>
  <c r="BJ27" i="2"/>
  <c r="BA27" i="2"/>
  <c r="BK27" i="2" s="1"/>
  <c r="BJ23" i="2"/>
  <c r="BA23" i="2"/>
  <c r="BK23" i="2" s="1"/>
  <c r="BJ19" i="2"/>
  <c r="BA19" i="2"/>
  <c r="BK19" i="2" s="1"/>
  <c r="BJ15" i="2"/>
  <c r="BA15" i="2"/>
  <c r="BK15" i="2" s="1"/>
  <c r="BJ7" i="2"/>
  <c r="BA7" i="2"/>
  <c r="BK7" i="2" s="1"/>
  <c r="BJ63" i="2"/>
  <c r="BA63" i="2"/>
  <c r="BK63" i="2" s="1"/>
  <c r="BJ59" i="2"/>
  <c r="BA59" i="2"/>
  <c r="BK59" i="2" s="1"/>
  <c r="BJ55" i="2"/>
  <c r="BA55" i="2"/>
  <c r="BK55" i="2" s="1"/>
  <c r="BJ51" i="2"/>
  <c r="BA51" i="2"/>
  <c r="BK51" i="2" s="1"/>
  <c r="BJ47" i="2"/>
  <c r="BA47" i="2"/>
  <c r="BK47" i="2" s="1"/>
  <c r="BA39" i="2"/>
  <c r="BK39" i="2" s="1"/>
  <c r="BJ95" i="2"/>
  <c r="BA95" i="2"/>
  <c r="BK95" i="2" s="1"/>
  <c r="BJ91" i="2"/>
  <c r="BA91" i="2"/>
  <c r="BK91" i="2" s="1"/>
  <c r="BJ87" i="2"/>
  <c r="BA87" i="2"/>
  <c r="BK87" i="2" s="1"/>
  <c r="BJ83" i="2"/>
  <c r="BA83" i="2"/>
  <c r="BK83" i="2" s="1"/>
  <c r="BJ79" i="2"/>
  <c r="BA79" i="2"/>
  <c r="BK79" i="2" s="1"/>
  <c r="BJ71" i="2"/>
  <c r="BA71" i="2"/>
  <c r="BK71" i="2" s="1"/>
  <c r="BA3" i="2"/>
  <c r="BK3" i="2" s="1"/>
  <c r="BA67" i="2"/>
  <c r="BK67" i="2" s="1"/>
  <c r="G32" i="2"/>
  <c r="S32" i="2"/>
  <c r="G28" i="2"/>
  <c r="S28" i="2"/>
  <c r="G24" i="2"/>
  <c r="S24" i="2"/>
  <c r="G20" i="2"/>
  <c r="S20" i="2"/>
  <c r="G16" i="2"/>
  <c r="S16" i="2"/>
  <c r="G12" i="2"/>
  <c r="S12" i="2"/>
  <c r="G8" i="2"/>
  <c r="S8" i="2"/>
  <c r="G4" i="2"/>
  <c r="S4" i="2"/>
  <c r="G64" i="2"/>
  <c r="S64" i="2"/>
  <c r="G60" i="2"/>
  <c r="S60" i="2"/>
  <c r="G56" i="2"/>
  <c r="S56" i="2"/>
  <c r="G52" i="2"/>
  <c r="S52" i="2"/>
  <c r="G48" i="2"/>
  <c r="S48" i="2"/>
  <c r="G44" i="2"/>
  <c r="S44" i="2"/>
  <c r="G40" i="2"/>
  <c r="S40" i="2"/>
  <c r="G36" i="2"/>
  <c r="S36" i="2"/>
  <c r="G96" i="2"/>
  <c r="S96" i="2"/>
  <c r="S88" i="2"/>
  <c r="G88" i="2"/>
  <c r="G84" i="2"/>
  <c r="S84" i="2"/>
  <c r="G80" i="2"/>
  <c r="S80" i="2"/>
  <c r="G68" i="2"/>
  <c r="S68" i="2"/>
  <c r="F92" i="2"/>
  <c r="G69" i="2"/>
  <c r="S69" i="2"/>
  <c r="G13" i="2"/>
  <c r="S13" i="2"/>
  <c r="R96" i="2"/>
  <c r="R88" i="2"/>
  <c r="R84" i="2"/>
  <c r="R80" i="2"/>
  <c r="R76" i="2"/>
  <c r="R72" i="2"/>
  <c r="R68" i="2"/>
  <c r="R64" i="2"/>
  <c r="R60" i="2"/>
  <c r="R56" i="2"/>
  <c r="R52" i="2"/>
  <c r="R32" i="2"/>
  <c r="R24" i="2"/>
  <c r="R16" i="2"/>
  <c r="R8" i="2"/>
  <c r="G31" i="2"/>
  <c r="S31" i="2"/>
  <c r="G27" i="2"/>
  <c r="S27" i="2"/>
  <c r="G23" i="2"/>
  <c r="S23" i="2"/>
  <c r="G19" i="2"/>
  <c r="S19" i="2"/>
  <c r="G15" i="2"/>
  <c r="S15" i="2"/>
  <c r="G11" i="2"/>
  <c r="S11" i="2"/>
  <c r="G7" i="2"/>
  <c r="S7" i="2"/>
  <c r="G35" i="2"/>
  <c r="S35" i="2"/>
  <c r="G63" i="2"/>
  <c r="S63" i="2"/>
  <c r="G59" i="2"/>
  <c r="S59" i="2"/>
  <c r="G55" i="2"/>
  <c r="S55" i="2"/>
  <c r="G51" i="2"/>
  <c r="S51" i="2"/>
  <c r="G47" i="2"/>
  <c r="S47" i="2"/>
  <c r="G43" i="2"/>
  <c r="S43" i="2"/>
  <c r="G39" i="2"/>
  <c r="S39" i="2"/>
  <c r="G67" i="2"/>
  <c r="S67" i="2"/>
  <c r="G95" i="2"/>
  <c r="S95" i="2"/>
  <c r="G91" i="2"/>
  <c r="S91" i="2"/>
  <c r="G87" i="2"/>
  <c r="S87" i="2"/>
  <c r="G83" i="2"/>
  <c r="S83" i="2"/>
  <c r="G79" i="2"/>
  <c r="S79" i="2"/>
  <c r="G75" i="2"/>
  <c r="S75" i="2"/>
  <c r="G71" i="2"/>
  <c r="S71" i="2"/>
  <c r="G98" i="2"/>
  <c r="S98" i="2"/>
  <c r="G90" i="2"/>
  <c r="S90" i="2"/>
  <c r="G61" i="2"/>
  <c r="S61" i="2"/>
  <c r="G45" i="2"/>
  <c r="S45" i="2"/>
  <c r="G26" i="2"/>
  <c r="S26" i="2"/>
  <c r="G10" i="2"/>
  <c r="S10" i="2"/>
  <c r="R43" i="2"/>
  <c r="R31" i="2"/>
  <c r="R23" i="2"/>
  <c r="R15" i="2"/>
  <c r="R7" i="2"/>
  <c r="BA75" i="2"/>
  <c r="BK75" i="2" s="1"/>
  <c r="BA35" i="2"/>
  <c r="BK35" i="2" s="1"/>
  <c r="F34" i="2"/>
  <c r="R34" i="2"/>
  <c r="F30" i="2"/>
  <c r="R30" i="2"/>
  <c r="F22" i="2"/>
  <c r="R22" i="2"/>
  <c r="F18" i="2"/>
  <c r="R18" i="2"/>
  <c r="F14" i="2"/>
  <c r="R14" i="2"/>
  <c r="F6" i="2"/>
  <c r="R6" i="2"/>
  <c r="G66" i="2"/>
  <c r="S66" i="2"/>
  <c r="G62" i="2"/>
  <c r="S62" i="2"/>
  <c r="S54" i="2"/>
  <c r="G54" i="2"/>
  <c r="F50" i="2"/>
  <c r="R50" i="2"/>
  <c r="F46" i="2"/>
  <c r="R46" i="2"/>
  <c r="R42" i="2"/>
  <c r="F42" i="2"/>
  <c r="F38" i="2"/>
  <c r="R38" i="2"/>
  <c r="G94" i="2"/>
  <c r="S94" i="2"/>
  <c r="G82" i="2"/>
  <c r="S82" i="2"/>
  <c r="G78" i="2"/>
  <c r="S78" i="2"/>
  <c r="S70" i="2"/>
  <c r="G70" i="2"/>
  <c r="G97" i="2"/>
  <c r="S97" i="2"/>
  <c r="G86" i="2"/>
  <c r="F74" i="2"/>
  <c r="F58" i="2"/>
  <c r="R94" i="2"/>
  <c r="R86" i="2"/>
  <c r="R82" i="2"/>
  <c r="R78" i="2"/>
  <c r="R70" i="2"/>
  <c r="R66" i="2"/>
  <c r="R62" i="2"/>
  <c r="R54" i="2"/>
  <c r="R48" i="2"/>
  <c r="R36" i="2"/>
  <c r="R28" i="2"/>
  <c r="R20" i="2"/>
  <c r="R12" i="2"/>
  <c r="R4" i="2"/>
  <c r="AO28" i="2"/>
  <c r="AF28" i="2"/>
  <c r="AP28" i="2" s="1"/>
  <c r="AO24" i="2"/>
  <c r="AF24" i="2"/>
  <c r="AP24" i="2" s="1"/>
  <c r="AO12" i="2"/>
  <c r="AF12" i="2"/>
  <c r="AP12" i="2" s="1"/>
  <c r="AO8" i="2"/>
  <c r="AF8" i="2"/>
  <c r="AP8" i="2" s="1"/>
  <c r="AO56" i="2"/>
  <c r="AF56" i="2"/>
  <c r="AP56" i="2" s="1"/>
  <c r="AO40" i="2"/>
  <c r="AF40" i="2"/>
  <c r="AP40" i="2" s="1"/>
  <c r="AO88" i="2"/>
  <c r="AF88" i="2"/>
  <c r="AP88" i="2" s="1"/>
  <c r="AO72" i="2"/>
  <c r="AF72" i="2"/>
  <c r="AP72" i="2" s="1"/>
  <c r="AF80" i="2"/>
  <c r="AP80" i="2" s="1"/>
  <c r="AF16" i="2"/>
  <c r="AP16" i="2" s="1"/>
  <c r="BA54" i="2"/>
  <c r="BK54" i="2" s="1"/>
  <c r="BA11" i="2"/>
  <c r="BK11" i="2" s="1"/>
  <c r="R29" i="2"/>
  <c r="R25" i="2"/>
  <c r="R17" i="2"/>
  <c r="R9" i="2"/>
  <c r="R5" i="2"/>
  <c r="AF3" i="2"/>
  <c r="AP3" i="2" s="1"/>
  <c r="AF83" i="2"/>
  <c r="AP83" i="2" s="1"/>
  <c r="AF67" i="2"/>
  <c r="AP67" i="2" s="1"/>
  <c r="AF51" i="2"/>
  <c r="AP51" i="2" s="1"/>
  <c r="AF35" i="2"/>
  <c r="AP35" i="2" s="1"/>
  <c r="AF19" i="2"/>
  <c r="AP19" i="2" s="1"/>
  <c r="BJ49" i="2"/>
  <c r="BJ17" i="2"/>
  <c r="G25" i="2"/>
  <c r="S25" i="2"/>
  <c r="G17" i="2"/>
  <c r="S17" i="2"/>
  <c r="G9" i="2"/>
  <c r="S9" i="2"/>
  <c r="G49" i="2"/>
  <c r="S49" i="2"/>
  <c r="G41" i="2"/>
  <c r="S41" i="2"/>
  <c r="S89" i="2"/>
  <c r="S81" i="2"/>
  <c r="S73" i="2"/>
  <c r="S65" i="2"/>
  <c r="S57" i="2"/>
  <c r="AF23" i="2"/>
  <c r="AP23" i="2" s="1"/>
  <c r="AF18" i="2"/>
  <c r="AP18" i="2" s="1"/>
  <c r="AF7" i="2"/>
  <c r="AP7" i="2" s="1"/>
  <c r="BJ85" i="2"/>
  <c r="BJ69" i="2"/>
  <c r="BJ53" i="2"/>
  <c r="BJ37" i="2"/>
  <c r="BJ21" i="2"/>
  <c r="BJ5" i="2"/>
  <c r="BA82" i="2"/>
  <c r="BK82" i="2" s="1"/>
  <c r="BA90" i="2"/>
  <c r="BK90" i="2" s="1"/>
  <c r="BA74" i="2"/>
  <c r="BK74" i="2" s="1"/>
  <c r="BA96" i="2"/>
  <c r="BK96" i="2" s="1"/>
  <c r="BA92" i="2"/>
  <c r="BK92" i="2" s="1"/>
  <c r="BA88" i="2"/>
  <c r="BK88" i="2" s="1"/>
  <c r="BA84" i="2"/>
  <c r="BK84" i="2" s="1"/>
  <c r="BA80" i="2"/>
  <c r="BK80" i="2" s="1"/>
  <c r="BA76" i="2"/>
  <c r="BK76" i="2" s="1"/>
  <c r="BA72" i="2"/>
  <c r="BK72" i="2" s="1"/>
  <c r="BA68" i="2"/>
  <c r="BK68" i="2" s="1"/>
  <c r="BA64" i="2"/>
  <c r="BK64" i="2" s="1"/>
  <c r="BA60" i="2"/>
  <c r="BK60" i="2" s="1"/>
  <c r="BA56" i="2"/>
  <c r="BK56" i="2" s="1"/>
  <c r="BA52" i="2"/>
  <c r="BK52" i="2" s="1"/>
  <c r="BA48" i="2"/>
  <c r="BK48" i="2" s="1"/>
  <c r="BA44" i="2"/>
  <c r="BK44" i="2" s="1"/>
  <c r="BA40" i="2"/>
  <c r="BK40" i="2" s="1"/>
  <c r="BA36" i="2"/>
  <c r="BK36" i="2" s="1"/>
  <c r="BA32" i="2"/>
  <c r="BK32" i="2" s="1"/>
  <c r="BA28" i="2"/>
  <c r="BK28" i="2" s="1"/>
  <c r="BA24" i="2"/>
  <c r="BK24" i="2" s="1"/>
  <c r="BA20" i="2"/>
  <c r="BK20" i="2" s="1"/>
  <c r="BA16" i="2"/>
  <c r="BK16" i="2" s="1"/>
  <c r="BA12" i="2"/>
  <c r="BK12" i="2" s="1"/>
  <c r="BA8" i="2"/>
  <c r="BK8" i="2" s="1"/>
  <c r="BA4" i="2"/>
  <c r="BK4" i="2" s="1"/>
  <c r="F3" i="2"/>
  <c r="G3" i="2" s="1"/>
  <c r="T120" i="2" l="1"/>
  <c r="H120" i="2"/>
  <c r="U120" i="2" s="1"/>
  <c r="T105" i="2"/>
  <c r="H105" i="2"/>
  <c r="U105" i="2" s="1"/>
  <c r="H112" i="2"/>
  <c r="U112" i="2" s="1"/>
  <c r="T112" i="2"/>
  <c r="H108" i="2"/>
  <c r="U108" i="2" s="1"/>
  <c r="T108" i="2"/>
  <c r="H123" i="2"/>
  <c r="U123" i="2" s="1"/>
  <c r="T123" i="2"/>
  <c r="H129" i="2"/>
  <c r="U129" i="2" s="1"/>
  <c r="T129" i="2"/>
  <c r="T118" i="2"/>
  <c r="H118" i="2"/>
  <c r="U118" i="2" s="1"/>
  <c r="H113" i="2"/>
  <c r="U113" i="2" s="1"/>
  <c r="T113" i="2"/>
  <c r="H110" i="2"/>
  <c r="U110" i="2" s="1"/>
  <c r="T110" i="2"/>
  <c r="T102" i="2"/>
  <c r="H102" i="2"/>
  <c r="U102" i="2" s="1"/>
  <c r="H130" i="2"/>
  <c r="U130" i="2" s="1"/>
  <c r="T130" i="2"/>
  <c r="H107" i="2"/>
  <c r="U107" i="2" s="1"/>
  <c r="T107" i="2"/>
  <c r="T127" i="2"/>
  <c r="H127" i="2"/>
  <c r="U127" i="2" s="1"/>
  <c r="T128" i="2"/>
  <c r="H128" i="2"/>
  <c r="U128" i="2" s="1"/>
  <c r="H117" i="2"/>
  <c r="U117" i="2" s="1"/>
  <c r="T117" i="2"/>
  <c r="T99" i="2"/>
  <c r="H99" i="2"/>
  <c r="U99" i="2" s="1"/>
  <c r="H126" i="2"/>
  <c r="U126" i="2" s="1"/>
  <c r="T126" i="2"/>
  <c r="T115" i="2"/>
  <c r="H115" i="2"/>
  <c r="U115" i="2" s="1"/>
  <c r="T103" i="2"/>
  <c r="H103" i="2"/>
  <c r="U103" i="2" s="1"/>
  <c r="H124" i="2"/>
  <c r="U124" i="2" s="1"/>
  <c r="T124" i="2"/>
  <c r="H121" i="2"/>
  <c r="U121" i="2" s="1"/>
  <c r="T121" i="2"/>
  <c r="H104" i="2"/>
  <c r="U104" i="2" s="1"/>
  <c r="T104" i="2"/>
  <c r="H100" i="2"/>
  <c r="U100" i="2" s="1"/>
  <c r="T100" i="2"/>
  <c r="T106" i="2"/>
  <c r="H106" i="2"/>
  <c r="U106" i="2" s="1"/>
  <c r="T116" i="2"/>
  <c r="H116" i="2"/>
  <c r="U116" i="2" s="1"/>
  <c r="H109" i="2"/>
  <c r="U109" i="2" s="1"/>
  <c r="T109" i="2"/>
  <c r="T119" i="2"/>
  <c r="H119" i="2"/>
  <c r="U119" i="2" s="1"/>
  <c r="T111" i="2"/>
  <c r="H111" i="2"/>
  <c r="U111" i="2" s="1"/>
  <c r="T125" i="2"/>
  <c r="H125" i="2"/>
  <c r="U125" i="2" s="1"/>
  <c r="T122" i="2"/>
  <c r="H122" i="2"/>
  <c r="U122" i="2" s="1"/>
  <c r="H114" i="2"/>
  <c r="U114" i="2" s="1"/>
  <c r="T114" i="2"/>
  <c r="H101" i="2"/>
  <c r="U101" i="2" s="1"/>
  <c r="T101" i="2"/>
  <c r="T72" i="2"/>
  <c r="H13" i="2"/>
  <c r="U13" i="2" s="1"/>
  <c r="T13" i="2"/>
  <c r="H37" i="2"/>
  <c r="U37" i="2" s="1"/>
  <c r="T37" i="2"/>
  <c r="H85" i="2"/>
  <c r="U85" i="2" s="1"/>
  <c r="T85" i="2"/>
  <c r="T77" i="2"/>
  <c r="H77" i="2"/>
  <c r="U77" i="2" s="1"/>
  <c r="H29" i="2"/>
  <c r="U29" i="2" s="1"/>
  <c r="T29" i="2"/>
  <c r="G42" i="2"/>
  <c r="S42" i="2"/>
  <c r="H10" i="2"/>
  <c r="U10" i="2" s="1"/>
  <c r="T10" i="2"/>
  <c r="H45" i="2"/>
  <c r="U45" i="2" s="1"/>
  <c r="T45" i="2"/>
  <c r="H90" i="2"/>
  <c r="U90" i="2" s="1"/>
  <c r="T90" i="2"/>
  <c r="H71" i="2"/>
  <c r="U71" i="2" s="1"/>
  <c r="T71" i="2"/>
  <c r="H79" i="2"/>
  <c r="U79" i="2" s="1"/>
  <c r="T79" i="2"/>
  <c r="H87" i="2"/>
  <c r="U87" i="2" s="1"/>
  <c r="T87" i="2"/>
  <c r="H95" i="2"/>
  <c r="U95" i="2" s="1"/>
  <c r="T95" i="2"/>
  <c r="H39" i="2"/>
  <c r="U39" i="2" s="1"/>
  <c r="T39" i="2"/>
  <c r="H47" i="2"/>
  <c r="U47" i="2" s="1"/>
  <c r="T47" i="2"/>
  <c r="H55" i="2"/>
  <c r="U55" i="2" s="1"/>
  <c r="T55" i="2"/>
  <c r="H63" i="2"/>
  <c r="U63" i="2" s="1"/>
  <c r="T63" i="2"/>
  <c r="H7" i="2"/>
  <c r="U7" i="2" s="1"/>
  <c r="T7" i="2"/>
  <c r="H15" i="2"/>
  <c r="U15" i="2" s="1"/>
  <c r="T15" i="2"/>
  <c r="H23" i="2"/>
  <c r="U23" i="2" s="1"/>
  <c r="T23" i="2"/>
  <c r="H31" i="2"/>
  <c r="U31" i="2" s="1"/>
  <c r="T31" i="2"/>
  <c r="G92" i="2"/>
  <c r="S92" i="2"/>
  <c r="H80" i="2"/>
  <c r="U80" i="2" s="1"/>
  <c r="T80" i="2"/>
  <c r="H36" i="2"/>
  <c r="U36" i="2" s="1"/>
  <c r="T36" i="2"/>
  <c r="H44" i="2"/>
  <c r="U44" i="2" s="1"/>
  <c r="T44" i="2"/>
  <c r="H52" i="2"/>
  <c r="U52" i="2" s="1"/>
  <c r="T52" i="2"/>
  <c r="H60" i="2"/>
  <c r="U60" i="2" s="1"/>
  <c r="T60" i="2"/>
  <c r="H4" i="2"/>
  <c r="U4" i="2" s="1"/>
  <c r="T4" i="2"/>
  <c r="H12" i="2"/>
  <c r="U12" i="2" s="1"/>
  <c r="T12" i="2"/>
  <c r="H20" i="2"/>
  <c r="U20" i="2" s="1"/>
  <c r="T20" i="2"/>
  <c r="H28" i="2"/>
  <c r="U28" i="2" s="1"/>
  <c r="T28" i="2"/>
  <c r="H41" i="2"/>
  <c r="U41" i="2" s="1"/>
  <c r="T41" i="2"/>
  <c r="H9" i="2"/>
  <c r="U9" i="2" s="1"/>
  <c r="T9" i="2"/>
  <c r="H25" i="2"/>
  <c r="U25" i="2" s="1"/>
  <c r="T25" i="2"/>
  <c r="G58" i="2"/>
  <c r="S58" i="2"/>
  <c r="H97" i="2"/>
  <c r="U97" i="2" s="1"/>
  <c r="T97" i="2"/>
  <c r="H78" i="2"/>
  <c r="U78" i="2" s="1"/>
  <c r="T78" i="2"/>
  <c r="H94" i="2"/>
  <c r="U94" i="2" s="1"/>
  <c r="T94" i="2"/>
  <c r="G50" i="2"/>
  <c r="S50" i="2"/>
  <c r="H62" i="2"/>
  <c r="U62" i="2" s="1"/>
  <c r="T62" i="2"/>
  <c r="S6" i="2"/>
  <c r="G6" i="2"/>
  <c r="G18" i="2"/>
  <c r="S18" i="2"/>
  <c r="G30" i="2"/>
  <c r="S30" i="2"/>
  <c r="G74" i="2"/>
  <c r="S74" i="2"/>
  <c r="H70" i="2"/>
  <c r="U70" i="2" s="1"/>
  <c r="T70" i="2"/>
  <c r="H54" i="2"/>
  <c r="U54" i="2" s="1"/>
  <c r="T54" i="2"/>
  <c r="H26" i="2"/>
  <c r="U26" i="2" s="1"/>
  <c r="T26" i="2"/>
  <c r="H61" i="2"/>
  <c r="U61" i="2" s="1"/>
  <c r="T61" i="2"/>
  <c r="H98" i="2"/>
  <c r="U98" i="2" s="1"/>
  <c r="T98" i="2"/>
  <c r="H75" i="2"/>
  <c r="U75" i="2" s="1"/>
  <c r="T75" i="2"/>
  <c r="H83" i="2"/>
  <c r="U83" i="2" s="1"/>
  <c r="T83" i="2"/>
  <c r="H91" i="2"/>
  <c r="U91" i="2" s="1"/>
  <c r="T91" i="2"/>
  <c r="H67" i="2"/>
  <c r="U67" i="2" s="1"/>
  <c r="T67" i="2"/>
  <c r="H43" i="2"/>
  <c r="U43" i="2" s="1"/>
  <c r="T43" i="2"/>
  <c r="H51" i="2"/>
  <c r="U51" i="2" s="1"/>
  <c r="T51" i="2"/>
  <c r="H59" i="2"/>
  <c r="U59" i="2" s="1"/>
  <c r="T59" i="2"/>
  <c r="H35" i="2"/>
  <c r="U35" i="2" s="1"/>
  <c r="T35" i="2"/>
  <c r="H11" i="2"/>
  <c r="U11" i="2" s="1"/>
  <c r="T11" i="2"/>
  <c r="H19" i="2"/>
  <c r="U19" i="2" s="1"/>
  <c r="T19" i="2"/>
  <c r="H27" i="2"/>
  <c r="U27" i="2" s="1"/>
  <c r="T27" i="2"/>
  <c r="H68" i="2"/>
  <c r="U68" i="2" s="1"/>
  <c r="T68" i="2"/>
  <c r="H84" i="2"/>
  <c r="U84" i="2" s="1"/>
  <c r="T84" i="2"/>
  <c r="H96" i="2"/>
  <c r="U96" i="2" s="1"/>
  <c r="T96" i="2"/>
  <c r="H40" i="2"/>
  <c r="U40" i="2" s="1"/>
  <c r="T40" i="2"/>
  <c r="H48" i="2"/>
  <c r="U48" i="2" s="1"/>
  <c r="T48" i="2"/>
  <c r="H56" i="2"/>
  <c r="U56" i="2" s="1"/>
  <c r="T56" i="2"/>
  <c r="H64" i="2"/>
  <c r="U64" i="2" s="1"/>
  <c r="T64" i="2"/>
  <c r="H8" i="2"/>
  <c r="U8" i="2" s="1"/>
  <c r="T8" i="2"/>
  <c r="H16" i="2"/>
  <c r="U16" i="2" s="1"/>
  <c r="T16" i="2"/>
  <c r="H24" i="2"/>
  <c r="U24" i="2" s="1"/>
  <c r="T24" i="2"/>
  <c r="H32" i="2"/>
  <c r="U32" i="2" s="1"/>
  <c r="T32" i="2"/>
  <c r="H49" i="2"/>
  <c r="U49" i="2" s="1"/>
  <c r="T49" i="2"/>
  <c r="H17" i="2"/>
  <c r="U17" i="2" s="1"/>
  <c r="T17" i="2"/>
  <c r="H86" i="2"/>
  <c r="U86" i="2" s="1"/>
  <c r="T86" i="2"/>
  <c r="H82" i="2"/>
  <c r="U82" i="2" s="1"/>
  <c r="T82" i="2"/>
  <c r="S38" i="2"/>
  <c r="G38" i="2"/>
  <c r="G46" i="2"/>
  <c r="S46" i="2"/>
  <c r="H66" i="2"/>
  <c r="U66" i="2" s="1"/>
  <c r="T66" i="2"/>
  <c r="G14" i="2"/>
  <c r="S14" i="2"/>
  <c r="S22" i="2"/>
  <c r="G22" i="2"/>
  <c r="G34" i="2"/>
  <c r="S34" i="2"/>
  <c r="H69" i="2"/>
  <c r="U69" i="2" s="1"/>
  <c r="T69" i="2"/>
  <c r="H88" i="2"/>
  <c r="U88" i="2" s="1"/>
  <c r="T88" i="2"/>
  <c r="H21" i="2"/>
  <c r="U21" i="2" s="1"/>
  <c r="T21" i="2"/>
  <c r="H53" i="2"/>
  <c r="U53" i="2" s="1"/>
  <c r="T53" i="2"/>
  <c r="H93" i="2"/>
  <c r="U93" i="2" s="1"/>
  <c r="T93" i="2"/>
  <c r="H5" i="2"/>
  <c r="U5" i="2" s="1"/>
  <c r="T5" i="2"/>
  <c r="G33" i="2"/>
  <c r="S33" i="2"/>
  <c r="H76" i="2"/>
  <c r="U76" i="2" s="1"/>
  <c r="T76" i="2"/>
  <c r="S3" i="2"/>
  <c r="H33" i="2" l="1"/>
  <c r="U33" i="2" s="1"/>
  <c r="T33" i="2"/>
  <c r="H74" i="2"/>
  <c r="U74" i="2" s="1"/>
  <c r="T74" i="2"/>
  <c r="H92" i="2"/>
  <c r="U92" i="2" s="1"/>
  <c r="T92" i="2"/>
  <c r="H6" i="2"/>
  <c r="U6" i="2" s="1"/>
  <c r="T6" i="2"/>
  <c r="H22" i="2"/>
  <c r="U22" i="2" s="1"/>
  <c r="T22" i="2"/>
  <c r="H38" i="2"/>
  <c r="U38" i="2" s="1"/>
  <c r="T38" i="2"/>
  <c r="H18" i="2"/>
  <c r="U18" i="2" s="1"/>
  <c r="T18" i="2"/>
  <c r="H42" i="2"/>
  <c r="U42" i="2" s="1"/>
  <c r="T42" i="2"/>
  <c r="T34" i="2"/>
  <c r="H34" i="2"/>
  <c r="U34" i="2" s="1"/>
  <c r="H14" i="2"/>
  <c r="U14" i="2" s="1"/>
  <c r="T14" i="2"/>
  <c r="H46" i="2"/>
  <c r="U46" i="2" s="1"/>
  <c r="T46" i="2"/>
  <c r="H30" i="2"/>
  <c r="U30" i="2" s="1"/>
  <c r="T30" i="2"/>
  <c r="T50" i="2"/>
  <c r="H50" i="2"/>
  <c r="U50" i="2" s="1"/>
  <c r="H58" i="2"/>
  <c r="U58" i="2" s="1"/>
  <c r="T58" i="2"/>
  <c r="H3" i="2"/>
  <c r="U3" i="2" s="1"/>
  <c r="T3" i="2"/>
  <c r="J7" i="17"/>
  <c r="AR28" i="17"/>
  <c r="AR28" i="17" a="1"/>
  <c r="AP10" i="15"/>
  <c r="AP11" i="15"/>
  <c r="AP12" i="15"/>
  <c r="AP14" i="15"/>
  <c r="AP9" i="15"/>
  <c r="AP15" i="15"/>
  <c r="AP8" i="15"/>
  <c r="AP13" i="15"/>
  <c r="AO10" i="15"/>
  <c r="AO15" i="15"/>
  <c r="AO13" i="15"/>
  <c r="AO9" i="15"/>
  <c r="AO12" i="15"/>
  <c r="AO11" i="15"/>
  <c r="AO8" i="15"/>
  <c r="AO14" i="15"/>
  <c r="AQ12" i="15"/>
  <c r="AQ9" i="15"/>
  <c r="AQ10" i="15"/>
  <c r="AQ13" i="15"/>
  <c r="AQ11" i="15"/>
  <c r="AQ14" i="15"/>
  <c r="AQ8" i="15"/>
  <c r="AQ15" i="15"/>
  <c r="AS10" i="15"/>
  <c r="AS12" i="15"/>
  <c r="AS14" i="15"/>
  <c r="AS13" i="15"/>
  <c r="AS15" i="15"/>
  <c r="AS11" i="15"/>
  <c r="AS8" i="15"/>
  <c r="AS9" i="15"/>
  <c r="AR10" i="15"/>
  <c r="AR15" i="15"/>
  <c r="AR11" i="15"/>
  <c r="AR9" i="15"/>
  <c r="AR13" i="15"/>
  <c r="AR12" i="15"/>
  <c r="AR8" i="15"/>
  <c r="AR14"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4" authorId="0" shapeId="0" xr:uid="{37407E54-DD66-4702-8765-E867EF159FFA}">
      <text>
        <r>
          <rPr>
            <b/>
            <sz val="8"/>
            <color indexed="81"/>
            <rFont val="Tahoma"/>
            <family val="2"/>
          </rPr>
          <t>Insert Table</t>
        </r>
      </text>
    </comment>
    <comment ref="I25" authorId="0" shapeId="0" xr:uid="{63407A95-812E-4BC8-8155-B683751F2B7A}">
      <text>
        <r>
          <rPr>
            <b/>
            <sz val="9"/>
            <color indexed="81"/>
            <rFont val="Tahoma"/>
            <family val="2"/>
          </rPr>
          <t>Author:</t>
        </r>
        <r>
          <rPr>
            <sz val="9"/>
            <color indexed="81"/>
            <rFont val="Tahoma"/>
            <family val="2"/>
          </rPr>
          <t xml:space="preserve">
Ida Adolfsson:
The AFA is based on infromation from RAMES nov 12. More info: SUBRES_ELC_IMPEXP_Trans=&gt;LIneCup Ramese 2015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 authorId="0" shapeId="0" xr:uid="{DF1F76A6-D6BD-4B0D-A483-A2EF2F2289BF}">
      <text>
        <r>
          <rPr>
            <b/>
            <sz val="9"/>
            <color indexed="81"/>
            <rFont val="Tahoma"/>
            <family val="2"/>
          </rPr>
          <t>Author:</t>
        </r>
        <r>
          <rPr>
            <sz val="9"/>
            <color indexed="81"/>
            <rFont val="Tahoma"/>
            <family val="2"/>
          </rPr>
          <t xml:space="preserve">
Inter-/extrapolation rule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9" authorId="0" shapeId="0" xr:uid="{F74F0317-D517-47DF-B000-24073D64B354}">
      <text>
        <r>
          <rPr>
            <b/>
            <sz val="8"/>
            <color indexed="81"/>
            <rFont val="Tahoma"/>
            <family val="2"/>
          </rPr>
          <t>Insert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8E4F05CE-4325-4ACF-AEFB-F350C760E090}">
      <text>
        <r>
          <rPr>
            <b/>
            <sz val="9"/>
            <color indexed="81"/>
            <rFont val="Tahoma"/>
            <family val="2"/>
          </rPr>
          <t>Author:</t>
        </r>
        <r>
          <rPr>
            <sz val="9"/>
            <color indexed="81"/>
            <rFont val="Tahoma"/>
            <family val="2"/>
          </rPr>
          <t xml:space="preserve">
Inter-/extrapolation rule</t>
        </r>
      </text>
    </comment>
    <comment ref="M19" authorId="0" shapeId="0" xr:uid="{68D58AC6-2B92-4C30-B15E-023AA577E1E4}">
      <text>
        <r>
          <rPr>
            <b/>
            <sz val="9"/>
            <color indexed="81"/>
            <rFont val="Tahoma"/>
            <family val="2"/>
          </rPr>
          <t>Author:</t>
        </r>
        <r>
          <rPr>
            <sz val="9"/>
            <color indexed="81"/>
            <rFont val="Tahoma"/>
            <family val="2"/>
          </rPr>
          <t xml:space="preserve">
Is not included in the Danish Energy Agency Baseline Scenario 2012 (October 2012).</t>
        </r>
      </text>
    </comment>
    <comment ref="M23" authorId="0" shapeId="0" xr:uid="{61FBBD55-E520-40C6-B4E5-3E42D3E4B27A}">
      <text>
        <r>
          <rPr>
            <b/>
            <sz val="9"/>
            <color indexed="81"/>
            <rFont val="Tahoma"/>
            <family val="2"/>
          </rPr>
          <t>Author:</t>
        </r>
        <r>
          <rPr>
            <sz val="9"/>
            <color indexed="81"/>
            <rFont val="Tahoma"/>
            <family val="2"/>
          </rPr>
          <t xml:space="preserve">
Is not included in the Danish Energy Agency Baseline Scenario 2012 (October 2012).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7F349463-3E1E-402C-8993-79CA64EDCAAA}">
      <text>
        <r>
          <rPr>
            <b/>
            <sz val="8"/>
            <color indexed="81"/>
            <rFont val="Tahoma"/>
            <family val="2"/>
          </rPr>
          <t>Insert Table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5" authorId="0" shapeId="0" xr:uid="{DC321675-A25D-42AD-B1D0-1FB76F993943}">
      <text>
        <r>
          <rPr>
            <b/>
            <sz val="9"/>
            <color indexed="81"/>
            <rFont val="Tahoma"/>
            <family val="2"/>
          </rPr>
          <t>Author:</t>
        </r>
        <r>
          <rPr>
            <sz val="9"/>
            <color indexed="81"/>
            <rFont val="Tahoma"/>
            <family val="2"/>
          </rPr>
          <t xml:space="preserve">
Inter-/extrapolation rule</t>
        </r>
      </text>
    </comment>
    <comment ref="Z20" authorId="0" shapeId="0" xr:uid="{85800C9B-0868-436B-A481-75D4A7644EDA}">
      <text>
        <r>
          <rPr>
            <b/>
            <sz val="9"/>
            <color indexed="81"/>
            <rFont val="Tahoma"/>
            <family val="2"/>
          </rPr>
          <t>Author:</t>
        </r>
        <r>
          <rPr>
            <sz val="9"/>
            <color indexed="81"/>
            <rFont val="Tahoma"/>
            <family val="2"/>
          </rPr>
          <t xml:space="preserve">
Value obtained comparing the agora value for NOR2 in the base year and the projection for the same link declared in the NETP 2016</t>
        </r>
      </text>
    </comment>
    <comment ref="AA20" authorId="0" shapeId="0" xr:uid="{29B2506E-F1CB-4019-BA28-3BE88C5314F0}">
      <text>
        <r>
          <rPr>
            <b/>
            <sz val="9"/>
            <color indexed="81"/>
            <rFont val="Tahoma"/>
            <family val="2"/>
          </rPr>
          <t>Author:</t>
        </r>
        <r>
          <rPr>
            <sz val="9"/>
            <color indexed="81"/>
            <rFont val="Tahoma"/>
            <family val="2"/>
          </rPr>
          <t xml:space="preserve">
Value obtained comparing the agora value for NOR2 in the base year and the projection for the same link declared in the NETP 2016</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3B7FFA-9788-4B25-92BC-E50EDE6F86AF}" keepAlive="1" name="Transmission Results - Annual" description="Balmorel: Transmission Results - Annual" type="5" refreshedVersion="6" background="1">
    <dbPr connection="Provider=SQLOLEDB.1;Integrated Security=SSPI;Persist Security Info=True;Initial Catalog=BalmoreldbDK;Data Source=sql;Use Procedure for Prepare=1;Auto Translate=True;Packet Size=4096;Workstation ID=PC122;Use Encryption for Data=False;Tag with column collation when possible=False" command="with TempView( [CaseName], [Project], [CaseID], [Year], [FromCountry], [ToCountry], [FromRegion], [ToRegion], [Flow - out (GWh)], [Flow - in (GWh)], [Flow - net out (GWh)], [Existing transmission capacity (MW)], [Invested transmission capacity (MW)] ) as ( select selectedView.[CaseName], selectedView.[Project], selectedView.[CaseID], selectedView.[Year], selectedView.[FromCountry], selectedView.[ToCountry], selectedView.[FromRegion], selectedView.[ToRegion], selectedView.[Flow - out (GWh)] / 1, selectedView.[Flow - in (GWh)] / 1, selectedView.[Flow - net out (GWh)] / 1, selectedView.[Existing transmission capacity (MW)] / 1, selectedView.[Invested transmission capacity (MW)] / 1  from bw.[Transmission Results - Annual] as selectedView where  coalesce(selectedView.[Flow - out (GWh)], selectedView.[Flow - in (GWh)], selectedView.[Flow - net out (GWh)], selectedView.[Existing transmission capacity (MW)], selectedView.[Invested transmission capacity (MW)], null) is not null and selectedView.[FromCountry] in (N'Denmark', N'Estonia', N'Finland', N'Germany', N'Great_Britain', N'Latvia', N'Lithuania', N'Netherlands', N'Norway', N'Poland', N'Sweden') and selectedView.[ToCountry] in (N'Denmark', N'Estonia', N'Finland', N'Germany', N'Great_Britain', N'Latvia', N'Lithuania', N'Netherlands', N'Norway', N'Poland', N'Sweden') and selectedView.[FromRegion] in (N'DE_KF', N'DE_NE', N'DE_NW', N'DK_E', N'DK_KF', N'DK_W', N'EE_R', N'FI_R', N'GB_R', N'LT_R', N'LV_R', N'NL_R', N'NO_M', N'NO_MW', N'NO_N', N'NO_SE', N'NO_SW', N'PL_R', N'SE_M', N'SE_N1', N'SE_N2', N'SE_S') and selectedView.[ToRegion] in (N'DE_KF', N'DE_NE', N'DE_NW', N'DK_E', N'DK_KF', N'DK_W', N'EE_R', N'FI_R', N'GB_R', N'LT_R', N'LV_R', N'NL_R', N'NO_M', N'NO_MW', N'NO_N', N'NO_SE', N'NO_SW', N'PL_R', N'SE_M', N'SE_N1', N'SE_N2', N'SE_S')) select [CaseName], [CaseID], [Project], [Year], [FromCountry], [ToCountry], [FromRegion], [ToRegion], sum([Flow - out (GWh)]) as [Flow - out (GWh)], sum([Flow - in (GWh)]) as [Flow - in (GWh)], sum([Flow - net out (GWh)]) as [Flow - net out (GWh)], sum([Existing transmission capacity (MW)]) as [Existing transmission capacity (MW)], sum([Invested transmission capacity (MW)]) as [Invested transmission capacity (MW)] from TempView where CaseID in (7552, 7550) group by [CaseName], [CaseID], [Project], [Year], [FromCountry], [ToCountry], [FromRegion], [ToRegion] --BerserqToolIdentificationKe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<sst xmlns="http://schemas.openxmlformats.org/spreadsheetml/2006/main" count="10189" uniqueCount="282">
  <si>
    <t>~TFM_INS</t>
  </si>
  <si>
    <t>Attribute</t>
  </si>
  <si>
    <t>DKE</t>
  </si>
  <si>
    <t>DKW</t>
  </si>
  <si>
    <t>NO1</t>
  </si>
  <si>
    <t>NO2</t>
  </si>
  <si>
    <t>SE2</t>
  </si>
  <si>
    <t>SE3</t>
  </si>
  <si>
    <t>SE4</t>
  </si>
  <si>
    <t>Year</t>
  </si>
  <si>
    <t>Pset_PN</t>
  </si>
  <si>
    <t>CAP_BND</t>
  </si>
  <si>
    <t>Row Labels</t>
  </si>
  <si>
    <t>DE</t>
  </si>
  <si>
    <t>NL</t>
  </si>
  <si>
    <t>UK</t>
  </si>
  <si>
    <t>EXPELC-DKDE</t>
  </si>
  <si>
    <t>EXPELC-DKNL</t>
  </si>
  <si>
    <t>EXPELC-NODE</t>
  </si>
  <si>
    <t>EXPELC-NONL</t>
  </si>
  <si>
    <t>EXPELC-SEDE</t>
  </si>
  <si>
    <t>IMPELC-DKDE</t>
  </si>
  <si>
    <t>IMPELC-DKNL</t>
  </si>
  <si>
    <t>IMPELC-NODE</t>
  </si>
  <si>
    <t>IMPELC-NOUK</t>
  </si>
  <si>
    <t>IMPELC-SEDE</t>
  </si>
  <si>
    <t>EXPELC-NOUK</t>
  </si>
  <si>
    <t>RWDA</t>
  </si>
  <si>
    <t>RWDC</t>
  </si>
  <si>
    <t>RWDD</t>
  </si>
  <si>
    <t>RWDB</t>
  </si>
  <si>
    <t>RNWA</t>
  </si>
  <si>
    <t>RNWC</t>
  </si>
  <si>
    <t>RNWD</t>
  </si>
  <si>
    <t>RNWB</t>
  </si>
  <si>
    <t>SWDA</t>
  </si>
  <si>
    <t>SWDC</t>
  </si>
  <si>
    <t>SWDD</t>
  </si>
  <si>
    <t>SWDB</t>
  </si>
  <si>
    <t>SNWA</t>
  </si>
  <si>
    <t>SNWC</t>
  </si>
  <si>
    <t>SNWD</t>
  </si>
  <si>
    <t>SNWB</t>
  </si>
  <si>
    <t>FWDA</t>
  </si>
  <si>
    <t>FWDC</t>
  </si>
  <si>
    <t>FWDD</t>
  </si>
  <si>
    <t>FWDB</t>
  </si>
  <si>
    <t>FNWA</t>
  </si>
  <si>
    <t>FNWC</t>
  </si>
  <si>
    <t>FNWD</t>
  </si>
  <si>
    <t>FNWB</t>
  </si>
  <si>
    <t>WWDA</t>
  </si>
  <si>
    <t>WWDC</t>
  </si>
  <si>
    <t>WWDD</t>
  </si>
  <si>
    <t>WWDB</t>
  </si>
  <si>
    <t>WNWA</t>
  </si>
  <si>
    <t>WNWC</t>
  </si>
  <si>
    <t>WNWD</t>
  </si>
  <si>
    <t>WNWB</t>
  </si>
  <si>
    <t>TimeSlice</t>
  </si>
  <si>
    <t>Other_Indexes</t>
  </si>
  <si>
    <t>Cset_CN</t>
  </si>
  <si>
    <t>CURR</t>
  </si>
  <si>
    <t>IRE_PRICE</t>
  </si>
  <si>
    <t>Imp</t>
  </si>
  <si>
    <t>ELCC</t>
  </si>
  <si>
    <t>MEUR15</t>
  </si>
  <si>
    <t>IMPELC*DE</t>
  </si>
  <si>
    <t>Exp</t>
  </si>
  <si>
    <t>IMPELC*NL</t>
  </si>
  <si>
    <t>EXPELC*NL</t>
  </si>
  <si>
    <t>EXPELC*DE</t>
  </si>
  <si>
    <t>IMPELC*UK</t>
  </si>
  <si>
    <t>EXPELC*UK</t>
  </si>
  <si>
    <t>SE1</t>
  </si>
  <si>
    <t>PL</t>
  </si>
  <si>
    <t>FIN</t>
  </si>
  <si>
    <t>LT</t>
  </si>
  <si>
    <t>EXPELC-SELT</t>
  </si>
  <si>
    <t>EXPELC-SEPL</t>
  </si>
  <si>
    <t>EXPELC-NOFI</t>
  </si>
  <si>
    <t>EXPELC-DKUK</t>
  </si>
  <si>
    <t>IMPELC-SELT</t>
  </si>
  <si>
    <t>IMPELC-SEPL</t>
  </si>
  <si>
    <t>IMPELC-NOFI</t>
  </si>
  <si>
    <t>IMPELC-NONL</t>
  </si>
  <si>
    <t>IMPELC-DKUK</t>
  </si>
  <si>
    <t>IMPELC*LT</t>
  </si>
  <si>
    <t>EXPELC*LT</t>
  </si>
  <si>
    <t>IMPELC*PL</t>
  </si>
  <si>
    <t>EXPELC*PL</t>
  </si>
  <si>
    <t>Date</t>
  </si>
  <si>
    <t>Name</t>
  </si>
  <si>
    <t>Sheet Name</t>
  </si>
  <si>
    <t>Cells</t>
  </si>
  <si>
    <t>Comments</t>
  </si>
  <si>
    <t>Martin Hagberg</t>
  </si>
  <si>
    <t>C7, C9, and so on</t>
  </si>
  <si>
    <t xml:space="preserve">Added year "0" for interpolation rule </t>
  </si>
  <si>
    <t>ELC_TransmissionLines_3</t>
  </si>
  <si>
    <t>J26 , K30</t>
  </si>
  <si>
    <t>Switch place on values (and think this should be right?)</t>
  </si>
  <si>
    <t>Mikkel Bosack</t>
  </si>
  <si>
    <t>Deleted, FI export files</t>
  </si>
  <si>
    <t>ELC_Prices</t>
  </si>
  <si>
    <t>DKK/MWh</t>
  </si>
  <si>
    <t>DKK/GJ</t>
  </si>
  <si>
    <t>EE</t>
  </si>
  <si>
    <t>DE (east)</t>
  </si>
  <si>
    <t>DE (west)</t>
  </si>
  <si>
    <t>LV</t>
  </si>
  <si>
    <t>MEUR15/GJ</t>
  </si>
  <si>
    <t>Old Balmorel values</t>
  </si>
  <si>
    <t>PSET_SET</t>
  </si>
  <si>
    <t>PSET_PN</t>
  </si>
  <si>
    <t>*</t>
  </si>
  <si>
    <t>LimType</t>
  </si>
  <si>
    <t>\I:</t>
  </si>
  <si>
    <t>Availability, fraction</t>
  </si>
  <si>
    <t>AFA</t>
  </si>
  <si>
    <t>Transmission lines</t>
  </si>
  <si>
    <t>\I: Unit</t>
  </si>
  <si>
    <t>UP</t>
  </si>
  <si>
    <t>n/a</t>
  </si>
  <si>
    <t>IMPELC*,EXPELC*</t>
  </si>
  <si>
    <t>INVCOST</t>
  </si>
  <si>
    <t>Meuros 2014 / Pja</t>
  </si>
  <si>
    <t>Transmisson lines [GW]</t>
  </si>
  <si>
    <t>2011-2013</t>
  </si>
  <si>
    <t>2015-17</t>
  </si>
  <si>
    <t>2025-2035</t>
  </si>
  <si>
    <t>FX</t>
  </si>
  <si>
    <t>PJ</t>
  </si>
  <si>
    <t>AVA</t>
  </si>
  <si>
    <t>Export</t>
  </si>
  <si>
    <t>Import</t>
  </si>
  <si>
    <t>Eksport</t>
  </si>
  <si>
    <t>Calculated average utilization factor for connections for import and export respectively (2013, 2014, 2015, 2016)</t>
  </si>
  <si>
    <t>For details, see exchange-se-connections_calc.xls (DOCUMENTATION folder)</t>
  </si>
  <si>
    <t>Jämförelse medel</t>
  </si>
  <si>
    <t>SE - PL</t>
  </si>
  <si>
    <t>SE - DE</t>
  </si>
  <si>
    <t>SE3 - NO1</t>
  </si>
  <si>
    <t>SE3 - DK1</t>
  </si>
  <si>
    <t>SE4 - DK2</t>
  </si>
  <si>
    <t>SE1 - FI</t>
  </si>
  <si>
    <t>SE3 - FI</t>
  </si>
  <si>
    <t>SE1 - NO4</t>
  </si>
  <si>
    <t>SE2 - NO3</t>
  </si>
  <si>
    <t>SE2 - NO4</t>
  </si>
  <si>
    <t>SE1 - SE2</t>
  </si>
  <si>
    <t>SE2 - SE3</t>
  </si>
  <si>
    <t>SE3 - SE4</t>
  </si>
  <si>
    <t>SE4 - LT</t>
  </si>
  <si>
    <t>Invest</t>
  </si>
  <si>
    <t>Meuros 2014/MW</t>
  </si>
  <si>
    <t>Meuros 2014/Pja</t>
  </si>
  <si>
    <t>Average across the Nordics</t>
  </si>
  <si>
    <t>Allocation to single region of the pair</t>
  </si>
  <si>
    <t>1 Mwh to 1 PJ</t>
  </si>
  <si>
    <t>2030-2050</t>
  </si>
  <si>
    <t>Sweden</t>
  </si>
  <si>
    <t>Pja</t>
  </si>
  <si>
    <t>additional Pja</t>
  </si>
  <si>
    <t>FI</t>
  </si>
  <si>
    <t>IMPELC-DKPL</t>
  </si>
  <si>
    <t>EXPELC-DKPL</t>
  </si>
  <si>
    <t>~TFM_DINS</t>
  </si>
  <si>
    <t>From the calculation assumption Energi.dk 2014</t>
  </si>
  <si>
    <t>Første hele driftsår</t>
  </si>
  <si>
    <t>2011-2014</t>
  </si>
  <si>
    <t>Denmark East - Sweden (Øresund)</t>
  </si>
  <si>
    <t>Denmark East - Germany (Kontek)</t>
  </si>
  <si>
    <t>Denmark East - Germany (Kriegers Flak)</t>
  </si>
  <si>
    <t>Denmark West - Norway (Skagerrak)</t>
  </si>
  <si>
    <t>Denmark West - Sweden (Konti-Skan)</t>
  </si>
  <si>
    <t>Denmark West - Germany</t>
  </si>
  <si>
    <t>Denmark West - Holland (COBRAcable)</t>
  </si>
  <si>
    <t>Denmark West - Denmark East*</t>
  </si>
  <si>
    <t>IMPELC-NORU</t>
  </si>
  <si>
    <t>EXPELC-NORU</t>
  </si>
  <si>
    <t>Under construction or upgraded between 2010 and 2015</t>
  </si>
  <si>
    <t>FIX</t>
  </si>
  <si>
    <t>NO1:</t>
  </si>
  <si>
    <t>South</t>
  </si>
  <si>
    <t>NO1, NO2 and NO5</t>
  </si>
  <si>
    <t>Planned</t>
  </si>
  <si>
    <t>NO2:</t>
  </si>
  <si>
    <t>North</t>
  </si>
  <si>
    <t>NO3 and NO4</t>
  </si>
  <si>
    <t>Conversion factor to PJ</t>
  </si>
  <si>
    <t xml:space="preserve">Data shown in this table are taken from the TIMES-NordPool Model. The division between NO1 and NO2 is obtained thanks to the Agora report and the NETP 2016 report included in this workbook in the sheet called "DATA". </t>
  </si>
  <si>
    <t>NO1 - Denmark West  (Skagerrak I,II,III)</t>
  </si>
  <si>
    <t>NO1 - Denmark West  (Skagerrak IV)</t>
  </si>
  <si>
    <t>NO1 - Sweden</t>
  </si>
  <si>
    <t>NO1 - Netherland (NordNed I)</t>
  </si>
  <si>
    <t>NO1 - Germany NordLink</t>
  </si>
  <si>
    <t>NO1 - United Kingdom</t>
  </si>
  <si>
    <t>NO1 - Sweden NEW</t>
  </si>
  <si>
    <t>NO1 - Netherland (NordNed II)</t>
  </si>
  <si>
    <t>NO2 - Sweden</t>
  </si>
  <si>
    <t>NO2 - Finland</t>
  </si>
  <si>
    <t>NO2 - Russia</t>
  </si>
  <si>
    <t>NO2 - Sweden NEW</t>
  </si>
  <si>
    <t>Process Names</t>
  </si>
  <si>
    <t>IMPELC-NODKW</t>
  </si>
  <si>
    <t>EXPELC-NODKW</t>
  </si>
  <si>
    <t>IMPELC-NOSE</t>
  </si>
  <si>
    <t>EXPELC-NOSE</t>
  </si>
  <si>
    <t>Transmission expansion to Countries Outside Nordics</t>
  </si>
  <si>
    <t>Total capacity</t>
  </si>
  <si>
    <t>DE_NE</t>
  </si>
  <si>
    <t>DE_NW</t>
  </si>
  <si>
    <t>EE_R</t>
  </si>
  <si>
    <t>GB_R</t>
  </si>
  <si>
    <t>LT_R</t>
  </si>
  <si>
    <t>LV_R</t>
  </si>
  <si>
    <t>NL_R</t>
  </si>
  <si>
    <t>PL_R</t>
  </si>
  <si>
    <t>DK_E</t>
  </si>
  <si>
    <t>DK_KF</t>
  </si>
  <si>
    <t>DK_W</t>
  </si>
  <si>
    <t>FI_R</t>
  </si>
  <si>
    <t>NO_SW</t>
  </si>
  <si>
    <t>SE_M</t>
  </si>
  <si>
    <t>SE_S</t>
  </si>
  <si>
    <t>Based on NCES 2020 Balmorel runs</t>
  </si>
  <si>
    <t>TB_ELCC_DKE_SE4_01</t>
  </si>
  <si>
    <t>TB_ELCC_DKW_NO1_01</t>
  </si>
  <si>
    <t>TB_ELCC_DKW_SE3_01</t>
  </si>
  <si>
    <t>TB_ELCC_NO1_SE3_01</t>
  </si>
  <si>
    <t>TB_ELCC_NO2_SE1_01</t>
  </si>
  <si>
    <t>TB_ELCC_NO2_SE2_01</t>
  </si>
  <si>
    <t>~TFM_UPD</t>
  </si>
  <si>
    <t>TB_ELCC_DKE_DKW_01</t>
  </si>
  <si>
    <t>TB_ELCC_NO1_NO2_01</t>
  </si>
  <si>
    <t>TB_ELCC_SE1_SE2_01</t>
  </si>
  <si>
    <t>TB_ELCC_SE2_SE3_01</t>
  </si>
  <si>
    <t>TB_ELCC_SE3_SE4_01</t>
  </si>
  <si>
    <t>NO_M</t>
  </si>
  <si>
    <t>NO_MW</t>
  </si>
  <si>
    <t>NO_N</t>
  </si>
  <si>
    <t>NO_SE</t>
  </si>
  <si>
    <t>SE_N1</t>
  </si>
  <si>
    <t>SE_N2</t>
  </si>
  <si>
    <t>Missing Link</t>
  </si>
  <si>
    <t>TB_ELCC_DKE_NO1_01</t>
  </si>
  <si>
    <t>TB_ELCC_DKE_SE3_01</t>
  </si>
  <si>
    <t>Transmission expansion to Countries Inside the Nordics</t>
  </si>
  <si>
    <t>SweLit (fra 2016)</t>
  </si>
  <si>
    <t>SE4-Poland</t>
  </si>
  <si>
    <t>Øresund DKE-SE4</t>
  </si>
  <si>
    <t>Kontiskan 1-2 DKW- SE3</t>
  </si>
  <si>
    <t>Tyskland-SverigeSE4</t>
  </si>
  <si>
    <t>Sweden SE2 NorgeNON</t>
  </si>
  <si>
    <t>Sweden SE1 Norge NON</t>
  </si>
  <si>
    <t>Sweden SE3 Norge NOS</t>
  </si>
  <si>
    <t>Sverige SE1-Finland</t>
  </si>
  <si>
    <t>Sverige SE3-Finland</t>
  </si>
  <si>
    <t>AF</t>
  </si>
  <si>
    <t xml:space="preserve">New inputs from EA energianalyse Balmorel model NCES2020 project </t>
  </si>
  <si>
    <t>NPH+</t>
  </si>
  <si>
    <t>CNN wtih P2X</t>
  </si>
  <si>
    <t>DK_Far</t>
  </si>
  <si>
    <t>NordSoeenI</t>
  </si>
  <si>
    <t>RoenneB</t>
  </si>
  <si>
    <t>Soendra</t>
  </si>
  <si>
    <t>NordSoeenIII</t>
  </si>
  <si>
    <t>AalandsH</t>
  </si>
  <si>
    <t>NordSoeenII</t>
  </si>
  <si>
    <t>Estonia</t>
  </si>
  <si>
    <t>Germany</t>
  </si>
  <si>
    <t>Latvia</t>
  </si>
  <si>
    <t>Lithuania</t>
  </si>
  <si>
    <t>Netherlands</t>
  </si>
  <si>
    <t>Poland</t>
  </si>
  <si>
    <t>DKNej</t>
  </si>
  <si>
    <t>Great_Britain</t>
  </si>
  <si>
    <t>StoreM</t>
  </si>
  <si>
    <t>VindOEI</t>
  </si>
  <si>
    <t>NO_Far</t>
  </si>
  <si>
    <t>Kattegat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</si>
</sst>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_ * #,##0.00_ ;_ * \-#,##0.00_ ;_ * &quot;-&quot;??_ ;_ @_ "/>
    <numFmt numFmtId="166" formatCode="#,##0;\-#,##0;&quot;-&quot;;@"/>
    <numFmt numFmtId="167" formatCode="0.0000"/>
    <numFmt numFmtId="168" formatCode="0.000"/>
    <numFmt numFmtId="169" formatCode="0.00000"/>
    <numFmt numFmtId="170" formatCode="#,##0.0"/>
  </numFmts>
  <fonts count="52"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Calibri"/>
      <family val="2"/>
    </font>
    <font>
      <sz val="11"/>
      <color theme="1"/>
      <name val="Calibri"/>
      <family val="2"/>
    </font>
    <font>
      <sz val="10"/>
      <name val="Calibri"/>
      <family val="2"/>
    </font>
    <font>
      <sz val="10"/>
      <name val="Arial"/>
      <family val="2"/>
    </font>
    <font>
      <sz val="10"/>
      <name val="Helv"/>
    </font>
    <font>
      <sz val="11"/>
      <color indexed="62"/>
      <name val="Calibri"/>
      <family val="2"/>
    </font>
    <font>
      <sz val="11"/>
      <color indexed="60"/>
      <name val="Calibri"/>
      <family val="2"/>
    </font>
    <font>
      <b/>
      <sz val="11"/>
      <color indexed="63"/>
      <name val="Calibri"/>
      <family val="2"/>
    </font>
    <font>
      <b/>
      <sz val="11"/>
      <color indexed="8"/>
      <name val="Calibri"/>
      <family val="2"/>
    </font>
    <font>
      <sz val="10"/>
      <color rgb="FF9C6500"/>
      <name val="Calibri"/>
      <family val="2"/>
    </font>
    <font>
      <b/>
      <sz val="18"/>
      <color theme="3"/>
      <name val="Calibri Light"/>
      <family val="2"/>
      <scheme val="major"/>
    </font>
    <font>
      <sz val="11"/>
      <color indexed="8"/>
      <name val="Calibri"/>
      <family val="2"/>
    </font>
    <font>
      <b/>
      <sz val="10"/>
      <name val="Arial"/>
      <family val="2"/>
    </font>
    <font>
      <b/>
      <sz val="10"/>
      <color indexed="12"/>
      <name val="Arial"/>
      <family val="2"/>
    </font>
    <font>
      <sz val="10"/>
      <color rgb="FF9C0006"/>
      <name val="Calibri"/>
      <family val="2"/>
    </font>
    <font>
      <sz val="10"/>
      <color rgb="FF000000"/>
      <name val="Calibri"/>
      <family val="2"/>
    </font>
    <font>
      <b/>
      <sz val="10"/>
      <color theme="1"/>
      <name val="Calibri"/>
      <family val="2"/>
    </font>
    <font>
      <sz val="10"/>
      <name val="Arial"/>
      <family val="2"/>
    </font>
    <font>
      <sz val="10"/>
      <name val="Times New Roman"/>
      <family val="1"/>
    </font>
    <font>
      <b/>
      <sz val="8"/>
      <color indexed="81"/>
      <name val="Tahoma"/>
      <family val="2"/>
    </font>
    <font>
      <b/>
      <sz val="9"/>
      <color indexed="81"/>
      <name val="Tahoma"/>
      <family val="2"/>
    </font>
    <font>
      <sz val="9"/>
      <color indexed="81"/>
      <name val="Tahoma"/>
      <family val="2"/>
    </font>
    <font>
      <b/>
      <sz val="15"/>
      <color theme="1"/>
      <name val="Calibri"/>
      <family val="2"/>
      <scheme val="minor"/>
    </font>
    <font>
      <b/>
      <sz val="11"/>
      <name val="Calibri"/>
      <family val="2"/>
      <scheme val="minor"/>
    </font>
    <font>
      <b/>
      <sz val="9"/>
      <name val="Verdana"/>
      <family val="2"/>
    </font>
    <font>
      <sz val="11"/>
      <color rgb="FF000000"/>
      <name val="Calibri"/>
      <family val="2"/>
    </font>
    <font>
      <sz val="11"/>
      <name val="Calibri"/>
      <family val="2"/>
      <scheme val="minor"/>
    </font>
    <font>
      <sz val="8"/>
      <name val="Verdana"/>
      <family val="2"/>
    </font>
    <font>
      <i/>
      <sz val="11"/>
      <name val="Calibri"/>
      <family val="2"/>
      <scheme val="minor"/>
    </font>
    <font>
      <sz val="8"/>
      <color rgb="FFFF0000"/>
      <name val="Verdana"/>
      <family val="2"/>
    </font>
    <font>
      <sz val="11"/>
      <color rgb="FF0070C0"/>
      <name val="Calibri"/>
      <family val="2"/>
      <scheme val="minor"/>
    </font>
    <font>
      <sz val="11"/>
      <color rgb="FFFF0000"/>
      <name val="Calibri"/>
      <family val="2"/>
    </font>
    <font>
      <b/>
      <sz val="10"/>
      <name val="Calibri"/>
      <family val="2"/>
    </font>
    <font>
      <sz val="10"/>
      <color rgb="FFFF0000"/>
      <name val="Times New Roman"/>
      <family val="1"/>
    </font>
    <font>
      <sz val="8"/>
      <name val="Calibri"/>
      <family val="2"/>
      <scheme val="minor"/>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indexed="47"/>
      </patternFill>
    </fill>
    <fill>
      <patternFill patternType="solid">
        <fgColor indexed="43"/>
      </patternFill>
    </fill>
    <fill>
      <patternFill patternType="solid">
        <fgColor indexed="22"/>
      </patternFill>
    </fill>
    <fill>
      <patternFill patternType="solid">
        <fgColor theme="9" tint="0.39997558519241921"/>
        <bgColor indexed="64"/>
      </patternFill>
    </fill>
    <fill>
      <patternFill patternType="solid">
        <fgColor indexed="43"/>
        <bgColor indexed="64"/>
      </patternFill>
    </fill>
    <fill>
      <patternFill patternType="solid">
        <fgColor indexed="44"/>
        <bgColor indexed="64"/>
      </patternFill>
    </fill>
    <fill>
      <patternFill patternType="solid">
        <fgColor indexed="45"/>
      </patternFill>
    </fill>
    <fill>
      <patternFill patternType="solid">
        <fgColor theme="9"/>
        <bgColor indexed="64"/>
      </patternFill>
    </fill>
    <fill>
      <patternFill patternType="solid">
        <fgColor rgb="FFEBF1DE"/>
        <bgColor rgb="FF000000"/>
      </patternFill>
    </fill>
    <fill>
      <patternFill patternType="solid">
        <fgColor rgb="FFC4D79B"/>
        <bgColor rgb="FF000000"/>
      </patternFill>
    </fill>
    <fill>
      <patternFill patternType="solid">
        <fgColor rgb="FFF2DCDB"/>
        <bgColor rgb="FF000000"/>
      </patternFill>
    </fill>
    <fill>
      <patternFill patternType="solid">
        <fgColor rgb="FFFABF8F"/>
        <bgColor rgb="FF000000"/>
      </patternFill>
    </fill>
    <fill>
      <patternFill patternType="solid">
        <fgColor rgb="FFFF6743"/>
        <bgColor rgb="FF000000"/>
      </patternFill>
    </fill>
    <fill>
      <patternFill patternType="solid">
        <fgColor rgb="FF948A54"/>
        <bgColor rgb="FF000000"/>
      </patternFill>
    </fill>
    <fill>
      <patternFill patternType="solid">
        <fgColor theme="6"/>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92D050"/>
        <bgColor indexed="64"/>
      </patternFill>
    </fill>
    <fill>
      <patternFill patternType="solid">
        <fgColor theme="4" tint="0.79998168889431442"/>
        <bgColor theme="4" tint="0.79998168889431442"/>
      </patternFill>
    </fill>
  </fills>
  <borders count="35">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theme="4" tint="0.39997558519241921"/>
      </bottom>
      <diagonal/>
    </border>
  </borders>
  <cellStyleXfs count="100">
    <xf numFmtId="0" fontId="0" fillId="0" borderId="0"/>
    <xf numFmtId="0" fontId="3" fillId="0" borderId="7" applyNumberFormat="0" applyFill="0" applyAlignment="0" applyProtection="0"/>
    <xf numFmtId="0" fontId="4" fillId="0" borderId="8" applyNumberFormat="0" applyFill="0" applyAlignment="0" applyProtection="0"/>
    <xf numFmtId="0" fontId="5" fillId="0" borderId="9"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10" applyNumberFormat="0" applyAlignment="0" applyProtection="0"/>
    <xf numFmtId="0" fontId="10" fillId="6" borderId="11" applyNumberFormat="0" applyAlignment="0" applyProtection="0"/>
    <xf numFmtId="0" fontId="11" fillId="6" borderId="10" applyNumberFormat="0" applyAlignment="0" applyProtection="0"/>
    <xf numFmtId="0" fontId="12" fillId="0" borderId="12" applyNumberFormat="0" applyFill="0" applyAlignment="0" applyProtection="0"/>
    <xf numFmtId="0" fontId="13" fillId="7" borderId="13"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 fillId="0" borderId="15"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6" fillId="32" borderId="0" applyNumberFormat="0" applyBorder="0" applyAlignment="0" applyProtection="0"/>
    <xf numFmtId="0" fontId="17" fillId="0" borderId="0"/>
    <xf numFmtId="0" fontId="18" fillId="0" borderId="0"/>
    <xf numFmtId="0" fontId="20" fillId="0" borderId="0"/>
    <xf numFmtId="0" fontId="2" fillId="0" borderId="0"/>
    <xf numFmtId="0" fontId="21" fillId="0" borderId="0"/>
    <xf numFmtId="0" fontId="21" fillId="0" borderId="0"/>
    <xf numFmtId="0" fontId="22" fillId="34" borderId="18" applyNumberFormat="0" applyAlignment="0" applyProtection="0"/>
    <xf numFmtId="0" fontId="23" fillId="35" borderId="0" applyNumberFormat="0" applyBorder="0" applyAlignment="0" applyProtection="0"/>
    <xf numFmtId="0" fontId="24" fillId="36" borderId="19" applyNumberFormat="0" applyAlignment="0" applyProtection="0"/>
    <xf numFmtId="0" fontId="21" fillId="0" borderId="0"/>
    <xf numFmtId="9" fontId="20" fillId="0" borderId="0" applyFont="0" applyFill="0" applyBorder="0" applyAlignment="0" applyProtection="0"/>
    <xf numFmtId="0" fontId="25" fillId="0" borderId="20" applyNumberFormat="0" applyFill="0" applyAlignment="0" applyProtection="0"/>
    <xf numFmtId="0" fontId="21" fillId="0" borderId="0"/>
    <xf numFmtId="9" fontId="17" fillId="0" borderId="0" applyFont="0" applyFill="0" applyBorder="0" applyAlignment="0" applyProtection="0"/>
    <xf numFmtId="0" fontId="26" fillId="4" borderId="0" applyNumberFormat="0" applyBorder="0" applyAlignment="0" applyProtection="0"/>
    <xf numFmtId="0" fontId="17" fillId="0" borderId="0"/>
    <xf numFmtId="0" fontId="2" fillId="0" borderId="0"/>
    <xf numFmtId="0" fontId="2" fillId="0" borderId="0"/>
    <xf numFmtId="0" fontId="27" fillId="0" borderId="0" applyNumberFormat="0" applyFill="0" applyBorder="0" applyAlignment="0" applyProtection="0"/>
    <xf numFmtId="165" fontId="20" fillId="0" borderId="0" applyFont="0" applyFill="0" applyBorder="0" applyAlignment="0" applyProtection="0"/>
    <xf numFmtId="0" fontId="20" fillId="0" borderId="0"/>
    <xf numFmtId="0" fontId="20" fillId="0" borderId="0"/>
    <xf numFmtId="0" fontId="2" fillId="0" borderId="0"/>
    <xf numFmtId="0" fontId="20" fillId="0" borderId="0"/>
    <xf numFmtId="0" fontId="17" fillId="0" borderId="0"/>
    <xf numFmtId="0" fontId="2" fillId="0" borderId="0"/>
    <xf numFmtId="0" fontId="20" fillId="0" borderId="0"/>
    <xf numFmtId="0" fontId="20" fillId="0" borderId="0"/>
    <xf numFmtId="0" fontId="18" fillId="0" borderId="0"/>
    <xf numFmtId="0" fontId="31" fillId="3" borderId="0" applyNumberFormat="0" applyBorder="0" applyAlignment="0" applyProtection="0"/>
    <xf numFmtId="0" fontId="20" fillId="0" borderId="0"/>
    <xf numFmtId="0" fontId="2" fillId="0" borderId="0"/>
    <xf numFmtId="0" fontId="17" fillId="0" borderId="0"/>
    <xf numFmtId="0" fontId="2" fillId="0" borderId="0"/>
    <xf numFmtId="0" fontId="28" fillId="40" borderId="0" applyNumberFormat="0" applyBorder="0" applyAlignment="0" applyProtection="0"/>
    <xf numFmtId="0" fontId="2" fillId="0" borderId="0"/>
    <xf numFmtId="0" fontId="8" fillId="4" borderId="0" applyNumberFormat="0" applyBorder="0" applyAlignment="0" applyProtection="0"/>
    <xf numFmtId="0" fontId="2" fillId="8" borderId="14" applyNumberFormat="0" applyFont="0" applyAlignment="0" applyProtection="0"/>
    <xf numFmtId="0" fontId="28" fillId="0" borderId="0" applyFill="0" applyProtection="0"/>
    <xf numFmtId="0" fontId="2" fillId="0" borderId="0"/>
    <xf numFmtId="0" fontId="2" fillId="8" borderId="14"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0" fillId="0" borderId="0"/>
    <xf numFmtId="0" fontId="34" fillId="0" borderId="0"/>
    <xf numFmtId="0" fontId="20" fillId="0" borderId="0"/>
    <xf numFmtId="0" fontId="2" fillId="0" borderId="0"/>
    <xf numFmtId="0" fontId="2" fillId="0" borderId="0"/>
    <xf numFmtId="0" fontId="20" fillId="0" borderId="0"/>
    <xf numFmtId="0" fontId="2" fillId="0" borderId="0"/>
    <xf numFmtId="0" fontId="2" fillId="0" borderId="0"/>
  </cellStyleXfs>
  <cellXfs count="266">
    <xf numFmtId="0" fontId="0" fillId="0" borderId="0" xfId="0"/>
    <xf numFmtId="0" fontId="0" fillId="0" borderId="0" xfId="0"/>
    <xf numFmtId="0" fontId="2" fillId="0" borderId="0" xfId="64"/>
    <xf numFmtId="0" fontId="2" fillId="0" borderId="2" xfId="64" applyBorder="1"/>
    <xf numFmtId="0" fontId="20" fillId="38" borderId="24" xfId="64" applyFont="1" applyFill="1" applyBorder="1"/>
    <xf numFmtId="0" fontId="29" fillId="39" borderId="24" xfId="64" applyFont="1" applyFill="1" applyBorder="1"/>
    <xf numFmtId="0" fontId="29" fillId="38" borderId="24" xfId="64" applyFont="1" applyFill="1" applyBorder="1"/>
    <xf numFmtId="0" fontId="29" fillId="0" borderId="0" xfId="64" applyFont="1" applyAlignment="1">
      <alignment horizontal="center"/>
    </xf>
    <xf numFmtId="0" fontId="30" fillId="0" borderId="0" xfId="64" applyFont="1"/>
    <xf numFmtId="2" fontId="0" fillId="0" borderId="0" xfId="0" applyNumberFormat="1"/>
    <xf numFmtId="0" fontId="0" fillId="0" borderId="0" xfId="64" applyFont="1"/>
    <xf numFmtId="0" fontId="0" fillId="0" borderId="2" xfId="64" applyFont="1" applyBorder="1"/>
    <xf numFmtId="9" fontId="0" fillId="41" borderId="0" xfId="0" applyNumberFormat="1" applyFill="1"/>
    <xf numFmtId="0" fontId="17" fillId="0" borderId="0" xfId="0" applyFont="1" applyFill="1" applyBorder="1"/>
    <xf numFmtId="0" fontId="0" fillId="0" borderId="0" xfId="0" applyAlignment="1">
      <alignment horizontal="left"/>
    </xf>
    <xf numFmtId="0" fontId="32" fillId="45" borderId="5" xfId="56" applyFont="1" applyFill="1" applyBorder="1"/>
    <xf numFmtId="0" fontId="32" fillId="47" borderId="16" xfId="56" applyFont="1" applyFill="1" applyBorder="1"/>
    <xf numFmtId="0" fontId="32" fillId="46" borderId="5" xfId="56" applyFont="1" applyFill="1" applyBorder="1"/>
    <xf numFmtId="0" fontId="32" fillId="43" borderId="3" xfId="56" applyFont="1" applyFill="1" applyBorder="1"/>
    <xf numFmtId="0" fontId="17" fillId="42" borderId="0" xfId="0" applyFont="1" applyFill="1" applyBorder="1" applyAlignment="1" applyProtection="1">
      <alignment horizontal="center"/>
      <protection locked="0"/>
    </xf>
    <xf numFmtId="0" fontId="17" fillId="42" borderId="0" xfId="0" applyFont="1" applyFill="1" applyBorder="1"/>
    <xf numFmtId="0" fontId="1" fillId="0" borderId="0" xfId="0" applyFont="1"/>
    <xf numFmtId="0" fontId="19" fillId="42" borderId="1" xfId="0" applyFont="1" applyFill="1" applyBorder="1" applyAlignment="1" applyProtection="1">
      <alignment horizontal="center" vertical="center" wrapText="1"/>
      <protection locked="0"/>
    </xf>
    <xf numFmtId="0" fontId="0" fillId="0" borderId="0" xfId="0"/>
    <xf numFmtId="2" fontId="0" fillId="0" borderId="0" xfId="0" applyNumberFormat="1"/>
    <xf numFmtId="164" fontId="17" fillId="44" borderId="21" xfId="0" applyNumberFormat="1" applyFont="1" applyFill="1" applyBorder="1"/>
    <xf numFmtId="164" fontId="17" fillId="44" borderId="0" xfId="0" applyNumberFormat="1" applyFont="1" applyFill="1" applyBorder="1"/>
    <xf numFmtId="164" fontId="17" fillId="44" borderId="22" xfId="0" applyNumberFormat="1" applyFont="1" applyFill="1" applyBorder="1"/>
    <xf numFmtId="164" fontId="17" fillId="44" borderId="2" xfId="0" applyNumberFormat="1" applyFont="1" applyFill="1" applyBorder="1"/>
    <xf numFmtId="164" fontId="17" fillId="44" borderId="23" xfId="0" applyNumberFormat="1" applyFont="1" applyFill="1" applyBorder="1"/>
    <xf numFmtId="164" fontId="17" fillId="44" borderId="17" xfId="0" applyNumberFormat="1" applyFont="1" applyFill="1" applyBorder="1"/>
    <xf numFmtId="0" fontId="0" fillId="0" borderId="0" xfId="0"/>
    <xf numFmtId="2" fontId="0" fillId="0" borderId="0" xfId="0" applyNumberFormat="1"/>
    <xf numFmtId="14" fontId="0" fillId="0" borderId="0" xfId="0" applyNumberFormat="1"/>
    <xf numFmtId="0" fontId="33" fillId="0" borderId="0" xfId="0" applyFont="1"/>
    <xf numFmtId="14" fontId="17" fillId="0" borderId="0" xfId="0" applyNumberFormat="1" applyFont="1"/>
    <xf numFmtId="0" fontId="17" fillId="0" borderId="0" xfId="0" applyFont="1"/>
    <xf numFmtId="0" fontId="0" fillId="0" borderId="0" xfId="0" applyFont="1"/>
    <xf numFmtId="166" fontId="0" fillId="0" borderId="0" xfId="0" applyNumberFormat="1"/>
    <xf numFmtId="0" fontId="32" fillId="43" borderId="0" xfId="56" applyFont="1" applyFill="1" applyBorder="1"/>
    <xf numFmtId="0" fontId="32" fillId="45" borderId="0" xfId="56" applyFont="1" applyFill="1" applyBorder="1"/>
    <xf numFmtId="0" fontId="32" fillId="46" borderId="0" xfId="56" applyFont="1" applyFill="1" applyBorder="1"/>
    <xf numFmtId="0" fontId="32" fillId="47" borderId="2" xfId="56" applyFont="1" applyFill="1" applyBorder="1"/>
    <xf numFmtId="0" fontId="32" fillId="47" borderId="0" xfId="56" applyFont="1" applyFill="1" applyBorder="1"/>
    <xf numFmtId="0" fontId="30" fillId="0" borderId="0" xfId="93" applyFont="1"/>
    <xf numFmtId="0" fontId="34" fillId="0" borderId="0" xfId="93"/>
    <xf numFmtId="0" fontId="34" fillId="0" borderId="0" xfId="93" applyAlignment="1">
      <alignment horizontal="center"/>
    </xf>
    <xf numFmtId="0" fontId="29" fillId="0" borderId="0" xfId="93" applyFont="1" applyAlignment="1">
      <alignment horizontal="center"/>
    </xf>
    <xf numFmtId="0" fontId="19" fillId="38" borderId="24" xfId="93" applyFont="1" applyFill="1" applyBorder="1" applyAlignment="1">
      <alignment horizontal="left" vertical="center" wrapText="1"/>
    </xf>
    <xf numFmtId="0" fontId="19" fillId="37" borderId="24" xfId="93" applyFont="1" applyFill="1" applyBorder="1" applyAlignment="1">
      <alignment horizontal="left" vertical="center" wrapText="1"/>
    </xf>
    <xf numFmtId="0" fontId="20" fillId="0" borderId="0" xfId="69"/>
    <xf numFmtId="0" fontId="20" fillId="0" borderId="1" xfId="93" applyFont="1" applyBorder="1" applyAlignment="1">
      <alignment vertical="center"/>
    </xf>
    <xf numFmtId="0" fontId="35" fillId="0" borderId="1" xfId="93" applyFont="1" applyBorder="1"/>
    <xf numFmtId="0" fontId="20" fillId="0" borderId="1" xfId="93" applyFont="1" applyBorder="1" applyAlignment="1">
      <alignment horizontal="right" vertical="center"/>
    </xf>
    <xf numFmtId="0" fontId="34" fillId="0" borderId="1" xfId="93" applyBorder="1"/>
    <xf numFmtId="0" fontId="20" fillId="0" borderId="0" xfId="93" applyFont="1" applyAlignment="1">
      <alignment vertical="center"/>
    </xf>
    <xf numFmtId="0" fontId="35" fillId="0" borderId="2" xfId="93" applyFont="1" applyBorder="1"/>
    <xf numFmtId="0" fontId="20" fillId="0" borderId="2" xfId="93" applyFont="1" applyBorder="1" applyAlignment="1">
      <alignment horizontal="right" vertical="center"/>
    </xf>
    <xf numFmtId="0" fontId="35" fillId="0" borderId="0" xfId="93" applyFont="1"/>
    <xf numFmtId="0" fontId="20" fillId="0" borderId="2" xfId="93" applyFont="1" applyBorder="1" applyAlignment="1">
      <alignment vertical="center"/>
    </xf>
    <xf numFmtId="0" fontId="20" fillId="0" borderId="0" xfId="93" applyFont="1" applyAlignment="1">
      <alignment horizontal="right" vertical="center"/>
    </xf>
    <xf numFmtId="0" fontId="30" fillId="0" borderId="0" xfId="94" applyFont="1"/>
    <xf numFmtId="0" fontId="20" fillId="0" borderId="0" xfId="94"/>
    <xf numFmtId="0" fontId="29" fillId="0" borderId="0" xfId="94" applyFont="1" applyAlignment="1">
      <alignment horizontal="center"/>
    </xf>
    <xf numFmtId="0" fontId="29" fillId="38" borderId="24" xfId="94" applyFont="1" applyFill="1" applyBorder="1"/>
    <xf numFmtId="0" fontId="29" fillId="39" borderId="24" xfId="94" applyFont="1" applyFill="1" applyBorder="1"/>
    <xf numFmtId="0" fontId="20" fillId="38" borderId="24" xfId="94" applyFill="1" applyBorder="1"/>
    <xf numFmtId="0" fontId="29" fillId="48" borderId="24" xfId="95" applyFont="1" applyFill="1" applyBorder="1"/>
    <xf numFmtId="0" fontId="20" fillId="0" borderId="0" xfId="93" applyFont="1"/>
    <xf numFmtId="2" fontId="34" fillId="0" borderId="0" xfId="93" applyNumberFormat="1"/>
    <xf numFmtId="0" fontId="39" fillId="0" borderId="0" xfId="93" applyFont="1"/>
    <xf numFmtId="0" fontId="14" fillId="0" borderId="0" xfId="93" applyFont="1"/>
    <xf numFmtId="0" fontId="29" fillId="48" borderId="24" xfId="64" applyFont="1" applyFill="1" applyBorder="1"/>
    <xf numFmtId="0" fontId="20" fillId="38" borderId="0" xfId="64" applyFont="1" applyFill="1"/>
    <xf numFmtId="0" fontId="2" fillId="0" borderId="25" xfId="64" applyBorder="1"/>
    <xf numFmtId="0" fontId="2" fillId="49" borderId="25" xfId="64" applyFill="1" applyBorder="1"/>
    <xf numFmtId="1" fontId="2" fillId="0" borderId="25" xfId="64" applyNumberFormat="1" applyBorder="1"/>
    <xf numFmtId="1" fontId="2" fillId="0" borderId="25" xfId="64" applyNumberFormat="1" applyBorder="1" applyAlignment="1">
      <alignment horizontal="center" vertical="center"/>
    </xf>
    <xf numFmtId="0" fontId="2" fillId="0" borderId="26" xfId="64" applyBorder="1"/>
    <xf numFmtId="0" fontId="2" fillId="49" borderId="0" xfId="64" applyFill="1"/>
    <xf numFmtId="2" fontId="2" fillId="0" borderId="0" xfId="64" applyNumberFormat="1"/>
    <xf numFmtId="1" fontId="2" fillId="0" borderId="0" xfId="64" applyNumberFormat="1" applyAlignment="1">
      <alignment horizontal="center" vertical="center"/>
    </xf>
    <xf numFmtId="0" fontId="40" fillId="0" borderId="27" xfId="93" applyFont="1" applyBorder="1" applyAlignment="1">
      <alignment horizontal="justify"/>
    </xf>
    <xf numFmtId="0" fontId="41" fillId="50" borderId="3" xfId="93" applyFont="1" applyFill="1" applyBorder="1" applyAlignment="1">
      <alignment horizontal="center" vertical="center"/>
    </xf>
    <xf numFmtId="0" fontId="41" fillId="50" borderId="4" xfId="93" applyFont="1" applyFill="1" applyBorder="1" applyAlignment="1">
      <alignment horizontal="center" vertical="center"/>
    </xf>
    <xf numFmtId="0" fontId="41" fillId="50" borderId="1" xfId="93" applyFont="1" applyFill="1" applyBorder="1" applyAlignment="1">
      <alignment horizontal="center" vertical="center"/>
    </xf>
    <xf numFmtId="1" fontId="42" fillId="0" borderId="0" xfId="64" applyNumberFormat="1" applyFont="1" applyAlignment="1">
      <alignment horizontal="center" vertical="center"/>
    </xf>
    <xf numFmtId="0" fontId="2" fillId="0" borderId="1" xfId="64" applyBorder="1"/>
    <xf numFmtId="0" fontId="43" fillId="0" borderId="28" xfId="93" applyFont="1" applyBorder="1"/>
    <xf numFmtId="0" fontId="43" fillId="0" borderId="16" xfId="93" applyFont="1" applyBorder="1" applyAlignment="1">
      <alignment horizontal="center" vertical="center"/>
    </xf>
    <xf numFmtId="0" fontId="43" fillId="0" borderId="2" xfId="93" applyFont="1" applyBorder="1" applyAlignment="1">
      <alignment horizontal="center" vertical="center" wrapText="1"/>
    </xf>
    <xf numFmtId="0" fontId="44" fillId="50" borderId="16" xfId="93" applyFont="1" applyFill="1" applyBorder="1" applyAlignment="1">
      <alignment horizontal="center" vertical="center"/>
    </xf>
    <xf numFmtId="0" fontId="44" fillId="50" borderId="29" xfId="93" applyFont="1" applyFill="1" applyBorder="1" applyAlignment="1">
      <alignment horizontal="center" vertical="center" wrapText="1"/>
    </xf>
    <xf numFmtId="0" fontId="44" fillId="50" borderId="0" xfId="93" applyFont="1" applyFill="1" applyAlignment="1">
      <alignment horizontal="center" vertical="center"/>
    </xf>
    <xf numFmtId="0" fontId="44" fillId="50" borderId="6" xfId="93" applyFont="1" applyFill="1" applyBorder="1" applyAlignment="1">
      <alignment horizontal="center" vertical="center" wrapText="1"/>
    </xf>
    <xf numFmtId="0" fontId="44" fillId="50" borderId="5" xfId="93" applyFont="1" applyFill="1" applyBorder="1" applyAlignment="1">
      <alignment horizontal="center" vertical="center"/>
    </xf>
    <xf numFmtId="9" fontId="34" fillId="0" borderId="0" xfId="93" applyNumberFormat="1"/>
    <xf numFmtId="0" fontId="45" fillId="0" borderId="27" xfId="93" applyFont="1" applyBorder="1"/>
    <xf numFmtId="0" fontId="44" fillId="50" borderId="3" xfId="93" applyFont="1" applyFill="1" applyBorder="1" applyAlignment="1">
      <alignment horizontal="center" vertical="center"/>
    </xf>
    <xf numFmtId="0" fontId="44" fillId="50" borderId="27" xfId="93" applyFont="1" applyFill="1" applyBorder="1" applyAlignment="1">
      <alignment horizontal="center" vertical="center"/>
    </xf>
    <xf numFmtId="1" fontId="42" fillId="0" borderId="0" xfId="64" applyNumberFormat="1" applyFont="1"/>
    <xf numFmtId="0" fontId="44" fillId="50" borderId="30" xfId="93" applyFont="1" applyFill="1" applyBorder="1" applyAlignment="1">
      <alignment horizontal="center" vertical="center"/>
    </xf>
    <xf numFmtId="0" fontId="34" fillId="0" borderId="3" xfId="93" applyBorder="1"/>
    <xf numFmtId="0" fontId="44" fillId="0" borderId="1" xfId="93" applyFont="1" applyBorder="1" applyAlignment="1">
      <alignment horizontal="center" vertical="center"/>
    </xf>
    <xf numFmtId="0" fontId="44" fillId="50" borderId="1" xfId="93" applyFont="1" applyFill="1" applyBorder="1" applyAlignment="1">
      <alignment horizontal="center" vertical="center"/>
    </xf>
    <xf numFmtId="0" fontId="2" fillId="49" borderId="1" xfId="64" applyFill="1" applyBorder="1"/>
    <xf numFmtId="1" fontId="42" fillId="0" borderId="1" xfId="64" applyNumberFormat="1" applyFont="1" applyBorder="1" applyAlignment="1">
      <alignment horizontal="center" vertical="center"/>
    </xf>
    <xf numFmtId="0" fontId="20" fillId="51" borderId="0" xfId="93" applyFont="1" applyFill="1"/>
    <xf numFmtId="0" fontId="34" fillId="51" borderId="0" xfId="93" applyFill="1"/>
    <xf numFmtId="0" fontId="2" fillId="0" borderId="0" xfId="96"/>
    <xf numFmtId="0" fontId="2" fillId="52" borderId="31" xfId="96" applyFill="1" applyBorder="1"/>
    <xf numFmtId="0" fontId="2" fillId="52" borderId="26" xfId="96" applyFill="1" applyBorder="1"/>
    <xf numFmtId="0" fontId="2" fillId="52" borderId="32" xfId="96" applyFill="1" applyBorder="1"/>
    <xf numFmtId="0" fontId="2" fillId="52" borderId="21" xfId="96" applyFill="1" applyBorder="1" applyAlignment="1">
      <alignment wrapText="1"/>
    </xf>
    <xf numFmtId="2" fontId="2" fillId="52" borderId="0" xfId="96" applyNumberFormat="1" applyFill="1"/>
    <xf numFmtId="2" fontId="2" fillId="52" borderId="33" xfId="96" applyNumberFormat="1" applyFill="1" applyBorder="1"/>
    <xf numFmtId="0" fontId="20" fillId="0" borderId="0" xfId="97"/>
    <xf numFmtId="0" fontId="0" fillId="0" borderId="0" xfId="97" applyFont="1"/>
    <xf numFmtId="0" fontId="44" fillId="0" borderId="0" xfId="93" applyFont="1" applyAlignment="1">
      <alignment horizontal="center" vertical="center" wrapText="1"/>
    </xf>
    <xf numFmtId="0" fontId="46" fillId="0" borderId="0" xfId="93" applyFont="1" applyAlignment="1">
      <alignment horizontal="center" vertical="center" wrapText="1"/>
    </xf>
    <xf numFmtId="2" fontId="43" fillId="0" borderId="0" xfId="93" applyNumberFormat="1" applyFont="1"/>
    <xf numFmtId="2" fontId="47" fillId="0" borderId="0" xfId="93" applyNumberFormat="1" applyFont="1" applyAlignment="1">
      <alignment horizontal="center" vertical="center"/>
    </xf>
    <xf numFmtId="2" fontId="44" fillId="0" borderId="0" xfId="93" applyNumberFormat="1" applyFont="1" applyAlignment="1">
      <alignment horizontal="center" vertical="center"/>
    </xf>
    <xf numFmtId="2" fontId="46" fillId="0" borderId="0" xfId="93" applyNumberFormat="1" applyFont="1" applyAlignment="1">
      <alignment horizontal="center" vertical="center"/>
    </xf>
    <xf numFmtId="1" fontId="34" fillId="0" borderId="0" xfId="93" applyNumberFormat="1"/>
    <xf numFmtId="0" fontId="44" fillId="0" borderId="0" xfId="93" applyFont="1" applyAlignment="1">
      <alignment horizontal="center" vertical="center"/>
    </xf>
    <xf numFmtId="0" fontId="43" fillId="0" borderId="0" xfId="93" applyFont="1"/>
    <xf numFmtId="0" fontId="40" fillId="0" borderId="0" xfId="93" applyFont="1" applyAlignment="1">
      <alignment horizontal="justify"/>
    </xf>
    <xf numFmtId="0" fontId="43" fillId="0" borderId="0" xfId="93" applyFont="1" applyAlignment="1">
      <alignment horizontal="center" vertical="center"/>
    </xf>
    <xf numFmtId="0" fontId="43" fillId="0" borderId="0" xfId="93" applyFont="1" applyAlignment="1">
      <alignment horizontal="center" vertical="center" wrapText="1"/>
    </xf>
    <xf numFmtId="2" fontId="47" fillId="0" borderId="0" xfId="93" applyNumberFormat="1" applyFont="1" applyAlignment="1">
      <alignment horizontal="center" vertical="center" wrapText="1"/>
    </xf>
    <xf numFmtId="0" fontId="47" fillId="0" borderId="0" xfId="93" applyFont="1" applyAlignment="1">
      <alignment horizontal="center" vertical="center"/>
    </xf>
    <xf numFmtId="0" fontId="47" fillId="0" borderId="0" xfId="93" applyFont="1" applyAlignment="1">
      <alignment horizontal="center" vertical="center" wrapText="1"/>
    </xf>
    <xf numFmtId="0" fontId="2" fillId="0" borderId="0" xfId="98"/>
    <xf numFmtId="0" fontId="2" fillId="33" borderId="0" xfId="98" applyFill="1"/>
    <xf numFmtId="0" fontId="2" fillId="53" borderId="0" xfId="98" applyFill="1"/>
    <xf numFmtId="0" fontId="14" fillId="0" borderId="0" xfId="98" applyFont="1"/>
    <xf numFmtId="0" fontId="34" fillId="33" borderId="0" xfId="93" applyFill="1"/>
    <xf numFmtId="167" fontId="42" fillId="0" borderId="0" xfId="64" applyNumberFormat="1" applyFont="1"/>
    <xf numFmtId="0" fontId="20" fillId="0" borderId="2" xfId="69" applyBorder="1"/>
    <xf numFmtId="1" fontId="2" fillId="0" borderId="0" xfId="64" applyNumberFormat="1"/>
    <xf numFmtId="0" fontId="43" fillId="54" borderId="0" xfId="93" applyFont="1" applyFill="1"/>
    <xf numFmtId="1" fontId="42" fillId="54" borderId="2" xfId="64" applyNumberFormat="1" applyFont="1" applyFill="1" applyBorder="1"/>
    <xf numFmtId="0" fontId="34" fillId="54" borderId="0" xfId="93" applyFill="1"/>
    <xf numFmtId="1" fontId="42" fillId="54" borderId="0" xfId="64" applyNumberFormat="1" applyFont="1" applyFill="1"/>
    <xf numFmtId="0" fontId="20" fillId="54" borderId="0" xfId="93" applyFont="1" applyFill="1"/>
    <xf numFmtId="168" fontId="42" fillId="0" borderId="0" xfId="64" applyNumberFormat="1" applyFont="1"/>
    <xf numFmtId="0" fontId="43" fillId="54" borderId="16" xfId="93" applyFont="1" applyFill="1" applyBorder="1" applyAlignment="1">
      <alignment horizontal="center" vertical="center"/>
    </xf>
    <xf numFmtId="0" fontId="43" fillId="54" borderId="2" xfId="93" applyFont="1" applyFill="1" applyBorder="1" applyAlignment="1">
      <alignment horizontal="center" vertical="center" wrapText="1"/>
    </xf>
    <xf numFmtId="0" fontId="44" fillId="54" borderId="16" xfId="93" applyFont="1" applyFill="1" applyBorder="1" applyAlignment="1">
      <alignment horizontal="center" vertical="center"/>
    </xf>
    <xf numFmtId="0" fontId="44" fillId="54" borderId="29" xfId="93" applyFont="1" applyFill="1" applyBorder="1" applyAlignment="1">
      <alignment horizontal="center" vertical="center" wrapText="1"/>
    </xf>
    <xf numFmtId="0" fontId="44" fillId="54" borderId="2" xfId="93" applyFont="1" applyFill="1" applyBorder="1" applyAlignment="1">
      <alignment horizontal="center" vertical="center" wrapText="1"/>
    </xf>
    <xf numFmtId="0" fontId="44" fillId="54" borderId="29" xfId="93" applyFont="1" applyFill="1" applyBorder="1" applyAlignment="1">
      <alignment horizontal="center" vertical="center"/>
    </xf>
    <xf numFmtId="0" fontId="44" fillId="54" borderId="16" xfId="93" applyFont="1" applyFill="1" applyBorder="1" applyAlignment="1">
      <alignment horizontal="center" vertical="center" wrapText="1"/>
    </xf>
    <xf numFmtId="0" fontId="43" fillId="54" borderId="27" xfId="93" applyFont="1" applyFill="1" applyBorder="1"/>
    <xf numFmtId="2" fontId="47" fillId="54" borderId="5" xfId="93" applyNumberFormat="1" applyFont="1" applyFill="1" applyBorder="1" applyAlignment="1">
      <alignment horizontal="center" vertical="center"/>
    </xf>
    <xf numFmtId="2" fontId="47" fillId="54" borderId="0" xfId="93" applyNumberFormat="1" applyFont="1" applyFill="1" applyAlignment="1">
      <alignment horizontal="center" vertical="center" wrapText="1"/>
    </xf>
    <xf numFmtId="0" fontId="44" fillId="54" borderId="5" xfId="93" applyFont="1" applyFill="1" applyBorder="1" applyAlignment="1">
      <alignment horizontal="center" vertical="center"/>
    </xf>
    <xf numFmtId="0" fontId="44" fillId="54" borderId="6" xfId="93" applyFont="1" applyFill="1" applyBorder="1" applyAlignment="1">
      <alignment horizontal="center" vertical="center" wrapText="1"/>
    </xf>
    <xf numFmtId="0" fontId="44" fillId="54" borderId="3" xfId="93" applyFont="1" applyFill="1" applyBorder="1" applyAlignment="1">
      <alignment horizontal="center" vertical="center" wrapText="1"/>
    </xf>
    <xf numFmtId="0" fontId="44" fillId="54" borderId="0" xfId="93" applyFont="1" applyFill="1" applyAlignment="1">
      <alignment horizontal="center" vertical="center" wrapText="1"/>
    </xf>
    <xf numFmtId="0" fontId="44" fillId="54" borderId="5" xfId="93" applyFont="1" applyFill="1" applyBorder="1" applyAlignment="1">
      <alignment horizontal="center" vertical="center" wrapText="1"/>
    </xf>
    <xf numFmtId="0" fontId="43" fillId="54" borderId="30" xfId="93" applyFont="1" applyFill="1" applyBorder="1"/>
    <xf numFmtId="0" fontId="47" fillId="54" borderId="5" xfId="93" applyFont="1" applyFill="1" applyBorder="1" applyAlignment="1">
      <alignment horizontal="center" vertical="center"/>
    </xf>
    <xf numFmtId="0" fontId="47" fillId="54" borderId="0" xfId="93" applyFont="1" applyFill="1" applyAlignment="1">
      <alignment horizontal="center" vertical="center" wrapText="1"/>
    </xf>
    <xf numFmtId="0" fontId="34" fillId="0" borderId="2" xfId="93" applyBorder="1"/>
    <xf numFmtId="0" fontId="2" fillId="49" borderId="2" xfId="64" applyFill="1" applyBorder="1"/>
    <xf numFmtId="1" fontId="42" fillId="0" borderId="2" xfId="64" applyNumberFormat="1" applyFont="1" applyBorder="1"/>
    <xf numFmtId="1" fontId="42" fillId="0" borderId="2" xfId="64" applyNumberFormat="1" applyFont="1" applyBorder="1" applyAlignment="1">
      <alignment horizontal="center" vertical="center"/>
    </xf>
    <xf numFmtId="2" fontId="47" fillId="54" borderId="5" xfId="93" applyNumberFormat="1" applyFont="1" applyFill="1" applyBorder="1" applyAlignment="1">
      <alignment horizontal="center" vertical="center" wrapText="1"/>
    </xf>
    <xf numFmtId="0" fontId="44" fillId="54" borderId="6" xfId="93" applyFont="1" applyFill="1" applyBorder="1" applyAlignment="1">
      <alignment horizontal="center" vertical="center"/>
    </xf>
    <xf numFmtId="0" fontId="44" fillId="54" borderId="0" xfId="93" applyFont="1" applyFill="1" applyAlignment="1">
      <alignment horizontal="center" vertical="center"/>
    </xf>
    <xf numFmtId="0" fontId="43" fillId="54" borderId="28" xfId="93" applyFont="1" applyFill="1" applyBorder="1"/>
    <xf numFmtId="2" fontId="47" fillId="54" borderId="16" xfId="93" applyNumberFormat="1" applyFont="1" applyFill="1" applyBorder="1" applyAlignment="1">
      <alignment horizontal="center" vertical="center"/>
    </xf>
    <xf numFmtId="2" fontId="47" fillId="54" borderId="2" xfId="93" applyNumberFormat="1" applyFont="1" applyFill="1" applyBorder="1" applyAlignment="1">
      <alignment horizontal="center" vertical="center" wrapText="1"/>
    </xf>
    <xf numFmtId="1" fontId="46" fillId="48" borderId="5" xfId="93" applyNumberFormat="1" applyFont="1" applyFill="1" applyBorder="1" applyAlignment="1">
      <alignment horizontal="center" vertical="center" wrapText="1"/>
    </xf>
    <xf numFmtId="169" fontId="42" fillId="0" borderId="0" xfId="64" applyNumberFormat="1" applyFont="1"/>
    <xf numFmtId="2" fontId="42" fillId="0" borderId="0" xfId="64" applyNumberFormat="1" applyFont="1"/>
    <xf numFmtId="164" fontId="42" fillId="0" borderId="0" xfId="64" applyNumberFormat="1" applyFont="1"/>
    <xf numFmtId="164" fontId="42" fillId="0" borderId="2" xfId="64" applyNumberFormat="1" applyFont="1" applyBorder="1"/>
    <xf numFmtId="1" fontId="48" fillId="48" borderId="0" xfId="64" applyNumberFormat="1" applyFont="1" applyFill="1"/>
    <xf numFmtId="1" fontId="42" fillId="33" borderId="0" xfId="64" applyNumberFormat="1" applyFont="1" applyFill="1"/>
    <xf numFmtId="1" fontId="34" fillId="0" borderId="2" xfId="93" applyNumberFormat="1" applyBorder="1"/>
    <xf numFmtId="0" fontId="20" fillId="51" borderId="0" xfId="97" applyFill="1"/>
    <xf numFmtId="0" fontId="49" fillId="0" borderId="0" xfId="97" applyFont="1"/>
    <xf numFmtId="0" fontId="39" fillId="0" borderId="0" xfId="97" applyFont="1"/>
    <xf numFmtId="0" fontId="20" fillId="55" borderId="0" xfId="97" applyFill="1"/>
    <xf numFmtId="0" fontId="14" fillId="0" borderId="0" xfId="97" applyFont="1"/>
    <xf numFmtId="0" fontId="43" fillId="0" borderId="0" xfId="97" applyFont="1"/>
    <xf numFmtId="0" fontId="29" fillId="0" borderId="0" xfId="97" applyFont="1"/>
    <xf numFmtId="0" fontId="2" fillId="49" borderId="0" xfId="99" applyFill="1"/>
    <xf numFmtId="0" fontId="40" fillId="0" borderId="27" xfId="97" applyFont="1" applyBorder="1" applyAlignment="1">
      <alignment horizontal="justify"/>
    </xf>
    <xf numFmtId="0" fontId="20" fillId="0" borderId="1" xfId="97" applyBorder="1"/>
    <xf numFmtId="0" fontId="43" fillId="0" borderId="28" xfId="97" applyFont="1" applyBorder="1"/>
    <xf numFmtId="0" fontId="43" fillId="0" borderId="16" xfId="97" applyFont="1" applyBorder="1" applyAlignment="1">
      <alignment horizontal="center" vertical="center"/>
    </xf>
    <xf numFmtId="0" fontId="43" fillId="0" borderId="2" xfId="97" applyFont="1" applyBorder="1" applyAlignment="1">
      <alignment horizontal="center" vertical="center" wrapText="1"/>
    </xf>
    <xf numFmtId="0" fontId="43" fillId="0" borderId="29" xfId="97" applyFont="1" applyBorder="1" applyAlignment="1">
      <alignment horizontal="center" vertical="center" wrapText="1"/>
    </xf>
    <xf numFmtId="0" fontId="43" fillId="0" borderId="30" xfId="97" applyFont="1" applyBorder="1"/>
    <xf numFmtId="2" fontId="43" fillId="0" borderId="27" xfId="97" applyNumberFormat="1" applyFont="1" applyBorder="1" applyAlignment="1">
      <alignment horizontal="center" vertical="center"/>
    </xf>
    <xf numFmtId="0" fontId="30" fillId="0" borderId="0" xfId="99" applyFont="1"/>
    <xf numFmtId="0" fontId="2" fillId="0" borderId="0" xfId="99"/>
    <xf numFmtId="0" fontId="29" fillId="0" borderId="0" xfId="99" applyFont="1" applyAlignment="1">
      <alignment horizontal="center"/>
    </xf>
    <xf numFmtId="0" fontId="43" fillId="0" borderId="30" xfId="97" applyFont="1" applyBorder="1" applyAlignment="1">
      <alignment horizontal="center"/>
    </xf>
    <xf numFmtId="0" fontId="43" fillId="0" borderId="6" xfId="97" applyFont="1" applyBorder="1" applyAlignment="1">
      <alignment horizontal="center"/>
    </xf>
    <xf numFmtId="2" fontId="43" fillId="51" borderId="30" xfId="97" applyNumberFormat="1" applyFont="1" applyFill="1" applyBorder="1" applyAlignment="1">
      <alignment horizontal="center" vertical="center"/>
    </xf>
    <xf numFmtId="2" fontId="43" fillId="0" borderId="30" xfId="97" applyNumberFormat="1" applyFont="1" applyBorder="1" applyAlignment="1">
      <alignment horizontal="center" vertical="center"/>
    </xf>
    <xf numFmtId="0" fontId="29" fillId="38" borderId="24" xfId="99" applyFont="1" applyFill="1" applyBorder="1"/>
    <xf numFmtId="0" fontId="29" fillId="39" borderId="24" xfId="99" applyFont="1" applyFill="1" applyBorder="1"/>
    <xf numFmtId="0" fontId="29" fillId="48" borderId="24" xfId="99" applyFont="1" applyFill="1" applyBorder="1"/>
    <xf numFmtId="1" fontId="42" fillId="0" borderId="0" xfId="99" applyNumberFormat="1" applyFont="1"/>
    <xf numFmtId="1" fontId="42" fillId="0" borderId="0" xfId="99" applyNumberFormat="1" applyFont="1" applyAlignment="1">
      <alignment horizontal="center" vertical="center"/>
    </xf>
    <xf numFmtId="0" fontId="2" fillId="0" borderId="1" xfId="99" applyBorder="1"/>
    <xf numFmtId="2" fontId="43" fillId="0" borderId="6" xfId="97" applyNumberFormat="1" applyFont="1" applyBorder="1" applyAlignment="1">
      <alignment horizontal="center" vertical="center"/>
    </xf>
    <xf numFmtId="2" fontId="43" fillId="55" borderId="30" xfId="97" applyNumberFormat="1" applyFont="1" applyFill="1" applyBorder="1" applyAlignment="1">
      <alignment horizontal="center" vertical="center"/>
    </xf>
    <xf numFmtId="2" fontId="40" fillId="0" borderId="30" xfId="97" applyNumberFormat="1" applyFont="1" applyBorder="1" applyAlignment="1">
      <alignment horizontal="center" vertical="center"/>
    </xf>
    <xf numFmtId="0" fontId="20" fillId="0" borderId="30" xfId="97" applyBorder="1" applyAlignment="1">
      <alignment horizontal="center"/>
    </xf>
    <xf numFmtId="0" fontId="20" fillId="0" borderId="6" xfId="97" applyBorder="1" applyAlignment="1">
      <alignment horizontal="center"/>
    </xf>
    <xf numFmtId="2" fontId="20" fillId="55" borderId="30" xfId="97" applyNumberFormat="1" applyFill="1" applyBorder="1" applyAlignment="1">
      <alignment horizontal="center"/>
    </xf>
    <xf numFmtId="0" fontId="20" fillId="0" borderId="5" xfId="97" applyBorder="1" applyAlignment="1">
      <alignment horizontal="center"/>
    </xf>
    <xf numFmtId="1" fontId="20" fillId="0" borderId="0" xfId="97" applyNumberFormat="1"/>
    <xf numFmtId="2" fontId="43" fillId="0" borderId="30" xfId="97" applyNumberFormat="1" applyFont="1" applyBorder="1" applyAlignment="1">
      <alignment horizontal="center"/>
    </xf>
    <xf numFmtId="2" fontId="20" fillId="0" borderId="30" xfId="97" applyNumberFormat="1" applyBorder="1" applyAlignment="1">
      <alignment horizontal="center"/>
    </xf>
    <xf numFmtId="2" fontId="20" fillId="0" borderId="0" xfId="97" applyNumberFormat="1"/>
    <xf numFmtId="0" fontId="20" fillId="0" borderId="0" xfId="97" applyAlignment="1">
      <alignment vertical="center"/>
    </xf>
    <xf numFmtId="0" fontId="44" fillId="0" borderId="0" xfId="97" applyFont="1" applyAlignment="1">
      <alignment horizontal="center" vertical="center"/>
    </xf>
    <xf numFmtId="0" fontId="44" fillId="0" borderId="0" xfId="97" applyFont="1" applyAlignment="1">
      <alignment horizontal="center" vertical="center" wrapText="1"/>
    </xf>
    <xf numFmtId="0" fontId="2" fillId="0" borderId="2" xfId="99" applyBorder="1"/>
    <xf numFmtId="1" fontId="42" fillId="0" borderId="2" xfId="99" applyNumberFormat="1" applyFont="1" applyBorder="1"/>
    <xf numFmtId="0" fontId="50" fillId="0" borderId="0" xfId="97" applyFont="1" applyAlignment="1">
      <alignment horizontal="center" vertical="center"/>
    </xf>
    <xf numFmtId="0" fontId="46" fillId="0" borderId="0" xfId="97" applyFont="1" applyAlignment="1">
      <alignment horizontal="center" vertical="center" wrapText="1"/>
    </xf>
    <xf numFmtId="0" fontId="2" fillId="49" borderId="1" xfId="99" applyFill="1" applyBorder="1"/>
    <xf numFmtId="1" fontId="42" fillId="0" borderId="1" xfId="99" applyNumberFormat="1" applyFont="1" applyBorder="1" applyAlignment="1">
      <alignment horizontal="center" vertical="center"/>
    </xf>
    <xf numFmtId="0" fontId="2" fillId="49" borderId="2" xfId="99" applyFill="1" applyBorder="1"/>
    <xf numFmtId="1" fontId="42" fillId="0" borderId="2" xfId="99" applyNumberFormat="1" applyFont="1" applyBorder="1" applyAlignment="1">
      <alignment horizontal="center" vertical="center"/>
    </xf>
    <xf numFmtId="0" fontId="34" fillId="0" borderId="0" xfId="93" applyBorder="1"/>
    <xf numFmtId="166" fontId="14" fillId="0" borderId="0" xfId="0" applyNumberFormat="1" applyFont="1"/>
    <xf numFmtId="0" fontId="30" fillId="0" borderId="0" xfId="0" applyFont="1"/>
    <xf numFmtId="0" fontId="29" fillId="0" borderId="0" xfId="0" applyFont="1" applyAlignment="1">
      <alignment horizontal="left"/>
    </xf>
    <xf numFmtId="0" fontId="29" fillId="38" borderId="24" xfId="0" applyFont="1" applyFill="1" applyBorder="1"/>
    <xf numFmtId="0" fontId="29" fillId="39" borderId="24" xfId="0" applyFont="1" applyFill="1" applyBorder="1"/>
    <xf numFmtId="0" fontId="20" fillId="38" borderId="24" xfId="0" applyFont="1" applyFill="1" applyBorder="1"/>
    <xf numFmtId="1" fontId="0" fillId="0" borderId="0" xfId="0" applyNumberFormat="1"/>
    <xf numFmtId="0" fontId="0" fillId="0" borderId="2" xfId="0" applyBorder="1"/>
    <xf numFmtId="0" fontId="0" fillId="0" borderId="0" xfId="0" applyBorder="1"/>
    <xf numFmtId="0" fontId="1" fillId="56" borderId="34" xfId="0" applyFont="1" applyFill="1" applyBorder="1"/>
    <xf numFmtId="170" fontId="0" fillId="0" borderId="0" xfId="0" applyNumberFormat="1"/>
    <xf numFmtId="0" fontId="1" fillId="56" borderId="0" xfId="0" applyFont="1" applyFill="1"/>
    <xf numFmtId="0" fontId="0" fillId="0" borderId="0" xfId="0" applyAlignment="1">
      <alignment horizontal="center"/>
    </xf>
    <xf numFmtId="0" fontId="0" fillId="0" borderId="0" xfId="0" applyAlignment="1">
      <alignment horizontal="center" vertical="center"/>
    </xf>
    <xf numFmtId="0" fontId="41" fillId="0" borderId="0" xfId="93" applyFont="1" applyAlignment="1">
      <alignment horizontal="center" vertical="center"/>
    </xf>
    <xf numFmtId="0" fontId="41" fillId="0" borderId="0" xfId="93" applyFont="1" applyAlignment="1">
      <alignment horizontal="center" vertical="center" wrapText="1"/>
    </xf>
    <xf numFmtId="0" fontId="40" fillId="0" borderId="0" xfId="93" quotePrefix="1" applyFont="1" applyAlignment="1">
      <alignment horizontal="center" vertical="center"/>
    </xf>
    <xf numFmtId="0" fontId="40" fillId="0" borderId="3" xfId="93" quotePrefix="1" applyFont="1" applyBorder="1" applyAlignment="1">
      <alignment horizontal="center" vertical="center"/>
    </xf>
    <xf numFmtId="0" fontId="40" fillId="0" borderId="4" xfId="93" quotePrefix="1" applyFont="1" applyBorder="1" applyAlignment="1">
      <alignment horizontal="center" vertical="center"/>
    </xf>
    <xf numFmtId="0" fontId="41" fillId="50" borderId="27" xfId="93" applyFont="1" applyFill="1" applyBorder="1" applyAlignment="1">
      <alignment horizontal="center" vertical="center"/>
    </xf>
    <xf numFmtId="0" fontId="41" fillId="54" borderId="3" xfId="93" applyFont="1" applyFill="1" applyBorder="1" applyAlignment="1">
      <alignment horizontal="center" vertical="center" wrapText="1"/>
    </xf>
    <xf numFmtId="0" fontId="41" fillId="54" borderId="4" xfId="93" applyFont="1" applyFill="1" applyBorder="1" applyAlignment="1">
      <alignment horizontal="center" vertical="center" wrapText="1"/>
    </xf>
    <xf numFmtId="0" fontId="40" fillId="54" borderId="27" xfId="93" applyFont="1" applyFill="1" applyBorder="1" applyAlignment="1">
      <alignment horizontal="center" wrapText="1"/>
    </xf>
    <xf numFmtId="0" fontId="40" fillId="54" borderId="28" xfId="93" applyFont="1" applyFill="1" applyBorder="1" applyAlignment="1">
      <alignment horizontal="center" wrapText="1"/>
    </xf>
    <xf numFmtId="0" fontId="40" fillId="54" borderId="3" xfId="93" quotePrefix="1" applyFont="1" applyFill="1" applyBorder="1" applyAlignment="1">
      <alignment horizontal="center" vertical="center"/>
    </xf>
    <xf numFmtId="0" fontId="40" fillId="54" borderId="4" xfId="93" quotePrefix="1" applyFont="1" applyFill="1" applyBorder="1" applyAlignment="1">
      <alignment horizontal="center" vertical="center"/>
    </xf>
    <xf numFmtId="0" fontId="41" fillId="54" borderId="3" xfId="93" applyFont="1" applyFill="1" applyBorder="1" applyAlignment="1">
      <alignment horizontal="center" vertical="center"/>
    </xf>
    <xf numFmtId="0" fontId="41" fillId="54" borderId="4" xfId="93" applyFont="1" applyFill="1" applyBorder="1" applyAlignment="1">
      <alignment horizontal="center" vertical="center"/>
    </xf>
    <xf numFmtId="0" fontId="41" fillId="50" borderId="3" xfId="97" applyFont="1" applyFill="1" applyBorder="1" applyAlignment="1">
      <alignment horizontal="center" vertical="center"/>
    </xf>
    <xf numFmtId="0" fontId="41" fillId="50" borderId="4" xfId="97" applyFont="1" applyFill="1" applyBorder="1" applyAlignment="1">
      <alignment horizontal="center" vertical="center"/>
    </xf>
    <xf numFmtId="0" fontId="41" fillId="50" borderId="27" xfId="97" applyFont="1" applyFill="1" applyBorder="1" applyAlignment="1">
      <alignment horizontal="center" vertical="center"/>
    </xf>
  </cellXfs>
  <cellStyles count="100">
    <cellStyle name="20% - Accent1" xfId="16" builtinId="30" customBuiltin="1"/>
    <cellStyle name="20% - Accent1 2" xfId="80" xr:uid="{00000000-0005-0000-0000-000001000000}"/>
    <cellStyle name="20% - Accent2" xfId="20" builtinId="34" customBuiltin="1"/>
    <cellStyle name="20% - Accent2 2" xfId="82" xr:uid="{00000000-0005-0000-0000-000003000000}"/>
    <cellStyle name="20% - Accent3" xfId="24" builtinId="38" customBuiltin="1"/>
    <cellStyle name="20% - Accent3 2" xfId="84" xr:uid="{00000000-0005-0000-0000-000005000000}"/>
    <cellStyle name="20% - Accent4" xfId="28" builtinId="42" customBuiltin="1"/>
    <cellStyle name="20% - Accent4 2" xfId="86" xr:uid="{00000000-0005-0000-0000-000007000000}"/>
    <cellStyle name="20% - Accent5" xfId="32" builtinId="46" customBuiltin="1"/>
    <cellStyle name="20% - Accent5 2" xfId="88" xr:uid="{00000000-0005-0000-0000-000009000000}"/>
    <cellStyle name="20% - Accent6" xfId="36" builtinId="50" customBuiltin="1"/>
    <cellStyle name="20% - Accent6 2" xfId="90" xr:uid="{00000000-0005-0000-0000-00000B000000}"/>
    <cellStyle name="20% - Colore 2" xfId="73" xr:uid="{00000000-0005-0000-0000-00000C000000}"/>
    <cellStyle name="40% - Accent1" xfId="17" builtinId="31" customBuiltin="1"/>
    <cellStyle name="40% - Accent1 2" xfId="81" xr:uid="{00000000-0005-0000-0000-00000E000000}"/>
    <cellStyle name="40% - Accent2" xfId="21" builtinId="35" customBuiltin="1"/>
    <cellStyle name="40% - Accent2 2" xfId="83" xr:uid="{00000000-0005-0000-0000-000010000000}"/>
    <cellStyle name="40% - Accent3" xfId="25" builtinId="39" customBuiltin="1"/>
    <cellStyle name="40% - Accent3 2" xfId="85" xr:uid="{00000000-0005-0000-0000-000012000000}"/>
    <cellStyle name="40% - Accent4" xfId="29" builtinId="43" customBuiltin="1"/>
    <cellStyle name="40% - Accent4 2" xfId="87" xr:uid="{00000000-0005-0000-0000-000014000000}"/>
    <cellStyle name="40% - Accent5" xfId="33" builtinId="47" customBuiltin="1"/>
    <cellStyle name="40% - Accent5 2" xfId="89" xr:uid="{00000000-0005-0000-0000-000016000000}"/>
    <cellStyle name="40% - Accent6" xfId="37" builtinId="51" customBuiltin="1"/>
    <cellStyle name="40% - Accent6 2" xfId="91" xr:uid="{00000000-0005-0000-0000-000018000000}"/>
    <cellStyle name="60% - Accent1" xfId="18" builtinId="32" customBuiltin="1"/>
    <cellStyle name="60% - Accent2" xfId="22" builtinId="36" customBuiltin="1"/>
    <cellStyle name="60% - Accent3" xfId="26" builtinId="40" customBuiltin="1"/>
    <cellStyle name="60% - Accent4" xfId="30" builtinId="44" customBuiltin="1"/>
    <cellStyle name="60% - Accent5" xfId="34" builtinId="48" customBuiltin="1"/>
    <cellStyle name="60% - Accent6" xfId="38" builtinId="52" customBuiltin="1"/>
    <cellStyle name="Accent1" xfId="15" builtinId="29" customBuiltin="1"/>
    <cellStyle name="Accent2" xfId="19" builtinId="33" customBuiltin="1"/>
    <cellStyle name="Accent3" xfId="23" builtinId="37" customBuiltin="1"/>
    <cellStyle name="Accent4" xfId="27" builtinId="41" customBuiltin="1"/>
    <cellStyle name="Accent5" xfId="31" builtinId="45" customBuiltin="1"/>
    <cellStyle name="Accent6" xfId="35" builtinId="49" customBuiltin="1"/>
    <cellStyle name="Bad" xfId="6" builtinId="27" customBuiltin="1"/>
    <cellStyle name="Bad 2" xfId="68" xr:uid="{00000000-0005-0000-0000-000026000000}"/>
    <cellStyle name="Calculation" xfId="9" builtinId="22" customBuiltin="1"/>
    <cellStyle name="Check Cell" xfId="11" builtinId="23" customBuiltin="1"/>
    <cellStyle name="Comma 7" xfId="58" xr:uid="{00000000-0005-0000-0000-000029000000}"/>
    <cellStyle name="Comma0 - Type3" xfId="43" xr:uid="{00000000-0005-0000-0000-00002A000000}"/>
    <cellStyle name="Explanatory Text" xfId="13" builtinId="53" customBuiltin="1"/>
    <cellStyle name="Fixed2 - Type2" xfId="44" xr:uid="{00000000-0005-0000-0000-00002C000000}"/>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Input 2" xfId="45" xr:uid="{00000000-0005-0000-0000-000033000000}"/>
    <cellStyle name="Linked Cell" xfId="10" builtinId="24" customBuiltin="1"/>
    <cellStyle name="Neutral 2" xfId="46" xr:uid="{00000000-0005-0000-0000-000035000000}"/>
    <cellStyle name="Neutral 3" xfId="75" xr:uid="{00000000-0005-0000-0000-000036000000}"/>
    <cellStyle name="Neutral 4" xfId="53" xr:uid="{00000000-0005-0000-0000-000037000000}"/>
    <cellStyle name="Normal" xfId="0" builtinId="0"/>
    <cellStyle name="Normal 10" xfId="92" xr:uid="{00000000-0005-0000-0000-000039000000}"/>
    <cellStyle name="Normal 11" xfId="39" xr:uid="{00000000-0005-0000-0000-00003A000000}"/>
    <cellStyle name="Normal 11 2" xfId="71" xr:uid="{00000000-0005-0000-0000-00003B000000}"/>
    <cellStyle name="Normal 11 2 2" xfId="72" xr:uid="{00000000-0005-0000-0000-00003C000000}"/>
    <cellStyle name="Normal 11 3" xfId="63" xr:uid="{00000000-0005-0000-0000-00003D000000}"/>
    <cellStyle name="Normal 11 3 2" xfId="61" xr:uid="{00000000-0005-0000-0000-00003E000000}"/>
    <cellStyle name="Normal 12" xfId="93" xr:uid="{8D6BD99F-86B4-4C02-BFB2-4E5F89C08A2F}"/>
    <cellStyle name="Normal 14" xfId="96" xr:uid="{03BE5A9E-956E-4793-BBC4-B07D32741366}"/>
    <cellStyle name="Normal 14 2" xfId="98" xr:uid="{84388CEF-C805-4B40-8E15-FC9C72159135}"/>
    <cellStyle name="Normal 2" xfId="41" xr:uid="{00000000-0005-0000-0000-00003F000000}"/>
    <cellStyle name="Normal 2 2" xfId="51" xr:uid="{00000000-0005-0000-0000-000040000000}"/>
    <cellStyle name="Normal 2 2 2" xfId="94" xr:uid="{11B37FCD-E7FA-4B09-A58F-2F5DB5F6BDAF}"/>
    <cellStyle name="Normal 2 3" xfId="62" xr:uid="{00000000-0005-0000-0000-000041000000}"/>
    <cellStyle name="Normal 2 6" xfId="97" xr:uid="{E5262872-761B-4419-892F-05B92A64F78D}"/>
    <cellStyle name="Normal 3" xfId="40" xr:uid="{00000000-0005-0000-0000-000042000000}"/>
    <cellStyle name="Normal 3 10" xfId="69" xr:uid="{00000000-0005-0000-0000-000043000000}"/>
    <cellStyle name="Normal 3 2" xfId="64" xr:uid="{00000000-0005-0000-0000-000044000000}"/>
    <cellStyle name="Normal 3 2 2 2" xfId="59" xr:uid="{00000000-0005-0000-0000-000045000000}"/>
    <cellStyle name="Normal 3 2 3" xfId="99" xr:uid="{C0F79C53-0D61-47EC-8441-88A61F5C3315}"/>
    <cellStyle name="Normal 3 2 4" xfId="95" xr:uid="{74C3CFA5-1E9D-46F9-98F7-0354991A2A83}"/>
    <cellStyle name="Normal 3 4" xfId="66" xr:uid="{00000000-0005-0000-0000-000046000000}"/>
    <cellStyle name="Normal 35" xfId="65" xr:uid="{00000000-0005-0000-0000-000047000000}"/>
    <cellStyle name="Normal 4" xfId="42" xr:uid="{00000000-0005-0000-0000-000048000000}"/>
    <cellStyle name="Normal 4 10" xfId="60" xr:uid="{00000000-0005-0000-0000-000049000000}"/>
    <cellStyle name="Normal 4 2" xfId="56" xr:uid="{00000000-0005-0000-0000-00004A000000}"/>
    <cellStyle name="Normal 4 2 2" xfId="70" xr:uid="{00000000-0005-0000-0000-00004B000000}"/>
    <cellStyle name="Normal 4 2 3" xfId="67" xr:uid="{00000000-0005-0000-0000-00004C000000}"/>
    <cellStyle name="Normal 5" xfId="54" xr:uid="{00000000-0005-0000-0000-00004D000000}"/>
    <cellStyle name="Normal 6" xfId="55" xr:uid="{00000000-0005-0000-0000-00004E000000}"/>
    <cellStyle name="Normal 7" xfId="74" xr:uid="{00000000-0005-0000-0000-00004F000000}"/>
    <cellStyle name="Normal 8" xfId="77" xr:uid="{00000000-0005-0000-0000-000050000000}"/>
    <cellStyle name="Normal 9" xfId="78" xr:uid="{00000000-0005-0000-0000-000051000000}"/>
    <cellStyle name="Note 2" xfId="76" xr:uid="{00000000-0005-0000-0000-000052000000}"/>
    <cellStyle name="Note 3" xfId="79" xr:uid="{00000000-0005-0000-0000-000053000000}"/>
    <cellStyle name="Output" xfId="8" builtinId="21" customBuiltin="1"/>
    <cellStyle name="Output 2" xfId="47" xr:uid="{00000000-0005-0000-0000-000055000000}"/>
    <cellStyle name="Percen - Type1" xfId="48" xr:uid="{00000000-0005-0000-0000-000056000000}"/>
    <cellStyle name="Percent 2" xfId="49" xr:uid="{00000000-0005-0000-0000-000057000000}"/>
    <cellStyle name="Percent 3" xfId="52" xr:uid="{00000000-0005-0000-0000-000058000000}"/>
    <cellStyle name="Title 2" xfId="57" xr:uid="{00000000-0005-0000-0000-000059000000}"/>
    <cellStyle name="Total" xfId="14" builtinId="25" customBuiltin="1"/>
    <cellStyle name="Total 2" xfId="50" xr:uid="{00000000-0005-0000-0000-00005B000000}"/>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9526</xdr:rowOff>
    </xdr:from>
    <xdr:to>
      <xdr:col>6</xdr:col>
      <xdr:colOff>600075</xdr:colOff>
      <xdr:row>4</xdr:row>
      <xdr:rowOff>152400</xdr:rowOff>
    </xdr:to>
    <xdr:sp macro="" textlink="">
      <xdr:nvSpPr>
        <xdr:cNvPr id="2" name="TextBox 1">
          <a:extLst>
            <a:ext uri="{FF2B5EF4-FFF2-40B4-BE49-F238E27FC236}">
              <a16:creationId xmlns:a16="http://schemas.microsoft.com/office/drawing/2014/main" id="{0AF06BC2-9DDE-446F-97C1-BD340ED3C04D}"/>
            </a:ext>
          </a:extLst>
        </xdr:cNvPr>
        <xdr:cNvSpPr txBox="1"/>
      </xdr:nvSpPr>
      <xdr:spPr>
        <a:xfrm>
          <a:off x="1228725" y="9526"/>
          <a:ext cx="3356610" cy="813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a:t>
          </a:r>
          <a:r>
            <a:rPr lang="en-GB" sz="1100" i="1" baseline="0"/>
            <a:t> below specifies whether a transmission connection to DKE/DKW  from abroad is possible (indicated by "1"). Import and export connections are specified separately.</a:t>
          </a:r>
          <a:endParaRPr lang="en-GB" sz="1100" i="1"/>
        </a:p>
      </xdr:txBody>
    </xdr:sp>
    <xdr:clientData/>
  </xdr:twoCellAnchor>
  <xdr:twoCellAnchor editAs="oneCell">
    <xdr:from>
      <xdr:col>15</xdr:col>
      <xdr:colOff>190500</xdr:colOff>
      <xdr:row>3</xdr:row>
      <xdr:rowOff>72118</xdr:rowOff>
    </xdr:from>
    <xdr:to>
      <xdr:col>24</xdr:col>
      <xdr:colOff>285053</xdr:colOff>
      <xdr:row>30</xdr:row>
      <xdr:rowOff>89256</xdr:rowOff>
    </xdr:to>
    <xdr:pic>
      <xdr:nvPicPr>
        <xdr:cNvPr id="3" name="Picture 2">
          <a:extLst>
            <a:ext uri="{FF2B5EF4-FFF2-40B4-BE49-F238E27FC236}">
              <a16:creationId xmlns:a16="http://schemas.microsoft.com/office/drawing/2014/main" id="{67CD0526-5BF9-43CE-B504-5CF023967BB9}"/>
            </a:ext>
          </a:extLst>
        </xdr:cNvPr>
        <xdr:cNvPicPr>
          <a:picLocks noChangeAspect="1"/>
        </xdr:cNvPicPr>
      </xdr:nvPicPr>
      <xdr:blipFill>
        <a:blip xmlns:r="http://schemas.openxmlformats.org/officeDocument/2006/relationships" r:embed="rId1"/>
        <a:stretch>
          <a:fillRect/>
        </a:stretch>
      </xdr:blipFill>
      <xdr:spPr>
        <a:xfrm>
          <a:off x="9662160" y="575038"/>
          <a:ext cx="5580953" cy="4570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0</xdr:row>
      <xdr:rowOff>57151</xdr:rowOff>
    </xdr:from>
    <xdr:to>
      <xdr:col>9</xdr:col>
      <xdr:colOff>180974</xdr:colOff>
      <xdr:row>2</xdr:row>
      <xdr:rowOff>200025</xdr:rowOff>
    </xdr:to>
    <xdr:sp macro="" textlink="">
      <xdr:nvSpPr>
        <xdr:cNvPr id="2" name="TextBox 1">
          <a:extLst>
            <a:ext uri="{FF2B5EF4-FFF2-40B4-BE49-F238E27FC236}">
              <a16:creationId xmlns:a16="http://schemas.microsoft.com/office/drawing/2014/main" id="{EF77924C-A4BC-45F2-9C0E-D2C585B31C12}"/>
            </a:ext>
          </a:extLst>
        </xdr:cNvPr>
        <xdr:cNvSpPr txBox="1"/>
      </xdr:nvSpPr>
      <xdr:spPr>
        <a:xfrm>
          <a:off x="790574" y="57151"/>
          <a:ext cx="6324600" cy="478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of transmission lines from DKE/DKW to other countries. The bounds are based on the data in the table to the right.</a:t>
          </a:r>
          <a:endParaRPr lang="en-GB" sz="1100" i="1"/>
        </a:p>
      </xdr:txBody>
    </xdr:sp>
    <xdr:clientData/>
  </xdr:twoCellAnchor>
  <xdr:twoCellAnchor>
    <xdr:from>
      <xdr:col>13</xdr:col>
      <xdr:colOff>54428</xdr:colOff>
      <xdr:row>20</xdr:row>
      <xdr:rowOff>76200</xdr:rowOff>
    </xdr:from>
    <xdr:to>
      <xdr:col>20</xdr:col>
      <xdr:colOff>469462</xdr:colOff>
      <xdr:row>24</xdr:row>
      <xdr:rowOff>172358</xdr:rowOff>
    </xdr:to>
    <xdr:sp macro="" textlink="">
      <xdr:nvSpPr>
        <xdr:cNvPr id="3" name="TextBox 2">
          <a:extLst>
            <a:ext uri="{FF2B5EF4-FFF2-40B4-BE49-F238E27FC236}">
              <a16:creationId xmlns:a16="http://schemas.microsoft.com/office/drawing/2014/main" id="{7F492E5C-4089-47A6-90F9-8EFBCF79FDBB}"/>
            </a:ext>
          </a:extLst>
        </xdr:cNvPr>
        <xdr:cNvSpPr txBox="1"/>
      </xdr:nvSpPr>
      <xdr:spPr>
        <a:xfrm>
          <a:off x="11095808" y="3787140"/>
          <a:ext cx="8202674" cy="8276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INVCOST are assumed based on the NETP 2016 results. They are divided by 4 because: the investment cost is divided between the receiving and the sending region. Moreover, since two processes are defined one for import and one for export I divided for two again.</a:t>
          </a:r>
        </a:p>
        <a:p>
          <a:endParaRPr lang="da-DK" sz="1100" baseline="0"/>
        </a:p>
      </xdr:txBody>
    </xdr:sp>
    <xdr:clientData/>
  </xdr:twoCellAnchor>
  <xdr:twoCellAnchor>
    <xdr:from>
      <xdr:col>13</xdr:col>
      <xdr:colOff>32657</xdr:colOff>
      <xdr:row>141</xdr:row>
      <xdr:rowOff>130627</xdr:rowOff>
    </xdr:from>
    <xdr:to>
      <xdr:col>20</xdr:col>
      <xdr:colOff>447691</xdr:colOff>
      <xdr:row>147</xdr:row>
      <xdr:rowOff>130628</xdr:rowOff>
    </xdr:to>
    <xdr:sp macro="" textlink="">
      <xdr:nvSpPr>
        <xdr:cNvPr id="4" name="TextBox 3">
          <a:extLst>
            <a:ext uri="{FF2B5EF4-FFF2-40B4-BE49-F238E27FC236}">
              <a16:creationId xmlns:a16="http://schemas.microsoft.com/office/drawing/2014/main" id="{3C8F491A-5A3F-444C-8B89-97B7DC524B2E}"/>
            </a:ext>
          </a:extLst>
        </xdr:cNvPr>
        <xdr:cNvSpPr txBox="1"/>
      </xdr:nvSpPr>
      <xdr:spPr>
        <a:xfrm>
          <a:off x="11074037" y="25977667"/>
          <a:ext cx="8202674" cy="109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for IMPELC-NON and EXPELC-NON the assumed values by Martin are a bit higher than the NETP 2016., but I kept them anyway since the difference is not too high, then I assumed no expansion in the Future</a:t>
          </a:r>
        </a:p>
        <a:p>
          <a:endParaRPr lang="da-DK"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xdr:colOff>
      <xdr:row>0</xdr:row>
      <xdr:rowOff>9526</xdr:rowOff>
    </xdr:from>
    <xdr:to>
      <xdr:col>6</xdr:col>
      <xdr:colOff>600075</xdr:colOff>
      <xdr:row>4</xdr:row>
      <xdr:rowOff>152400</xdr:rowOff>
    </xdr:to>
    <xdr:sp macro="" textlink="">
      <xdr:nvSpPr>
        <xdr:cNvPr id="2" name="TextBox 1">
          <a:extLst>
            <a:ext uri="{FF2B5EF4-FFF2-40B4-BE49-F238E27FC236}">
              <a16:creationId xmlns:a16="http://schemas.microsoft.com/office/drawing/2014/main" id="{9DFC0482-A3E4-4D84-9698-7F6C4BE2089F}"/>
            </a:ext>
          </a:extLst>
        </xdr:cNvPr>
        <xdr:cNvSpPr txBox="1"/>
      </xdr:nvSpPr>
      <xdr:spPr>
        <a:xfrm>
          <a:off x="1228725" y="9526"/>
          <a:ext cx="3257550" cy="813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a:t>
          </a:r>
          <a:r>
            <a:rPr lang="en-GB" sz="1100" i="1" baseline="0"/>
            <a:t> below specifies whether a transmission connection to DKE/DKW  from abroad is possible (indicated by "1"). Import and export connections are specified separately.</a:t>
          </a:r>
          <a:endParaRPr lang="en-GB" sz="1100" i="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28574</xdr:colOff>
      <xdr:row>0</xdr:row>
      <xdr:rowOff>57151</xdr:rowOff>
    </xdr:from>
    <xdr:to>
      <xdr:col>9</xdr:col>
      <xdr:colOff>180974</xdr:colOff>
      <xdr:row>2</xdr:row>
      <xdr:rowOff>200025</xdr:rowOff>
    </xdr:to>
    <xdr:sp macro="" textlink="">
      <xdr:nvSpPr>
        <xdr:cNvPr id="2" name="TextBox 1">
          <a:extLst>
            <a:ext uri="{FF2B5EF4-FFF2-40B4-BE49-F238E27FC236}">
              <a16:creationId xmlns:a16="http://schemas.microsoft.com/office/drawing/2014/main" id="{5606C0D2-CA03-4AE3-A9C6-6BE96741804F}"/>
            </a:ext>
          </a:extLst>
        </xdr:cNvPr>
        <xdr:cNvSpPr txBox="1"/>
      </xdr:nvSpPr>
      <xdr:spPr>
        <a:xfrm>
          <a:off x="790574" y="57151"/>
          <a:ext cx="6210300" cy="447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of transmission lines from DKE/DKW to other countries. The bounds are based on the data in the table to the right.</a:t>
          </a:r>
          <a:endParaRPr lang="en-GB" sz="1100" i="1"/>
        </a:p>
      </xdr:txBody>
    </xdr:sp>
    <xdr:clientData/>
  </xdr:twoCellAnchor>
  <xdr:twoCellAnchor>
    <xdr:from>
      <xdr:col>12</xdr:col>
      <xdr:colOff>0</xdr:colOff>
      <xdr:row>41</xdr:row>
      <xdr:rowOff>0</xdr:rowOff>
    </xdr:from>
    <xdr:to>
      <xdr:col>20</xdr:col>
      <xdr:colOff>338834</xdr:colOff>
      <xdr:row>45</xdr:row>
      <xdr:rowOff>104866</xdr:rowOff>
    </xdr:to>
    <xdr:sp macro="" textlink="">
      <xdr:nvSpPr>
        <xdr:cNvPr id="3" name="TextBox 2">
          <a:extLst>
            <a:ext uri="{FF2B5EF4-FFF2-40B4-BE49-F238E27FC236}">
              <a16:creationId xmlns:a16="http://schemas.microsoft.com/office/drawing/2014/main" id="{6B3230E7-499C-4598-BB57-440A6C35FEE7}"/>
            </a:ext>
          </a:extLst>
        </xdr:cNvPr>
        <xdr:cNvSpPr txBox="1"/>
      </xdr:nvSpPr>
      <xdr:spPr>
        <a:xfrm>
          <a:off x="9037320" y="7429500"/>
          <a:ext cx="8187434" cy="836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INVCOST are assumed based on the NETP 2016 results. They are divided by 4 because: the investment cost is divided between the receiving and the sending region. Moreover, since two processes are defined one for import and one for export I divided for two again.</a:t>
          </a:r>
        </a:p>
        <a:p>
          <a:endParaRPr lang="da-DK" sz="11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78796</xdr:colOff>
      <xdr:row>5</xdr:row>
      <xdr:rowOff>154998</xdr:rowOff>
    </xdr:from>
    <xdr:to>
      <xdr:col>12</xdr:col>
      <xdr:colOff>152400</xdr:colOff>
      <xdr:row>18</xdr:row>
      <xdr:rowOff>83128</xdr:rowOff>
    </xdr:to>
    <xdr:sp macro="" textlink="">
      <xdr:nvSpPr>
        <xdr:cNvPr id="2" name="TextBox 1">
          <a:extLst>
            <a:ext uri="{FF2B5EF4-FFF2-40B4-BE49-F238E27FC236}">
              <a16:creationId xmlns:a16="http://schemas.microsoft.com/office/drawing/2014/main" id="{E86F7BE2-5D8A-4BE9-A9DD-8494E49DDD13}"/>
            </a:ext>
          </a:extLst>
        </xdr:cNvPr>
        <xdr:cNvSpPr txBox="1"/>
      </xdr:nvSpPr>
      <xdr:spPr>
        <a:xfrm>
          <a:off x="5435656" y="993198"/>
          <a:ext cx="2786324" cy="229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1"/>
            <a:t>Rafs 12th of September 2017:</a:t>
          </a:r>
        </a:p>
        <a:p>
          <a:endParaRPr lang="en-GB" sz="1100" i="1"/>
        </a:p>
        <a:p>
          <a:r>
            <a:rPr lang="en-GB" sz="1100" i="1"/>
            <a:t>The table</a:t>
          </a:r>
          <a:r>
            <a:rPr lang="en-GB" sz="1100" i="1" baseline="0"/>
            <a:t> below specifies whether a transmission connection to NO1/NO2  from abroad is possible (indicated by "1"). Import and export connections are specified separately. In the first row the default rule is declared, in this case if nothing is stated for a specific region then such technology is not available</a:t>
          </a:r>
          <a:endParaRPr lang="en-GB" sz="1100" i="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663574</xdr:colOff>
      <xdr:row>21</xdr:row>
      <xdr:rowOff>44451</xdr:rowOff>
    </xdr:from>
    <xdr:to>
      <xdr:col>25</xdr:col>
      <xdr:colOff>688974</xdr:colOff>
      <xdr:row>23</xdr:row>
      <xdr:rowOff>174625</xdr:rowOff>
    </xdr:to>
    <xdr:sp macro="" textlink="">
      <xdr:nvSpPr>
        <xdr:cNvPr id="2" name="TextBox 1">
          <a:extLst>
            <a:ext uri="{FF2B5EF4-FFF2-40B4-BE49-F238E27FC236}">
              <a16:creationId xmlns:a16="http://schemas.microsoft.com/office/drawing/2014/main" id="{5E6C0FFB-3477-419A-ACE6-2C4D62EE1719}"/>
            </a:ext>
          </a:extLst>
        </xdr:cNvPr>
        <xdr:cNvSpPr txBox="1"/>
      </xdr:nvSpPr>
      <xdr:spPr>
        <a:xfrm>
          <a:off x="16917034" y="3953511"/>
          <a:ext cx="6578600" cy="495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of transmission lines from NOR1/NOR2 to other countries. The bounds are based on the data in the table to the right.</a:t>
          </a:r>
          <a:endParaRPr lang="en-GB" sz="1100" i="1"/>
        </a:p>
      </xdr:txBody>
    </xdr:sp>
    <xdr:clientData/>
  </xdr:twoCellAnchor>
  <xdr:twoCellAnchor>
    <xdr:from>
      <xdr:col>10</xdr:col>
      <xdr:colOff>431800</xdr:colOff>
      <xdr:row>22</xdr:row>
      <xdr:rowOff>59264</xdr:rowOff>
    </xdr:from>
    <xdr:to>
      <xdr:col>18</xdr:col>
      <xdr:colOff>33866</xdr:colOff>
      <xdr:row>47</xdr:row>
      <xdr:rowOff>84666</xdr:rowOff>
    </xdr:to>
    <xdr:sp macro="" textlink="">
      <xdr:nvSpPr>
        <xdr:cNvPr id="3" name="TextBox 2">
          <a:extLst>
            <a:ext uri="{FF2B5EF4-FFF2-40B4-BE49-F238E27FC236}">
              <a16:creationId xmlns:a16="http://schemas.microsoft.com/office/drawing/2014/main" id="{19B64CAB-9AE5-4CEA-AD5A-CDD1A4F6F453}"/>
            </a:ext>
          </a:extLst>
        </xdr:cNvPr>
        <xdr:cNvSpPr txBox="1"/>
      </xdr:nvSpPr>
      <xdr:spPr>
        <a:xfrm>
          <a:off x="8630920" y="4151204"/>
          <a:ext cx="8387926" cy="45821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RAFS 12th of April 2017:</a:t>
          </a:r>
          <a:endParaRPr lang="en-GB">
            <a:effectLst/>
          </a:endParaRPr>
        </a:p>
        <a:p>
          <a:r>
            <a:rPr lang="en-GB" sz="1100" i="0"/>
            <a:t>The main</a:t>
          </a:r>
          <a:r>
            <a:rPr lang="en-GB" sz="1100" i="0" baseline="0"/>
            <a:t> source of the data used for our projections for the Transmission capacities over the years up to 2035 is TIMES-NordPool, where unfortunately such information are not divided in to power regions but they are presented for the whole country Norway. In order to split the information between North (NOR2) and South (NOR1) I used other sources.</a:t>
          </a:r>
        </a:p>
        <a:p>
          <a:endParaRPr lang="en-GB" sz="1100" i="0" baseline="0"/>
        </a:p>
        <a:p>
          <a:r>
            <a:rPr lang="en-GB" sz="1100" i="0" baseline="0"/>
            <a:t>Concerning the base year I compared the value included in TIMES-NordPool with the Agora project included in the sheet called "DATA", I used the Agora study in order to allocate the links capacity to the appropriate power regions. </a:t>
          </a:r>
        </a:p>
        <a:p>
          <a:endParaRPr lang="en-GB" sz="1100" i="0" baseline="0"/>
        </a:p>
        <a:p>
          <a:r>
            <a:rPr lang="en-GB" sz="1100" i="0" baseline="0"/>
            <a:t>Concerning the new links, I allocated the data extracted from TIMES-NordPool to the right power regions using the following two sources: "SWEDISH-NORWEGIAN GRID DEVELOPMENT", Statnett 2010 pp. 62 and "Nordic Grid Development Plan 2012", english summary slide 15. (see "DATA" sheet). Then since the new link between Sweden and Norway called "South-West Link"  was not clear which Norwegian power region was connecting with Sweden I used the NETP 2016 projections (pp. 168) to allocate also this last link. To do that I compared the installed capacity in 2030 defined in the NETP 2016 (pp.168) with the one resulting after my calculations and I could see how to distribute the new capacity to match the NETP 2016 projections. </a:t>
          </a:r>
        </a:p>
        <a:p>
          <a:endParaRPr lang="en-GB" sz="1100" i="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t>After that I compared all the installed capacity allocated through the different power regions and they match the NETP 2016 projections in 2030. I only missed </a:t>
          </a:r>
          <a:r>
            <a:rPr lang="en-GB" sz="1100" b="0" i="0" baseline="0">
              <a:solidFill>
                <a:schemeClr val="dk1"/>
              </a:solidFill>
              <a:effectLst/>
              <a:latin typeface="+mn-lt"/>
              <a:ea typeface="+mn-ea"/>
              <a:cs typeface="+mn-cs"/>
            </a:rPr>
            <a:t>0,5 GW between NOR2 (North) and Finland. All the other information are in line with the NETP 2016. </a:t>
          </a:r>
          <a:endParaRPr lang="en-GB" sz="1100" i="0" baseline="0"/>
        </a:p>
        <a:p>
          <a:endParaRPr lang="en-GB" sz="1100" i="1"/>
        </a:p>
        <a:p>
          <a:r>
            <a:rPr lang="en-GB" sz="1100" b="0" i="0" baseline="0"/>
            <a:t>In the "DATA" sheet other sources as the Flex4RES database are inlcuded but I realise that they are not so reliable some times, like for example the installed capacity betweeen NOR1 and NOR2 I think is over estimated.</a:t>
          </a:r>
        </a:p>
        <a:p>
          <a:endParaRPr lang="en-GB" sz="1100" b="0" i="0" baseline="0"/>
        </a:p>
        <a:p>
          <a:r>
            <a:rPr lang="en-GB" sz="1100" b="1" i="0" baseline="0"/>
            <a:t>To-Do-List:</a:t>
          </a:r>
        </a:p>
        <a:p>
          <a:r>
            <a:rPr lang="en-GB" sz="1100" b="0" i="0" baseline="0"/>
            <a:t>We need to allocate this new 0,4 GW of connection between NOR2 and Finland resulting from the comparison with the NETP 2016, but I do not know when this is planned to happen, I should search for this and implement it.</a:t>
          </a:r>
        </a:p>
        <a:p>
          <a:r>
            <a:rPr lang="en-GB" sz="1100" b="0" i="0" baseline="0"/>
            <a:t>After 2030 the NETP 2016 propose 2 alternative scenarios where further expansion of the grid is expected we should implement also such information here or in a scenario file.</a:t>
          </a:r>
          <a:endParaRPr lang="en-GB" sz="1100" b="0" i="0"/>
        </a:p>
      </xdr:txBody>
    </xdr:sp>
    <xdr:clientData/>
  </xdr:twoCellAnchor>
  <xdr:twoCellAnchor>
    <xdr:from>
      <xdr:col>10</xdr:col>
      <xdr:colOff>437606</xdr:colOff>
      <xdr:row>49</xdr:row>
      <xdr:rowOff>23949</xdr:rowOff>
    </xdr:from>
    <xdr:to>
      <xdr:col>18</xdr:col>
      <xdr:colOff>39672</xdr:colOff>
      <xdr:row>57</xdr:row>
      <xdr:rowOff>174173</xdr:rowOff>
    </xdr:to>
    <xdr:sp macro="" textlink="">
      <xdr:nvSpPr>
        <xdr:cNvPr id="4" name="TextBox 3">
          <a:extLst>
            <a:ext uri="{FF2B5EF4-FFF2-40B4-BE49-F238E27FC236}">
              <a16:creationId xmlns:a16="http://schemas.microsoft.com/office/drawing/2014/main" id="{F21E2402-8237-45D4-B70F-A7F782B423ED}"/>
            </a:ext>
          </a:extLst>
        </xdr:cNvPr>
        <xdr:cNvSpPr txBox="1"/>
      </xdr:nvSpPr>
      <xdr:spPr>
        <a:xfrm>
          <a:off x="8636726" y="9038409"/>
          <a:ext cx="8387926" cy="1613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RAFS 4th</a:t>
          </a:r>
          <a:r>
            <a:rPr lang="en-GB" sz="1100" b="1" i="0" baseline="0">
              <a:solidFill>
                <a:schemeClr val="dk1"/>
              </a:solidFill>
              <a:effectLst/>
              <a:latin typeface="+mn-lt"/>
              <a:ea typeface="+mn-ea"/>
              <a:cs typeface="+mn-cs"/>
            </a:rPr>
            <a:t> of July</a:t>
          </a:r>
          <a:r>
            <a:rPr lang="en-GB" sz="1100" b="1" i="0">
              <a:solidFill>
                <a:schemeClr val="dk1"/>
              </a:solidFill>
              <a:effectLst/>
              <a:latin typeface="+mn-lt"/>
              <a:ea typeface="+mn-ea"/>
              <a:cs typeface="+mn-cs"/>
            </a:rPr>
            <a:t> 2017:</a:t>
          </a:r>
          <a:endParaRPr lang="en-GB">
            <a:effectLst/>
          </a:endParaRPr>
        </a:p>
        <a:p>
          <a:endParaRPr lang="en-GB" sz="1100" i="0">
            <a:effectLst/>
          </a:endParaRPr>
        </a:p>
        <a:p>
          <a:r>
            <a:rPr lang="en-GB" sz="1100" i="0">
              <a:solidFill>
                <a:srgbClr val="FF0000"/>
              </a:solidFill>
              <a:effectLst/>
            </a:rPr>
            <a:t>Germany Nordlink according</a:t>
          </a:r>
          <a:r>
            <a:rPr lang="en-GB" sz="1100" i="0" baseline="0">
              <a:solidFill>
                <a:srgbClr val="FF0000"/>
              </a:solidFill>
              <a:effectLst/>
            </a:rPr>
            <a:t> to the NETP 2016 will come into operation in 2020 instead of 2018 as it is right now, should we modified it?</a:t>
          </a:r>
          <a:endParaRPr lang="en-GB" sz="1100" i="0">
            <a:solidFill>
              <a:srgbClr val="FF0000"/>
            </a:solidFill>
          </a:endParaRPr>
        </a:p>
      </xdr:txBody>
    </xdr:sp>
    <xdr:clientData/>
  </xdr:twoCellAnchor>
  <xdr:twoCellAnchor>
    <xdr:from>
      <xdr:col>10</xdr:col>
      <xdr:colOff>444500</xdr:colOff>
      <xdr:row>58</xdr:row>
      <xdr:rowOff>165100</xdr:rowOff>
    </xdr:from>
    <xdr:to>
      <xdr:col>17</xdr:col>
      <xdr:colOff>576506</xdr:colOff>
      <xdr:row>63</xdr:row>
      <xdr:rowOff>76200</xdr:rowOff>
    </xdr:to>
    <xdr:sp macro="" textlink="">
      <xdr:nvSpPr>
        <xdr:cNvPr id="5" name="TextBox 4">
          <a:extLst>
            <a:ext uri="{FF2B5EF4-FFF2-40B4-BE49-F238E27FC236}">
              <a16:creationId xmlns:a16="http://schemas.microsoft.com/office/drawing/2014/main" id="{209A5AD3-0E78-404A-A15D-69DC190B23E2}"/>
            </a:ext>
          </a:extLst>
        </xdr:cNvPr>
        <xdr:cNvSpPr txBox="1"/>
      </xdr:nvSpPr>
      <xdr:spPr>
        <a:xfrm>
          <a:off x="8643620" y="10825480"/>
          <a:ext cx="8186346"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a:t>
          </a:r>
          <a:r>
            <a:rPr lang="da-DK" sz="1100" b="1" baseline="0"/>
            <a:t>Sept 2019</a:t>
          </a:r>
          <a:r>
            <a:rPr lang="da-DK" sz="1100" b="1"/>
            <a:t>:</a:t>
          </a:r>
        </a:p>
        <a:p>
          <a:endParaRPr lang="da-DK" sz="1100" baseline="0"/>
        </a:p>
        <a:p>
          <a:r>
            <a:rPr lang="da-DK" sz="1100" baseline="0"/>
            <a:t>INVCOST are assumed based on the NETP 2016 results. They are divided by 4 because: the investment cost is divided between the receiving and the sending region. Moreover, since two processes are defined one for import and one for export I divided for two again.</a:t>
          </a:r>
        </a:p>
        <a:p>
          <a:endParaRPr lang="da-DK" sz="11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EMS/SubRES_TMPL/SubRes_ELC_Tech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vlse-my.sharepoint.com/VEDA/VEDA_Models/Denmark/TIMES-DK-DEA_ws2016/VT_DK_ELC_v1p1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IND_ELC"/>
      <sheetName val="RES_ELC"/>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2:E5"/>
  <sheetViews>
    <sheetView workbookViewId="0">
      <selection activeCell="D26" sqref="D26"/>
    </sheetView>
  </sheetViews>
  <sheetFormatPr defaultRowHeight="14.4" x14ac:dyDescent="0.3"/>
  <cols>
    <col min="1" max="1" width="10.44140625" bestFit="1" customWidth="1"/>
    <col min="2" max="2" width="14.6640625" bestFit="1" customWidth="1"/>
    <col min="3" max="3" width="23.5546875" bestFit="1" customWidth="1"/>
    <col min="4" max="4" width="39.33203125" customWidth="1"/>
    <col min="5" max="5" width="31" customWidth="1"/>
  </cols>
  <sheetData>
    <row r="2" spans="1:5" x14ac:dyDescent="0.3">
      <c r="A2" s="34" t="s">
        <v>91</v>
      </c>
      <c r="B2" s="34" t="s">
        <v>92</v>
      </c>
      <c r="C2" s="34" t="s">
        <v>93</v>
      </c>
      <c r="D2" s="34" t="s">
        <v>94</v>
      </c>
      <c r="E2" s="34" t="s">
        <v>95</v>
      </c>
    </row>
    <row r="3" spans="1:5" s="37" customFormat="1" x14ac:dyDescent="0.3">
      <c r="A3" s="35">
        <v>44067</v>
      </c>
      <c r="B3" s="36" t="s">
        <v>102</v>
      </c>
      <c r="C3" s="37" t="s">
        <v>104</v>
      </c>
      <c r="D3" s="36"/>
      <c r="E3" s="36" t="s">
        <v>103</v>
      </c>
    </row>
    <row r="4" spans="1:5" x14ac:dyDescent="0.3">
      <c r="A4" s="33">
        <v>43636</v>
      </c>
      <c r="B4" t="s">
        <v>96</v>
      </c>
      <c r="C4" t="s">
        <v>99</v>
      </c>
      <c r="D4" t="s">
        <v>97</v>
      </c>
      <c r="E4" t="s">
        <v>98</v>
      </c>
    </row>
    <row r="5" spans="1:5" x14ac:dyDescent="0.3">
      <c r="A5" s="33">
        <v>43637</v>
      </c>
      <c r="B5" s="31" t="s">
        <v>96</v>
      </c>
      <c r="C5" s="31" t="s">
        <v>99</v>
      </c>
      <c r="D5" s="31" t="s">
        <v>100</v>
      </c>
      <c r="E5" s="3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DF130"/>
  <sheetViews>
    <sheetView workbookViewId="0">
      <selection activeCell="BW3" sqref="BW3"/>
    </sheetView>
  </sheetViews>
  <sheetFormatPr defaultRowHeight="14.4" x14ac:dyDescent="0.3"/>
  <cols>
    <col min="1" max="1" width="11.109375" bestFit="1" customWidth="1"/>
    <col min="2" max="2" width="9.44140625" bestFit="1" customWidth="1"/>
    <col min="3" max="3" width="13.6640625" bestFit="1" customWidth="1"/>
    <col min="9" max="9" width="10.44140625" bestFit="1" customWidth="1"/>
    <col min="12" max="12" width="8.88671875" style="1"/>
    <col min="15" max="15" width="9.44140625" bestFit="1" customWidth="1"/>
    <col min="22" max="22" width="10.21875" bestFit="1" customWidth="1"/>
    <col min="33" max="33" width="10.44140625" bestFit="1" customWidth="1"/>
    <col min="43" max="43" width="10.21875" bestFit="1" customWidth="1"/>
    <col min="54" max="54" width="10.5546875" bestFit="1" customWidth="1"/>
    <col min="64" max="64" width="10.33203125" bestFit="1" customWidth="1"/>
    <col min="76" max="76" width="8.88671875" style="31"/>
    <col min="77" max="77" width="10.109375" bestFit="1" customWidth="1"/>
    <col min="86" max="86" width="8.88671875" style="31"/>
    <col min="87" max="87" width="9.88671875" bestFit="1" customWidth="1"/>
    <col min="97" max="97" width="8.88671875" style="31"/>
    <col min="98" max="98" width="10.109375" bestFit="1" customWidth="1"/>
    <col min="107" max="107" width="8.88671875" style="31"/>
    <col min="108" max="108" width="9.88671875" bestFit="1" customWidth="1"/>
  </cols>
  <sheetData>
    <row r="1" spans="1:110" x14ac:dyDescent="0.3">
      <c r="A1" s="8" t="s">
        <v>0</v>
      </c>
      <c r="B1" s="2"/>
      <c r="C1" s="2"/>
      <c r="D1" s="2"/>
      <c r="E1" s="2"/>
      <c r="F1" s="2"/>
      <c r="G1" s="2"/>
      <c r="H1" s="2"/>
      <c r="I1" s="7"/>
      <c r="J1" s="7"/>
      <c r="K1" s="7"/>
      <c r="L1" s="7"/>
      <c r="M1" s="12">
        <v>0.95</v>
      </c>
      <c r="N1" s="8" t="s">
        <v>0</v>
      </c>
      <c r="O1" s="2"/>
      <c r="P1" s="2"/>
      <c r="Q1" s="2"/>
      <c r="R1" s="2"/>
      <c r="S1" s="2"/>
      <c r="T1" s="2"/>
      <c r="U1" s="2"/>
      <c r="V1" s="7"/>
      <c r="W1" s="7"/>
      <c r="X1" s="7"/>
      <c r="AA1" s="8" t="s">
        <v>0</v>
      </c>
      <c r="AB1" s="2"/>
      <c r="AC1" s="2"/>
      <c r="AD1" s="2"/>
      <c r="AE1" s="2"/>
      <c r="AF1" s="2"/>
      <c r="AG1" s="7"/>
      <c r="AH1" s="7"/>
      <c r="AI1" s="7"/>
      <c r="AJ1" s="1"/>
      <c r="AK1" s="8" t="s">
        <v>0</v>
      </c>
      <c r="AL1" s="2"/>
      <c r="AM1" s="2"/>
      <c r="AN1" s="2"/>
      <c r="AO1" s="2"/>
      <c r="AP1" s="2"/>
      <c r="AQ1" s="7"/>
      <c r="AR1" s="7"/>
      <c r="AS1" s="7"/>
      <c r="AV1" s="8" t="s">
        <v>0</v>
      </c>
      <c r="AW1" s="2"/>
      <c r="AX1" s="2"/>
      <c r="AY1" s="2"/>
      <c r="AZ1" s="2"/>
      <c r="BA1" s="2"/>
      <c r="BB1" s="7"/>
      <c r="BC1" s="7"/>
      <c r="BD1" s="7"/>
      <c r="BE1" s="1"/>
      <c r="BF1" s="8" t="s">
        <v>0</v>
      </c>
      <c r="BG1" s="2"/>
      <c r="BH1" s="2"/>
      <c r="BI1" s="2"/>
      <c r="BJ1" s="2"/>
      <c r="BK1" s="2"/>
      <c r="BL1" s="7"/>
      <c r="BM1" s="7"/>
      <c r="BN1" s="7"/>
      <c r="BS1" s="8" t="s">
        <v>0</v>
      </c>
      <c r="BT1" s="2"/>
      <c r="BU1" s="2"/>
      <c r="BV1" s="2"/>
      <c r="BW1" s="2"/>
      <c r="BX1" s="2"/>
      <c r="BY1" s="7"/>
      <c r="BZ1" s="7"/>
      <c r="CA1" s="7"/>
      <c r="CB1" s="23"/>
      <c r="CC1" s="8" t="s">
        <v>0</v>
      </c>
      <c r="CD1" s="2"/>
      <c r="CE1" s="2"/>
      <c r="CF1" s="2"/>
      <c r="CG1" s="2"/>
      <c r="CH1" s="2"/>
      <c r="CI1" s="7"/>
      <c r="CJ1" s="7"/>
      <c r="CK1" s="7"/>
      <c r="CN1" s="8" t="s">
        <v>0</v>
      </c>
      <c r="CO1" s="2"/>
      <c r="CP1" s="2"/>
      <c r="CQ1" s="2"/>
      <c r="CR1" s="2"/>
      <c r="CS1" s="2"/>
      <c r="CT1" s="7"/>
      <c r="CU1" s="7"/>
      <c r="CV1" s="7"/>
      <c r="CW1" s="23"/>
      <c r="CX1" s="8" t="s">
        <v>0</v>
      </c>
      <c r="CY1" s="2"/>
      <c r="CZ1" s="2"/>
      <c r="DA1" s="2"/>
      <c r="DB1" s="2"/>
      <c r="DC1" s="2"/>
      <c r="DD1" s="7"/>
      <c r="DE1" s="7"/>
      <c r="DF1" s="7"/>
    </row>
    <row r="2" spans="1:110" ht="15" thickBot="1" x14ac:dyDescent="0.35">
      <c r="A2" s="6" t="s">
        <v>59</v>
      </c>
      <c r="B2" s="6" t="s">
        <v>1</v>
      </c>
      <c r="C2" s="6" t="s">
        <v>60</v>
      </c>
      <c r="D2" s="6" t="s">
        <v>9</v>
      </c>
      <c r="E2" s="5" t="s">
        <v>2</v>
      </c>
      <c r="F2" s="5" t="s">
        <v>3</v>
      </c>
      <c r="G2" s="5" t="s">
        <v>4</v>
      </c>
      <c r="H2" s="5" t="s">
        <v>8</v>
      </c>
      <c r="I2" s="4" t="s">
        <v>10</v>
      </c>
      <c r="J2" s="4" t="s">
        <v>61</v>
      </c>
      <c r="K2" s="4" t="s">
        <v>62</v>
      </c>
      <c r="L2"/>
      <c r="N2" s="6" t="s">
        <v>59</v>
      </c>
      <c r="O2" s="6" t="s">
        <v>1</v>
      </c>
      <c r="P2" s="6" t="s">
        <v>60</v>
      </c>
      <c r="Q2" s="6" t="s">
        <v>9</v>
      </c>
      <c r="R2" s="5" t="s">
        <v>2</v>
      </c>
      <c r="S2" s="5" t="s">
        <v>3</v>
      </c>
      <c r="T2" s="5" t="s">
        <v>4</v>
      </c>
      <c r="U2" s="5" t="s">
        <v>8</v>
      </c>
      <c r="V2" s="4" t="s">
        <v>10</v>
      </c>
      <c r="W2" s="4" t="s">
        <v>61</v>
      </c>
      <c r="X2" s="4" t="s">
        <v>62</v>
      </c>
      <c r="AA2" s="6" t="s">
        <v>59</v>
      </c>
      <c r="AB2" s="6" t="s">
        <v>1</v>
      </c>
      <c r="AC2" s="6" t="s">
        <v>60</v>
      </c>
      <c r="AD2" s="6" t="s">
        <v>9</v>
      </c>
      <c r="AE2" s="5" t="s">
        <v>3</v>
      </c>
      <c r="AF2" s="5" t="s">
        <v>4</v>
      </c>
      <c r="AG2" s="4" t="s">
        <v>10</v>
      </c>
      <c r="AH2" s="4" t="s">
        <v>61</v>
      </c>
      <c r="AI2" s="4" t="s">
        <v>62</v>
      </c>
      <c r="AJ2" s="1"/>
      <c r="AK2" s="6" t="s">
        <v>59</v>
      </c>
      <c r="AL2" s="6" t="s">
        <v>1</v>
      </c>
      <c r="AM2" s="6" t="s">
        <v>60</v>
      </c>
      <c r="AN2" s="6" t="s">
        <v>9</v>
      </c>
      <c r="AO2" s="5" t="s">
        <v>3</v>
      </c>
      <c r="AP2" s="5" t="s">
        <v>4</v>
      </c>
      <c r="AQ2" s="4" t="s">
        <v>10</v>
      </c>
      <c r="AR2" s="4" t="s">
        <v>61</v>
      </c>
      <c r="AS2" s="4" t="s">
        <v>62</v>
      </c>
      <c r="AV2" s="6" t="s">
        <v>59</v>
      </c>
      <c r="AW2" s="6" t="s">
        <v>1</v>
      </c>
      <c r="AX2" s="6" t="s">
        <v>60</v>
      </c>
      <c r="AY2" s="6" t="s">
        <v>9</v>
      </c>
      <c r="AZ2" s="5" t="s">
        <v>3</v>
      </c>
      <c r="BA2" s="5" t="s">
        <v>4</v>
      </c>
      <c r="BB2" s="4" t="s">
        <v>10</v>
      </c>
      <c r="BC2" s="4" t="s">
        <v>61</v>
      </c>
      <c r="BD2" s="4" t="s">
        <v>62</v>
      </c>
      <c r="BE2" s="1"/>
      <c r="BF2" s="6" t="s">
        <v>59</v>
      </c>
      <c r="BG2" s="6" t="s">
        <v>1</v>
      </c>
      <c r="BH2" s="6" t="s">
        <v>60</v>
      </c>
      <c r="BI2" s="6" t="s">
        <v>9</v>
      </c>
      <c r="BJ2" s="5" t="s">
        <v>3</v>
      </c>
      <c r="BK2" s="5" t="s">
        <v>4</v>
      </c>
      <c r="BL2" s="4" t="s">
        <v>10</v>
      </c>
      <c r="BM2" s="4" t="s">
        <v>61</v>
      </c>
      <c r="BN2" s="4" t="s">
        <v>62</v>
      </c>
      <c r="BS2" s="6" t="s">
        <v>59</v>
      </c>
      <c r="BT2" s="6" t="s">
        <v>1</v>
      </c>
      <c r="BU2" s="6" t="s">
        <v>60</v>
      </c>
      <c r="BV2" s="6" t="s">
        <v>9</v>
      </c>
      <c r="BW2" s="5" t="s">
        <v>8</v>
      </c>
      <c r="BX2" s="5" t="s">
        <v>7</v>
      </c>
      <c r="BY2" s="4" t="s">
        <v>10</v>
      </c>
      <c r="BZ2" s="4" t="s">
        <v>61</v>
      </c>
      <c r="CA2" s="4" t="s">
        <v>62</v>
      </c>
      <c r="CB2" s="23"/>
      <c r="CC2" s="6" t="s">
        <v>59</v>
      </c>
      <c r="CD2" s="6" t="s">
        <v>1</v>
      </c>
      <c r="CE2" s="6" t="s">
        <v>60</v>
      </c>
      <c r="CF2" s="6" t="s">
        <v>9</v>
      </c>
      <c r="CG2" s="5" t="s">
        <v>8</v>
      </c>
      <c r="CH2" s="5" t="s">
        <v>7</v>
      </c>
      <c r="CI2" s="4" t="s">
        <v>10</v>
      </c>
      <c r="CJ2" s="4" t="s">
        <v>61</v>
      </c>
      <c r="CK2" s="4" t="s">
        <v>62</v>
      </c>
      <c r="CN2" s="6" t="s">
        <v>59</v>
      </c>
      <c r="CO2" s="6" t="s">
        <v>1</v>
      </c>
      <c r="CP2" s="6" t="s">
        <v>60</v>
      </c>
      <c r="CQ2" s="6" t="s">
        <v>9</v>
      </c>
      <c r="CR2" s="5" t="s">
        <v>8</v>
      </c>
      <c r="CS2" s="5" t="s">
        <v>2</v>
      </c>
      <c r="CT2" s="4" t="s">
        <v>10</v>
      </c>
      <c r="CU2" s="4" t="s">
        <v>61</v>
      </c>
      <c r="CV2" s="4" t="s">
        <v>62</v>
      </c>
      <c r="CW2" s="23"/>
      <c r="CX2" s="6" t="s">
        <v>59</v>
      </c>
      <c r="CY2" s="6" t="s">
        <v>1</v>
      </c>
      <c r="CZ2" s="6" t="s">
        <v>60</v>
      </c>
      <c r="DA2" s="6" t="s">
        <v>9</v>
      </c>
      <c r="DB2" s="5" t="s">
        <v>8</v>
      </c>
      <c r="DC2" s="5" t="s">
        <v>2</v>
      </c>
      <c r="DD2" s="4" t="s">
        <v>10</v>
      </c>
      <c r="DE2" s="4" t="s">
        <v>61</v>
      </c>
      <c r="DF2" s="4" t="s">
        <v>62</v>
      </c>
    </row>
    <row r="3" spans="1:110" x14ac:dyDescent="0.3">
      <c r="A3" s="2" t="s">
        <v>27</v>
      </c>
      <c r="B3" s="2" t="s">
        <v>63</v>
      </c>
      <c r="C3" s="10" t="s">
        <v>64</v>
      </c>
      <c r="D3" s="2">
        <v>2020</v>
      </c>
      <c r="E3" s="9">
        <f>ELC_prices_Balmorel_IT3!C5</f>
        <v>13.088529548962184</v>
      </c>
      <c r="F3" s="9">
        <f>E3</f>
        <v>13.088529548962184</v>
      </c>
      <c r="G3" s="9">
        <f t="shared" ref="G3" si="0">F3</f>
        <v>13.088529548962184</v>
      </c>
      <c r="H3" s="9">
        <f>G3</f>
        <v>13.088529548962184</v>
      </c>
      <c r="I3" t="s">
        <v>67</v>
      </c>
      <c r="J3" t="s">
        <v>65</v>
      </c>
      <c r="K3" t="s">
        <v>66</v>
      </c>
      <c r="N3" t="s">
        <v>27</v>
      </c>
      <c r="O3" t="s">
        <v>63</v>
      </c>
      <c r="P3" t="s">
        <v>68</v>
      </c>
      <c r="Q3">
        <v>2020</v>
      </c>
      <c r="R3" s="9">
        <f>E3*$M$1</f>
        <v>12.434103071514073</v>
      </c>
      <c r="S3" s="9">
        <f t="shared" ref="S3:U3" si="1">F3*$M$1</f>
        <v>12.434103071514073</v>
      </c>
      <c r="T3" s="9">
        <f>G3*$M$1</f>
        <v>12.434103071514073</v>
      </c>
      <c r="U3" s="9">
        <f t="shared" si="1"/>
        <v>12.434103071514073</v>
      </c>
      <c r="V3" t="s">
        <v>71</v>
      </c>
      <c r="W3" t="s">
        <v>65</v>
      </c>
      <c r="X3" t="s">
        <v>66</v>
      </c>
      <c r="AA3" s="2" t="s">
        <v>27</v>
      </c>
      <c r="AB3" s="2" t="s">
        <v>63</v>
      </c>
      <c r="AC3" s="10" t="s">
        <v>64</v>
      </c>
      <c r="AD3" s="2">
        <v>2020</v>
      </c>
      <c r="AE3" s="9">
        <f>ELC_prices_Balmorel_IT3!F5</f>
        <v>13.669095439133951</v>
      </c>
      <c r="AF3" s="9">
        <f>AE3</f>
        <v>13.669095439133951</v>
      </c>
      <c r="AG3" s="1" t="s">
        <v>69</v>
      </c>
      <c r="AH3" s="1" t="s">
        <v>65</v>
      </c>
      <c r="AI3" s="1" t="s">
        <v>66</v>
      </c>
      <c r="AJ3" s="1"/>
      <c r="AK3" s="1" t="s">
        <v>27</v>
      </c>
      <c r="AL3" s="1" t="s">
        <v>63</v>
      </c>
      <c r="AM3" s="1" t="s">
        <v>68</v>
      </c>
      <c r="AN3" s="1">
        <v>2020</v>
      </c>
      <c r="AO3" s="9">
        <f>AE3*$M$1</f>
        <v>12.985640667177252</v>
      </c>
      <c r="AP3" s="9">
        <f>AF3*$M$1</f>
        <v>12.985640667177252</v>
      </c>
      <c r="AQ3" s="1" t="s">
        <v>70</v>
      </c>
      <c r="AR3" s="1" t="s">
        <v>65</v>
      </c>
      <c r="AS3" s="1" t="s">
        <v>66</v>
      </c>
      <c r="AV3" s="2" t="s">
        <v>27</v>
      </c>
      <c r="AW3" s="2" t="s">
        <v>63</v>
      </c>
      <c r="AX3" s="10" t="s">
        <v>64</v>
      </c>
      <c r="AY3" s="2">
        <v>2020</v>
      </c>
      <c r="AZ3" s="9">
        <f>ELC_prices_Balmorel_IT3!H5</f>
        <v>29.023504868083236</v>
      </c>
      <c r="BA3" s="9">
        <f>AZ3</f>
        <v>29.023504868083236</v>
      </c>
      <c r="BB3" s="1" t="s">
        <v>72</v>
      </c>
      <c r="BC3" s="1" t="s">
        <v>65</v>
      </c>
      <c r="BD3" s="1" t="s">
        <v>66</v>
      </c>
      <c r="BE3" s="1"/>
      <c r="BF3" s="1" t="s">
        <v>27</v>
      </c>
      <c r="BG3" s="1" t="s">
        <v>63</v>
      </c>
      <c r="BH3" s="1" t="s">
        <v>68</v>
      </c>
      <c r="BI3" s="1">
        <v>2020</v>
      </c>
      <c r="BJ3" s="9">
        <f>AZ3*$M$1</f>
        <v>27.572329624679075</v>
      </c>
      <c r="BK3" s="9">
        <f>BA3*$M$1</f>
        <v>27.572329624679075</v>
      </c>
      <c r="BL3" s="1" t="s">
        <v>73</v>
      </c>
      <c r="BM3" s="1" t="s">
        <v>65</v>
      </c>
      <c r="BN3" s="1" t="s">
        <v>66</v>
      </c>
      <c r="BS3" s="2" t="s">
        <v>27</v>
      </c>
      <c r="BT3" s="2" t="s">
        <v>63</v>
      </c>
      <c r="BU3" s="10" t="s">
        <v>64</v>
      </c>
      <c r="BV3" s="2">
        <v>2020</v>
      </c>
      <c r="BW3" s="24">
        <f>ELC_prices_Balmorel_IT3!E5</f>
        <v>12.410112321704474</v>
      </c>
      <c r="BX3" s="32">
        <f>BW3</f>
        <v>12.410112321704474</v>
      </c>
      <c r="BY3" s="23" t="s">
        <v>87</v>
      </c>
      <c r="BZ3" s="23" t="s">
        <v>65</v>
      </c>
      <c r="CA3" s="23" t="s">
        <v>66</v>
      </c>
      <c r="CB3" s="23"/>
      <c r="CC3" s="23" t="s">
        <v>27</v>
      </c>
      <c r="CD3" s="23" t="s">
        <v>63</v>
      </c>
      <c r="CE3" s="23" t="s">
        <v>68</v>
      </c>
      <c r="CF3" s="23">
        <v>2020</v>
      </c>
      <c r="CG3" s="24">
        <f t="shared" ref="CG3:CH34" si="2">BW3*$M$1</f>
        <v>11.789606705619249</v>
      </c>
      <c r="CH3" s="32">
        <f>BX3*$M$1</f>
        <v>11.789606705619249</v>
      </c>
      <c r="CI3" s="23" t="s">
        <v>88</v>
      </c>
      <c r="CJ3" s="23" t="s">
        <v>65</v>
      </c>
      <c r="CK3" s="23" t="s">
        <v>66</v>
      </c>
      <c r="CN3" s="2" t="s">
        <v>27</v>
      </c>
      <c r="CO3" s="2" t="s">
        <v>63</v>
      </c>
      <c r="CP3" s="10" t="s">
        <v>64</v>
      </c>
      <c r="CQ3" s="2">
        <v>2020</v>
      </c>
      <c r="CR3" s="24">
        <f>ELC_prices_Balmorel_IT3!G5</f>
        <v>15.959690512818568</v>
      </c>
      <c r="CS3" s="32">
        <f>CR3</f>
        <v>15.959690512818568</v>
      </c>
      <c r="CT3" s="23" t="s">
        <v>89</v>
      </c>
      <c r="CU3" s="23" t="s">
        <v>65</v>
      </c>
      <c r="CV3" s="23" t="s">
        <v>66</v>
      </c>
      <c r="CW3" s="23"/>
      <c r="CX3" s="23" t="s">
        <v>27</v>
      </c>
      <c r="CY3" s="23" t="s">
        <v>63</v>
      </c>
      <c r="CZ3" s="23" t="s">
        <v>68</v>
      </c>
      <c r="DA3" s="23">
        <v>2020</v>
      </c>
      <c r="DB3" s="24">
        <f t="shared" ref="DB3:DC34" si="3">CR3*$M$1</f>
        <v>15.161705987177639</v>
      </c>
      <c r="DC3" s="32">
        <f>CS3*$M$1</f>
        <v>15.161705987177639</v>
      </c>
      <c r="DD3" s="23" t="s">
        <v>90</v>
      </c>
      <c r="DE3" s="23" t="s">
        <v>65</v>
      </c>
      <c r="DF3" s="23" t="s">
        <v>66</v>
      </c>
    </row>
    <row r="4" spans="1:110" x14ac:dyDescent="0.3">
      <c r="A4" s="2" t="s">
        <v>28</v>
      </c>
      <c r="B4" s="2" t="s">
        <v>63</v>
      </c>
      <c r="C4" s="10" t="s">
        <v>64</v>
      </c>
      <c r="D4" s="2">
        <v>2020</v>
      </c>
      <c r="E4" s="24">
        <f>ELC_prices_Balmorel_IT3!C6</f>
        <v>12.970488459851056</v>
      </c>
      <c r="F4" s="9">
        <f t="shared" ref="F4:H4" si="4">E4</f>
        <v>12.970488459851056</v>
      </c>
      <c r="G4" s="9">
        <f t="shared" si="4"/>
        <v>12.970488459851056</v>
      </c>
      <c r="H4" s="9">
        <f t="shared" si="4"/>
        <v>12.970488459851056</v>
      </c>
      <c r="I4" t="s">
        <v>67</v>
      </c>
      <c r="J4" t="s">
        <v>65</v>
      </c>
      <c r="K4" t="s">
        <v>66</v>
      </c>
      <c r="N4" t="s">
        <v>28</v>
      </c>
      <c r="O4" t="s">
        <v>63</v>
      </c>
      <c r="P4" t="s">
        <v>68</v>
      </c>
      <c r="Q4">
        <v>2020</v>
      </c>
      <c r="R4" s="9">
        <f t="shared" ref="R4:R67" si="5">E4*$M$1</f>
        <v>12.321964036858503</v>
      </c>
      <c r="S4" s="9">
        <f t="shared" ref="S4:S67" si="6">F4*$M$1</f>
        <v>12.321964036858503</v>
      </c>
      <c r="T4" s="9">
        <f t="shared" ref="T4:T67" si="7">G4*$M$1</f>
        <v>12.321964036858503</v>
      </c>
      <c r="U4" s="9">
        <f t="shared" ref="U4:U67" si="8">H4*$M$1</f>
        <v>12.321964036858503</v>
      </c>
      <c r="V4" s="1" t="s">
        <v>71</v>
      </c>
      <c r="W4" t="s">
        <v>65</v>
      </c>
      <c r="X4" t="s">
        <v>66</v>
      </c>
      <c r="AA4" s="2" t="s">
        <v>28</v>
      </c>
      <c r="AB4" s="2" t="s">
        <v>63</v>
      </c>
      <c r="AC4" s="10" t="s">
        <v>64</v>
      </c>
      <c r="AD4" s="2">
        <v>2020</v>
      </c>
      <c r="AE4" s="24">
        <f>ELC_prices_Balmorel_IT3!F6</f>
        <v>13.53196491888267</v>
      </c>
      <c r="AF4" s="9">
        <f t="shared" ref="AF4:AF67" si="9">AE4</f>
        <v>13.53196491888267</v>
      </c>
      <c r="AG4" s="1" t="s">
        <v>69</v>
      </c>
      <c r="AH4" s="1" t="s">
        <v>65</v>
      </c>
      <c r="AI4" s="1" t="s">
        <v>66</v>
      </c>
      <c r="AJ4" s="1"/>
      <c r="AK4" s="1" t="s">
        <v>28</v>
      </c>
      <c r="AL4" s="1" t="s">
        <v>63</v>
      </c>
      <c r="AM4" s="1" t="s">
        <v>68</v>
      </c>
      <c r="AN4" s="1">
        <v>2020</v>
      </c>
      <c r="AO4" s="9">
        <f t="shared" ref="AO4:AO67" si="10">AE4*$M$1</f>
        <v>12.855366672938535</v>
      </c>
      <c r="AP4" s="9">
        <f t="shared" ref="AP4:AP67" si="11">AF4*$M$1</f>
        <v>12.855366672938535</v>
      </c>
      <c r="AQ4" s="1" t="s">
        <v>70</v>
      </c>
      <c r="AR4" s="1" t="s">
        <v>65</v>
      </c>
      <c r="AS4" s="1" t="s">
        <v>66</v>
      </c>
      <c r="AV4" s="2" t="s">
        <v>28</v>
      </c>
      <c r="AW4" s="2" t="s">
        <v>63</v>
      </c>
      <c r="AX4" s="10" t="s">
        <v>64</v>
      </c>
      <c r="AY4" s="2">
        <v>2020</v>
      </c>
      <c r="AZ4" s="24">
        <f>ELC_prices_Balmorel_IT3!H6</f>
        <v>28.767634427378152</v>
      </c>
      <c r="BA4" s="9">
        <f t="shared" ref="BA4:BA67" si="12">AZ4</f>
        <v>28.767634427378152</v>
      </c>
      <c r="BB4" s="1" t="s">
        <v>72</v>
      </c>
      <c r="BC4" s="1" t="s">
        <v>65</v>
      </c>
      <c r="BD4" s="1" t="s">
        <v>66</v>
      </c>
      <c r="BE4" s="1"/>
      <c r="BF4" s="1" t="s">
        <v>28</v>
      </c>
      <c r="BG4" s="1" t="s">
        <v>63</v>
      </c>
      <c r="BH4" s="1" t="s">
        <v>68</v>
      </c>
      <c r="BI4" s="1">
        <v>2020</v>
      </c>
      <c r="BJ4" s="9">
        <f t="shared" ref="BJ4:BJ67" si="13">AZ4*$M$1</f>
        <v>27.329252706009243</v>
      </c>
      <c r="BK4" s="9">
        <f t="shared" ref="BK4:BK67" si="14">BA4*$M$1</f>
        <v>27.329252706009243</v>
      </c>
      <c r="BL4" s="1" t="s">
        <v>73</v>
      </c>
      <c r="BM4" s="1" t="s">
        <v>65</v>
      </c>
      <c r="BN4" s="1" t="s">
        <v>66</v>
      </c>
      <c r="BS4" s="2" t="s">
        <v>28</v>
      </c>
      <c r="BT4" s="2" t="s">
        <v>63</v>
      </c>
      <c r="BU4" s="10" t="s">
        <v>64</v>
      </c>
      <c r="BV4" s="2">
        <v>2020</v>
      </c>
      <c r="BW4" s="24">
        <f>ELC_prices_Balmorel_IT3!E6</f>
        <v>12.321661692909275</v>
      </c>
      <c r="BX4" s="32">
        <f t="shared" ref="BX4:BX67" si="15">BW4</f>
        <v>12.321661692909275</v>
      </c>
      <c r="BY4" s="23" t="s">
        <v>87</v>
      </c>
      <c r="BZ4" s="23" t="s">
        <v>65</v>
      </c>
      <c r="CA4" s="23" t="s">
        <v>66</v>
      </c>
      <c r="CB4" s="23"/>
      <c r="CC4" s="23" t="s">
        <v>28</v>
      </c>
      <c r="CD4" s="23" t="s">
        <v>63</v>
      </c>
      <c r="CE4" s="23" t="s">
        <v>68</v>
      </c>
      <c r="CF4" s="23">
        <v>2020</v>
      </c>
      <c r="CG4" s="24">
        <f t="shared" si="2"/>
        <v>11.705578608263812</v>
      </c>
      <c r="CH4" s="32">
        <f t="shared" si="2"/>
        <v>11.705578608263812</v>
      </c>
      <c r="CI4" s="23" t="s">
        <v>88</v>
      </c>
      <c r="CJ4" s="23" t="s">
        <v>65</v>
      </c>
      <c r="CK4" s="23" t="s">
        <v>66</v>
      </c>
      <c r="CN4" s="2" t="s">
        <v>28</v>
      </c>
      <c r="CO4" s="2" t="s">
        <v>63</v>
      </c>
      <c r="CP4" s="10" t="s">
        <v>64</v>
      </c>
      <c r="CQ4" s="2">
        <v>2020</v>
      </c>
      <c r="CR4" s="24">
        <f>ELC_prices_Balmorel_IT3!G6</f>
        <v>15.832487804914377</v>
      </c>
      <c r="CS4" s="32">
        <f t="shared" ref="CS4:CS67" si="16">CR4</f>
        <v>15.832487804914377</v>
      </c>
      <c r="CT4" s="23" t="s">
        <v>89</v>
      </c>
      <c r="CU4" s="23" t="s">
        <v>65</v>
      </c>
      <c r="CV4" s="23" t="s">
        <v>66</v>
      </c>
      <c r="CW4" s="23"/>
      <c r="CX4" s="23" t="s">
        <v>28</v>
      </c>
      <c r="CY4" s="23" t="s">
        <v>63</v>
      </c>
      <c r="CZ4" s="23" t="s">
        <v>68</v>
      </c>
      <c r="DA4" s="23">
        <v>2020</v>
      </c>
      <c r="DB4" s="24">
        <f t="shared" si="3"/>
        <v>15.040863414668658</v>
      </c>
      <c r="DC4" s="32">
        <f t="shared" si="3"/>
        <v>15.040863414668658</v>
      </c>
      <c r="DD4" s="23" t="s">
        <v>90</v>
      </c>
      <c r="DE4" s="23" t="s">
        <v>65</v>
      </c>
      <c r="DF4" s="23" t="s">
        <v>66</v>
      </c>
    </row>
    <row r="5" spans="1:110" x14ac:dyDescent="0.3">
      <c r="A5" s="2" t="s">
        <v>29</v>
      </c>
      <c r="B5" s="2" t="s">
        <v>63</v>
      </c>
      <c r="C5" s="10" t="s">
        <v>64</v>
      </c>
      <c r="D5" s="2">
        <v>2020</v>
      </c>
      <c r="E5" s="24">
        <f>ELC_prices_Balmorel_IT3!C7</f>
        <v>12.971736765269926</v>
      </c>
      <c r="F5" s="9">
        <f t="shared" ref="F5:H5" si="17">E5</f>
        <v>12.971736765269926</v>
      </c>
      <c r="G5" s="9">
        <f t="shared" si="17"/>
        <v>12.971736765269926</v>
      </c>
      <c r="H5" s="9">
        <f t="shared" si="17"/>
        <v>12.971736765269926</v>
      </c>
      <c r="I5" t="s">
        <v>67</v>
      </c>
      <c r="J5" t="s">
        <v>65</v>
      </c>
      <c r="K5" t="s">
        <v>66</v>
      </c>
      <c r="N5" t="s">
        <v>29</v>
      </c>
      <c r="O5" t="s">
        <v>63</v>
      </c>
      <c r="P5" t="s">
        <v>68</v>
      </c>
      <c r="Q5">
        <v>2020</v>
      </c>
      <c r="R5" s="9">
        <f t="shared" si="5"/>
        <v>12.323149927006428</v>
      </c>
      <c r="S5" s="9">
        <f t="shared" si="6"/>
        <v>12.323149927006428</v>
      </c>
      <c r="T5" s="9">
        <f t="shared" si="7"/>
        <v>12.323149927006428</v>
      </c>
      <c r="U5" s="9">
        <f t="shared" si="8"/>
        <v>12.323149927006428</v>
      </c>
      <c r="V5" s="1" t="s">
        <v>71</v>
      </c>
      <c r="W5" t="s">
        <v>65</v>
      </c>
      <c r="X5" t="s">
        <v>66</v>
      </c>
      <c r="AA5" s="2" t="s">
        <v>29</v>
      </c>
      <c r="AB5" s="2" t="s">
        <v>63</v>
      </c>
      <c r="AC5" s="10" t="s">
        <v>64</v>
      </c>
      <c r="AD5" s="2">
        <v>2020</v>
      </c>
      <c r="AE5" s="24">
        <f>ELC_prices_Balmorel_IT3!F7</f>
        <v>13.586172273976359</v>
      </c>
      <c r="AF5" s="9">
        <f t="shared" si="9"/>
        <v>13.586172273976359</v>
      </c>
      <c r="AG5" s="1" t="s">
        <v>69</v>
      </c>
      <c r="AH5" s="1" t="s">
        <v>65</v>
      </c>
      <c r="AI5" s="1" t="s">
        <v>66</v>
      </c>
      <c r="AJ5" s="1"/>
      <c r="AK5" s="1" t="s">
        <v>29</v>
      </c>
      <c r="AL5" s="1" t="s">
        <v>63</v>
      </c>
      <c r="AM5" s="1" t="s">
        <v>68</v>
      </c>
      <c r="AN5" s="1">
        <v>2020</v>
      </c>
      <c r="AO5" s="9">
        <f t="shared" si="10"/>
        <v>12.906863660277541</v>
      </c>
      <c r="AP5" s="9">
        <f t="shared" si="11"/>
        <v>12.906863660277541</v>
      </c>
      <c r="AQ5" s="1" t="s">
        <v>70</v>
      </c>
      <c r="AR5" s="1" t="s">
        <v>65</v>
      </c>
      <c r="AS5" s="1" t="s">
        <v>66</v>
      </c>
      <c r="AV5" s="2" t="s">
        <v>29</v>
      </c>
      <c r="AW5" s="2" t="s">
        <v>63</v>
      </c>
      <c r="AX5" s="10" t="s">
        <v>64</v>
      </c>
      <c r="AY5" s="2">
        <v>2020</v>
      </c>
      <c r="AZ5" s="24">
        <f>ELC_prices_Balmorel_IT3!H7</f>
        <v>28.769481589060472</v>
      </c>
      <c r="BA5" s="9">
        <f t="shared" si="12"/>
        <v>28.769481589060472</v>
      </c>
      <c r="BB5" s="1" t="s">
        <v>72</v>
      </c>
      <c r="BC5" s="1" t="s">
        <v>65</v>
      </c>
      <c r="BD5" s="1" t="s">
        <v>66</v>
      </c>
      <c r="BE5" s="1"/>
      <c r="BF5" s="1" t="s">
        <v>29</v>
      </c>
      <c r="BG5" s="1" t="s">
        <v>63</v>
      </c>
      <c r="BH5" s="1" t="s">
        <v>68</v>
      </c>
      <c r="BI5" s="1">
        <v>2020</v>
      </c>
      <c r="BJ5" s="9">
        <f t="shared" si="13"/>
        <v>27.331007509607446</v>
      </c>
      <c r="BK5" s="9">
        <f t="shared" si="14"/>
        <v>27.331007509607446</v>
      </c>
      <c r="BL5" s="1" t="s">
        <v>73</v>
      </c>
      <c r="BM5" s="1" t="s">
        <v>65</v>
      </c>
      <c r="BN5" s="1" t="s">
        <v>66</v>
      </c>
      <c r="BS5" s="2" t="s">
        <v>29</v>
      </c>
      <c r="BT5" s="2" t="s">
        <v>63</v>
      </c>
      <c r="BU5" s="10" t="s">
        <v>64</v>
      </c>
      <c r="BV5" s="2">
        <v>2020</v>
      </c>
      <c r="BW5" s="24">
        <f>ELC_prices_Balmorel_IT3!E7</f>
        <v>12.319941833227292</v>
      </c>
      <c r="BX5" s="32">
        <f t="shared" si="15"/>
        <v>12.319941833227292</v>
      </c>
      <c r="BY5" s="23" t="s">
        <v>87</v>
      </c>
      <c r="BZ5" s="23" t="s">
        <v>65</v>
      </c>
      <c r="CA5" s="23" t="s">
        <v>66</v>
      </c>
      <c r="CB5" s="23"/>
      <c r="CC5" s="23" t="s">
        <v>29</v>
      </c>
      <c r="CD5" s="23" t="s">
        <v>63</v>
      </c>
      <c r="CE5" s="23" t="s">
        <v>68</v>
      </c>
      <c r="CF5" s="23">
        <v>2020</v>
      </c>
      <c r="CG5" s="24">
        <f t="shared" si="2"/>
        <v>11.703944741565927</v>
      </c>
      <c r="CH5" s="32">
        <f t="shared" si="2"/>
        <v>11.703944741565927</v>
      </c>
      <c r="CI5" s="23" t="s">
        <v>88</v>
      </c>
      <c r="CJ5" s="23" t="s">
        <v>65</v>
      </c>
      <c r="CK5" s="23" t="s">
        <v>66</v>
      </c>
      <c r="CN5" s="2" t="s">
        <v>29</v>
      </c>
      <c r="CO5" s="2" t="s">
        <v>63</v>
      </c>
      <c r="CP5" s="10" t="s">
        <v>64</v>
      </c>
      <c r="CQ5" s="2">
        <v>2020</v>
      </c>
      <c r="CR5" s="24">
        <f>ELC_prices_Balmorel_IT3!G7</f>
        <v>15.832487804914377</v>
      </c>
      <c r="CS5" s="32">
        <f t="shared" si="16"/>
        <v>15.832487804914377</v>
      </c>
      <c r="CT5" s="23" t="s">
        <v>89</v>
      </c>
      <c r="CU5" s="23" t="s">
        <v>65</v>
      </c>
      <c r="CV5" s="23" t="s">
        <v>66</v>
      </c>
      <c r="CW5" s="23"/>
      <c r="CX5" s="23" t="s">
        <v>29</v>
      </c>
      <c r="CY5" s="23" t="s">
        <v>63</v>
      </c>
      <c r="CZ5" s="23" t="s">
        <v>68</v>
      </c>
      <c r="DA5" s="23">
        <v>2020</v>
      </c>
      <c r="DB5" s="24">
        <f t="shared" si="3"/>
        <v>15.040863414668658</v>
      </c>
      <c r="DC5" s="32">
        <f t="shared" si="3"/>
        <v>15.040863414668658</v>
      </c>
      <c r="DD5" s="23" t="s">
        <v>90</v>
      </c>
      <c r="DE5" s="23" t="s">
        <v>65</v>
      </c>
      <c r="DF5" s="23" t="s">
        <v>66</v>
      </c>
    </row>
    <row r="6" spans="1:110" x14ac:dyDescent="0.3">
      <c r="A6" s="2" t="s">
        <v>30</v>
      </c>
      <c r="B6" s="2" t="s">
        <v>63</v>
      </c>
      <c r="C6" s="10" t="s">
        <v>64</v>
      </c>
      <c r="D6" s="2">
        <v>2020</v>
      </c>
      <c r="E6" s="24">
        <f>ELC_prices_Balmorel_IT3!C8</f>
        <v>13.122850085531089</v>
      </c>
      <c r="F6" s="9">
        <f t="shared" ref="F6:H6" si="18">E6</f>
        <v>13.122850085531089</v>
      </c>
      <c r="G6" s="9">
        <f t="shared" si="18"/>
        <v>13.122850085531089</v>
      </c>
      <c r="H6" s="9">
        <f t="shared" si="18"/>
        <v>13.122850085531089</v>
      </c>
      <c r="I6" t="s">
        <v>67</v>
      </c>
      <c r="J6" t="s">
        <v>65</v>
      </c>
      <c r="K6" t="s">
        <v>66</v>
      </c>
      <c r="N6" t="s">
        <v>30</v>
      </c>
      <c r="O6" t="s">
        <v>63</v>
      </c>
      <c r="P6" t="s">
        <v>68</v>
      </c>
      <c r="Q6">
        <v>2020</v>
      </c>
      <c r="R6" s="9">
        <f t="shared" si="5"/>
        <v>12.466707581254534</v>
      </c>
      <c r="S6" s="9">
        <f t="shared" si="6"/>
        <v>12.466707581254534</v>
      </c>
      <c r="T6" s="9">
        <f t="shared" si="7"/>
        <v>12.466707581254534</v>
      </c>
      <c r="U6" s="9">
        <f t="shared" si="8"/>
        <v>12.466707581254534</v>
      </c>
      <c r="V6" s="1" t="s">
        <v>71</v>
      </c>
      <c r="W6" t="s">
        <v>65</v>
      </c>
      <c r="X6" t="s">
        <v>66</v>
      </c>
      <c r="AA6" s="2" t="s">
        <v>30</v>
      </c>
      <c r="AB6" s="2" t="s">
        <v>63</v>
      </c>
      <c r="AC6" s="10" t="s">
        <v>64</v>
      </c>
      <c r="AD6" s="2">
        <v>2020</v>
      </c>
      <c r="AE6" s="24">
        <f>ELC_prices_Balmorel_IT3!F8</f>
        <v>13.672493399179361</v>
      </c>
      <c r="AF6" s="9">
        <f t="shared" si="9"/>
        <v>13.672493399179361</v>
      </c>
      <c r="AG6" s="1" t="s">
        <v>69</v>
      </c>
      <c r="AH6" s="1" t="s">
        <v>65</v>
      </c>
      <c r="AI6" s="1" t="s">
        <v>66</v>
      </c>
      <c r="AJ6" s="1"/>
      <c r="AK6" s="1" t="s">
        <v>30</v>
      </c>
      <c r="AL6" s="1" t="s">
        <v>63</v>
      </c>
      <c r="AM6" s="1" t="s">
        <v>68</v>
      </c>
      <c r="AN6" s="1">
        <v>2020</v>
      </c>
      <c r="AO6" s="9">
        <f t="shared" si="10"/>
        <v>12.988868729220393</v>
      </c>
      <c r="AP6" s="9">
        <f t="shared" si="11"/>
        <v>12.988868729220393</v>
      </c>
      <c r="AQ6" s="1" t="s">
        <v>70</v>
      </c>
      <c r="AR6" s="1" t="s">
        <v>65</v>
      </c>
      <c r="AS6" s="1" t="s">
        <v>66</v>
      </c>
      <c r="AV6" s="2" t="s">
        <v>30</v>
      </c>
      <c r="AW6" s="2" t="s">
        <v>63</v>
      </c>
      <c r="AX6" s="10" t="s">
        <v>64</v>
      </c>
      <c r="AY6" s="2">
        <v>2020</v>
      </c>
      <c r="AZ6" s="24">
        <f>ELC_prices_Balmorel_IT3!H8</f>
        <v>29.093444145400255</v>
      </c>
      <c r="BA6" s="9">
        <f t="shared" si="12"/>
        <v>29.093444145400255</v>
      </c>
      <c r="BB6" s="1" t="s">
        <v>72</v>
      </c>
      <c r="BC6" s="1" t="s">
        <v>65</v>
      </c>
      <c r="BD6" s="1" t="s">
        <v>66</v>
      </c>
      <c r="BE6" s="1"/>
      <c r="BF6" s="1" t="s">
        <v>30</v>
      </c>
      <c r="BG6" s="1" t="s">
        <v>63</v>
      </c>
      <c r="BH6" s="1" t="s">
        <v>68</v>
      </c>
      <c r="BI6" s="1">
        <v>2020</v>
      </c>
      <c r="BJ6" s="9">
        <f t="shared" si="13"/>
        <v>27.63877193813024</v>
      </c>
      <c r="BK6" s="9">
        <f t="shared" si="14"/>
        <v>27.63877193813024</v>
      </c>
      <c r="BL6" s="1" t="s">
        <v>73</v>
      </c>
      <c r="BM6" s="1" t="s">
        <v>65</v>
      </c>
      <c r="BN6" s="1" t="s">
        <v>66</v>
      </c>
      <c r="BS6" s="2" t="s">
        <v>30</v>
      </c>
      <c r="BT6" s="2" t="s">
        <v>63</v>
      </c>
      <c r="BU6" s="10" t="s">
        <v>64</v>
      </c>
      <c r="BV6" s="2">
        <v>2020</v>
      </c>
      <c r="BW6" s="24">
        <f>ELC_prices_Balmorel_IT3!E8</f>
        <v>12.440702214641712</v>
      </c>
      <c r="BX6" s="32">
        <f t="shared" si="15"/>
        <v>12.440702214641712</v>
      </c>
      <c r="BY6" s="23" t="s">
        <v>87</v>
      </c>
      <c r="BZ6" s="23" t="s">
        <v>65</v>
      </c>
      <c r="CA6" s="23" t="s">
        <v>66</v>
      </c>
      <c r="CB6" s="23"/>
      <c r="CC6" s="23" t="s">
        <v>30</v>
      </c>
      <c r="CD6" s="23" t="s">
        <v>63</v>
      </c>
      <c r="CE6" s="23" t="s">
        <v>68</v>
      </c>
      <c r="CF6" s="23">
        <v>2020</v>
      </c>
      <c r="CG6" s="24">
        <f t="shared" si="2"/>
        <v>11.818667103909625</v>
      </c>
      <c r="CH6" s="32">
        <f t="shared" si="2"/>
        <v>11.818667103909625</v>
      </c>
      <c r="CI6" s="23" t="s">
        <v>88</v>
      </c>
      <c r="CJ6" s="23" t="s">
        <v>65</v>
      </c>
      <c r="CK6" s="23" t="s">
        <v>66</v>
      </c>
      <c r="CN6" s="2" t="s">
        <v>30</v>
      </c>
      <c r="CO6" s="2" t="s">
        <v>63</v>
      </c>
      <c r="CP6" s="10" t="s">
        <v>64</v>
      </c>
      <c r="CQ6" s="2">
        <v>2020</v>
      </c>
      <c r="CR6" s="24">
        <f>ELC_prices_Balmorel_IT3!G8</f>
        <v>16.003590594578185</v>
      </c>
      <c r="CS6" s="32">
        <f t="shared" si="16"/>
        <v>16.003590594578185</v>
      </c>
      <c r="CT6" s="23" t="s">
        <v>89</v>
      </c>
      <c r="CU6" s="23" t="s">
        <v>65</v>
      </c>
      <c r="CV6" s="23" t="s">
        <v>66</v>
      </c>
      <c r="CW6" s="23"/>
      <c r="CX6" s="23" t="s">
        <v>30</v>
      </c>
      <c r="CY6" s="23" t="s">
        <v>63</v>
      </c>
      <c r="CZ6" s="23" t="s">
        <v>68</v>
      </c>
      <c r="DA6" s="23">
        <v>2020</v>
      </c>
      <c r="DB6" s="24">
        <f t="shared" si="3"/>
        <v>15.203411064849275</v>
      </c>
      <c r="DC6" s="32">
        <f t="shared" si="3"/>
        <v>15.203411064849275</v>
      </c>
      <c r="DD6" s="23" t="s">
        <v>90</v>
      </c>
      <c r="DE6" s="23" t="s">
        <v>65</v>
      </c>
      <c r="DF6" s="23" t="s">
        <v>66</v>
      </c>
    </row>
    <row r="7" spans="1:110" x14ac:dyDescent="0.3">
      <c r="A7" s="2" t="s">
        <v>31</v>
      </c>
      <c r="B7" s="2" t="s">
        <v>63</v>
      </c>
      <c r="C7" s="10" t="s">
        <v>64</v>
      </c>
      <c r="D7" s="2">
        <v>2020</v>
      </c>
      <c r="E7" s="24">
        <f>ELC_prices_Balmorel_IT3!C9</f>
        <v>12.924552668473266</v>
      </c>
      <c r="F7" s="9">
        <f t="shared" ref="F7:H7" si="19">E7</f>
        <v>12.924552668473266</v>
      </c>
      <c r="G7" s="9">
        <f t="shared" si="19"/>
        <v>12.924552668473266</v>
      </c>
      <c r="H7" s="9">
        <f t="shared" si="19"/>
        <v>12.924552668473266</v>
      </c>
      <c r="I7" t="s">
        <v>67</v>
      </c>
      <c r="J7" t="s">
        <v>65</v>
      </c>
      <c r="K7" t="s">
        <v>66</v>
      </c>
      <c r="N7" t="s">
        <v>31</v>
      </c>
      <c r="O7" t="s">
        <v>63</v>
      </c>
      <c r="P7" t="s">
        <v>68</v>
      </c>
      <c r="Q7">
        <v>2020</v>
      </c>
      <c r="R7" s="9">
        <f t="shared" si="5"/>
        <v>12.278325035049603</v>
      </c>
      <c r="S7" s="9">
        <f t="shared" si="6"/>
        <v>12.278325035049603</v>
      </c>
      <c r="T7" s="9">
        <f t="shared" si="7"/>
        <v>12.278325035049603</v>
      </c>
      <c r="U7" s="9">
        <f>H7*$M$1</f>
        <v>12.278325035049603</v>
      </c>
      <c r="V7" s="1" t="s">
        <v>71</v>
      </c>
      <c r="W7" t="s">
        <v>65</v>
      </c>
      <c r="X7" t="s">
        <v>66</v>
      </c>
      <c r="AA7" s="2" t="s">
        <v>31</v>
      </c>
      <c r="AB7" s="2" t="s">
        <v>63</v>
      </c>
      <c r="AC7" s="10" t="s">
        <v>64</v>
      </c>
      <c r="AD7" s="2">
        <v>2020</v>
      </c>
      <c r="AE7" s="24">
        <f>ELC_prices_Balmorel_IT3!F9</f>
        <v>13.534077143740001</v>
      </c>
      <c r="AF7" s="9">
        <f t="shared" si="9"/>
        <v>13.534077143740001</v>
      </c>
      <c r="AG7" s="1" t="s">
        <v>69</v>
      </c>
      <c r="AH7" s="1" t="s">
        <v>65</v>
      </c>
      <c r="AI7" s="1" t="s">
        <v>66</v>
      </c>
      <c r="AJ7" s="1"/>
      <c r="AK7" s="1" t="s">
        <v>31</v>
      </c>
      <c r="AL7" s="1" t="s">
        <v>63</v>
      </c>
      <c r="AM7" s="1" t="s">
        <v>68</v>
      </c>
      <c r="AN7" s="1">
        <v>2020</v>
      </c>
      <c r="AO7" s="9">
        <f t="shared" si="10"/>
        <v>12.857373286553001</v>
      </c>
      <c r="AP7" s="9">
        <f t="shared" si="11"/>
        <v>12.857373286553001</v>
      </c>
      <c r="AQ7" s="1" t="s">
        <v>70</v>
      </c>
      <c r="AR7" s="1" t="s">
        <v>65</v>
      </c>
      <c r="AS7" s="1" t="s">
        <v>66</v>
      </c>
      <c r="AV7" s="2" t="s">
        <v>31</v>
      </c>
      <c r="AW7" s="2" t="s">
        <v>63</v>
      </c>
      <c r="AX7" s="10" t="s">
        <v>64</v>
      </c>
      <c r="AY7" s="2">
        <v>2020</v>
      </c>
      <c r="AZ7" s="24">
        <f>ELC_prices_Balmorel_IT3!H9</f>
        <v>28.659168014828733</v>
      </c>
      <c r="BA7" s="9">
        <f t="shared" si="12"/>
        <v>28.659168014828733</v>
      </c>
      <c r="BB7" s="1" t="s">
        <v>72</v>
      </c>
      <c r="BC7" s="1" t="s">
        <v>65</v>
      </c>
      <c r="BD7" s="1" t="s">
        <v>66</v>
      </c>
      <c r="BE7" s="1"/>
      <c r="BF7" s="1" t="s">
        <v>31</v>
      </c>
      <c r="BG7" s="1" t="s">
        <v>63</v>
      </c>
      <c r="BH7" s="1" t="s">
        <v>68</v>
      </c>
      <c r="BI7" s="1">
        <v>2020</v>
      </c>
      <c r="BJ7" s="9">
        <f t="shared" si="13"/>
        <v>27.226209614087296</v>
      </c>
      <c r="BK7" s="9">
        <f t="shared" si="14"/>
        <v>27.226209614087296</v>
      </c>
      <c r="BL7" s="1" t="s">
        <v>73</v>
      </c>
      <c r="BM7" s="1" t="s">
        <v>65</v>
      </c>
      <c r="BN7" s="1" t="s">
        <v>66</v>
      </c>
      <c r="BS7" s="2" t="s">
        <v>31</v>
      </c>
      <c r="BT7" s="2" t="s">
        <v>63</v>
      </c>
      <c r="BU7" s="10" t="s">
        <v>64</v>
      </c>
      <c r="BV7" s="2">
        <v>2020</v>
      </c>
      <c r="BW7" s="24">
        <f>ELC_prices_Balmorel_IT3!E9</f>
        <v>12.26985942989975</v>
      </c>
      <c r="BX7" s="32">
        <f t="shared" si="15"/>
        <v>12.26985942989975</v>
      </c>
      <c r="BY7" s="23" t="s">
        <v>87</v>
      </c>
      <c r="BZ7" s="23" t="s">
        <v>65</v>
      </c>
      <c r="CA7" s="23" t="s">
        <v>66</v>
      </c>
      <c r="CB7" s="23"/>
      <c r="CC7" s="23" t="s">
        <v>31</v>
      </c>
      <c r="CD7" s="23" t="s">
        <v>63</v>
      </c>
      <c r="CE7" s="23" t="s">
        <v>68</v>
      </c>
      <c r="CF7" s="23">
        <v>2020</v>
      </c>
      <c r="CG7" s="24">
        <f t="shared" si="2"/>
        <v>11.656366458404761</v>
      </c>
      <c r="CH7" s="32">
        <f t="shared" si="2"/>
        <v>11.656366458404761</v>
      </c>
      <c r="CI7" s="23" t="s">
        <v>88</v>
      </c>
      <c r="CJ7" s="23" t="s">
        <v>65</v>
      </c>
      <c r="CK7" s="23" t="s">
        <v>66</v>
      </c>
      <c r="CN7" s="2" t="s">
        <v>31</v>
      </c>
      <c r="CO7" s="2" t="s">
        <v>63</v>
      </c>
      <c r="CP7" s="10" t="s">
        <v>64</v>
      </c>
      <c r="CQ7" s="2">
        <v>2020</v>
      </c>
      <c r="CR7" s="24">
        <f>ELC_prices_Balmorel_IT3!G9</f>
        <v>15.773146180956498</v>
      </c>
      <c r="CS7" s="32">
        <f t="shared" si="16"/>
        <v>15.773146180956498</v>
      </c>
      <c r="CT7" s="23" t="s">
        <v>89</v>
      </c>
      <c r="CU7" s="23" t="s">
        <v>65</v>
      </c>
      <c r="CV7" s="23" t="s">
        <v>66</v>
      </c>
      <c r="CW7" s="23"/>
      <c r="CX7" s="23" t="s">
        <v>31</v>
      </c>
      <c r="CY7" s="23" t="s">
        <v>63</v>
      </c>
      <c r="CZ7" s="23" t="s">
        <v>68</v>
      </c>
      <c r="DA7" s="23">
        <v>2020</v>
      </c>
      <c r="DB7" s="24">
        <f t="shared" si="3"/>
        <v>14.984488871908672</v>
      </c>
      <c r="DC7" s="32">
        <f t="shared" si="3"/>
        <v>14.984488871908672</v>
      </c>
      <c r="DD7" s="23" t="s">
        <v>90</v>
      </c>
      <c r="DE7" s="23" t="s">
        <v>65</v>
      </c>
      <c r="DF7" s="23" t="s">
        <v>66</v>
      </c>
    </row>
    <row r="8" spans="1:110" x14ac:dyDescent="0.3">
      <c r="A8" s="2" t="s">
        <v>32</v>
      </c>
      <c r="B8" s="2" t="s">
        <v>63</v>
      </c>
      <c r="C8" s="10" t="s">
        <v>64</v>
      </c>
      <c r="D8" s="2">
        <v>2020</v>
      </c>
      <c r="E8" s="24">
        <f>ELC_prices_Balmorel_IT3!C10</f>
        <v>12.924551810152961</v>
      </c>
      <c r="F8" s="9">
        <f t="shared" ref="F8:H8" si="20">E8</f>
        <v>12.924551810152961</v>
      </c>
      <c r="G8" s="9">
        <f t="shared" si="20"/>
        <v>12.924551810152961</v>
      </c>
      <c r="H8" s="9">
        <f t="shared" si="20"/>
        <v>12.924551810152961</v>
      </c>
      <c r="I8" t="s">
        <v>67</v>
      </c>
      <c r="J8" t="s">
        <v>65</v>
      </c>
      <c r="K8" t="s">
        <v>66</v>
      </c>
      <c r="N8" t="s">
        <v>32</v>
      </c>
      <c r="O8" t="s">
        <v>63</v>
      </c>
      <c r="P8" t="s">
        <v>68</v>
      </c>
      <c r="Q8">
        <v>2020</v>
      </c>
      <c r="R8" s="9">
        <f t="shared" si="5"/>
        <v>12.278324219645313</v>
      </c>
      <c r="S8" s="9">
        <f t="shared" si="6"/>
        <v>12.278324219645313</v>
      </c>
      <c r="T8" s="9">
        <f t="shared" si="7"/>
        <v>12.278324219645313</v>
      </c>
      <c r="U8" s="9">
        <f t="shared" si="8"/>
        <v>12.278324219645313</v>
      </c>
      <c r="V8" s="1" t="s">
        <v>71</v>
      </c>
      <c r="W8" t="s">
        <v>65</v>
      </c>
      <c r="X8" t="s">
        <v>66</v>
      </c>
      <c r="AA8" s="2" t="s">
        <v>32</v>
      </c>
      <c r="AB8" s="2" t="s">
        <v>63</v>
      </c>
      <c r="AC8" s="10" t="s">
        <v>64</v>
      </c>
      <c r="AD8" s="2">
        <v>2020</v>
      </c>
      <c r="AE8" s="24">
        <f>ELC_prices_Balmorel_IT3!F10</f>
        <v>13.538083260190938</v>
      </c>
      <c r="AF8" s="9">
        <f t="shared" si="9"/>
        <v>13.538083260190938</v>
      </c>
      <c r="AG8" s="1" t="s">
        <v>69</v>
      </c>
      <c r="AH8" s="1" t="s">
        <v>65</v>
      </c>
      <c r="AI8" s="1" t="s">
        <v>66</v>
      </c>
      <c r="AJ8" s="1"/>
      <c r="AK8" s="1" t="s">
        <v>32</v>
      </c>
      <c r="AL8" s="1" t="s">
        <v>63</v>
      </c>
      <c r="AM8" s="1" t="s">
        <v>68</v>
      </c>
      <c r="AN8" s="1">
        <v>2020</v>
      </c>
      <c r="AO8" s="9">
        <f t="shared" si="10"/>
        <v>12.86117909718139</v>
      </c>
      <c r="AP8" s="9">
        <f t="shared" si="11"/>
        <v>12.86117909718139</v>
      </c>
      <c r="AQ8" s="1" t="s">
        <v>70</v>
      </c>
      <c r="AR8" s="1" t="s">
        <v>65</v>
      </c>
      <c r="AS8" s="1" t="s">
        <v>66</v>
      </c>
      <c r="AV8" s="2" t="s">
        <v>32</v>
      </c>
      <c r="AW8" s="2" t="s">
        <v>63</v>
      </c>
      <c r="AX8" s="10" t="s">
        <v>64</v>
      </c>
      <c r="AY8" s="2">
        <v>2020</v>
      </c>
      <c r="AZ8" s="24">
        <f>ELC_prices_Balmorel_IT3!H10</f>
        <v>28.667651275888396</v>
      </c>
      <c r="BA8" s="9">
        <f t="shared" si="12"/>
        <v>28.667651275888396</v>
      </c>
      <c r="BB8" s="1" t="s">
        <v>72</v>
      </c>
      <c r="BC8" s="1" t="s">
        <v>65</v>
      </c>
      <c r="BD8" s="1" t="s">
        <v>66</v>
      </c>
      <c r="BE8" s="1"/>
      <c r="BF8" s="1" t="s">
        <v>32</v>
      </c>
      <c r="BG8" s="1" t="s">
        <v>63</v>
      </c>
      <c r="BH8" s="1" t="s">
        <v>68</v>
      </c>
      <c r="BI8" s="1">
        <v>2020</v>
      </c>
      <c r="BJ8" s="9">
        <f t="shared" si="13"/>
        <v>27.234268712093975</v>
      </c>
      <c r="BK8" s="9">
        <f t="shared" si="14"/>
        <v>27.234268712093975</v>
      </c>
      <c r="BL8" s="1" t="s">
        <v>73</v>
      </c>
      <c r="BM8" s="1" t="s">
        <v>65</v>
      </c>
      <c r="BN8" s="1" t="s">
        <v>66</v>
      </c>
      <c r="BS8" s="2" t="s">
        <v>32</v>
      </c>
      <c r="BT8" s="2" t="s">
        <v>63</v>
      </c>
      <c r="BU8" s="10" t="s">
        <v>64</v>
      </c>
      <c r="BV8" s="2">
        <v>2020</v>
      </c>
      <c r="BW8" s="24">
        <f>ELC_prices_Balmorel_IT3!E10</f>
        <v>12.281320400863624</v>
      </c>
      <c r="BX8" s="32">
        <f t="shared" si="15"/>
        <v>12.281320400863624</v>
      </c>
      <c r="BY8" s="23" t="s">
        <v>87</v>
      </c>
      <c r="BZ8" s="23" t="s">
        <v>65</v>
      </c>
      <c r="CA8" s="23" t="s">
        <v>66</v>
      </c>
      <c r="CB8" s="23"/>
      <c r="CC8" s="23" t="s">
        <v>32</v>
      </c>
      <c r="CD8" s="23" t="s">
        <v>63</v>
      </c>
      <c r="CE8" s="23" t="s">
        <v>68</v>
      </c>
      <c r="CF8" s="23">
        <v>2020</v>
      </c>
      <c r="CG8" s="24">
        <f t="shared" si="2"/>
        <v>11.667254380820442</v>
      </c>
      <c r="CH8" s="32">
        <f t="shared" si="2"/>
        <v>11.667254380820442</v>
      </c>
      <c r="CI8" s="23" t="s">
        <v>88</v>
      </c>
      <c r="CJ8" s="23" t="s">
        <v>65</v>
      </c>
      <c r="CK8" s="23" t="s">
        <v>66</v>
      </c>
      <c r="CN8" s="2" t="s">
        <v>32</v>
      </c>
      <c r="CO8" s="2" t="s">
        <v>63</v>
      </c>
      <c r="CP8" s="10" t="s">
        <v>64</v>
      </c>
      <c r="CQ8" s="2">
        <v>2020</v>
      </c>
      <c r="CR8" s="24">
        <f>ELC_prices_Balmorel_IT3!G10</f>
        <v>15.775845357667276</v>
      </c>
      <c r="CS8" s="32">
        <f t="shared" si="16"/>
        <v>15.775845357667276</v>
      </c>
      <c r="CT8" s="23" t="s">
        <v>89</v>
      </c>
      <c r="CU8" s="23" t="s">
        <v>65</v>
      </c>
      <c r="CV8" s="23" t="s">
        <v>66</v>
      </c>
      <c r="CW8" s="23"/>
      <c r="CX8" s="23" t="s">
        <v>32</v>
      </c>
      <c r="CY8" s="23" t="s">
        <v>63</v>
      </c>
      <c r="CZ8" s="23" t="s">
        <v>68</v>
      </c>
      <c r="DA8" s="23">
        <v>2020</v>
      </c>
      <c r="DB8" s="24">
        <f t="shared" si="3"/>
        <v>14.987053089783911</v>
      </c>
      <c r="DC8" s="32">
        <f t="shared" si="3"/>
        <v>14.987053089783911</v>
      </c>
      <c r="DD8" s="23" t="s">
        <v>90</v>
      </c>
      <c r="DE8" s="23" t="s">
        <v>65</v>
      </c>
      <c r="DF8" s="23" t="s">
        <v>66</v>
      </c>
    </row>
    <row r="9" spans="1:110" x14ac:dyDescent="0.3">
      <c r="A9" s="2" t="s">
        <v>33</v>
      </c>
      <c r="B9" s="2" t="s">
        <v>63</v>
      </c>
      <c r="C9" s="10" t="s">
        <v>64</v>
      </c>
      <c r="D9" s="2">
        <v>2020</v>
      </c>
      <c r="E9" s="24">
        <f>ELC_prices_Balmorel_IT3!C11</f>
        <v>12.924551810152961</v>
      </c>
      <c r="F9" s="9">
        <f t="shared" ref="F9:H9" si="21">E9</f>
        <v>12.924551810152961</v>
      </c>
      <c r="G9" s="9">
        <f t="shared" si="21"/>
        <v>12.924551810152961</v>
      </c>
      <c r="H9" s="9">
        <f t="shared" si="21"/>
        <v>12.924551810152961</v>
      </c>
      <c r="I9" t="s">
        <v>67</v>
      </c>
      <c r="J9" t="s">
        <v>65</v>
      </c>
      <c r="K9" t="s">
        <v>66</v>
      </c>
      <c r="N9" t="s">
        <v>33</v>
      </c>
      <c r="O9" t="s">
        <v>63</v>
      </c>
      <c r="P9" t="s">
        <v>68</v>
      </c>
      <c r="Q9">
        <v>2020</v>
      </c>
      <c r="R9" s="9">
        <f t="shared" si="5"/>
        <v>12.278324219645313</v>
      </c>
      <c r="S9" s="9">
        <f t="shared" si="6"/>
        <v>12.278324219645313</v>
      </c>
      <c r="T9" s="9">
        <f t="shared" si="7"/>
        <v>12.278324219645313</v>
      </c>
      <c r="U9" s="9">
        <f t="shared" si="8"/>
        <v>12.278324219645313</v>
      </c>
      <c r="V9" s="1" t="s">
        <v>71</v>
      </c>
      <c r="W9" t="s">
        <v>65</v>
      </c>
      <c r="X9" t="s">
        <v>66</v>
      </c>
      <c r="AA9" s="2" t="s">
        <v>33</v>
      </c>
      <c r="AB9" s="2" t="s">
        <v>63</v>
      </c>
      <c r="AC9" s="10" t="s">
        <v>64</v>
      </c>
      <c r="AD9" s="2">
        <v>2020</v>
      </c>
      <c r="AE9" s="24">
        <f>ELC_prices_Balmorel_IT3!F11</f>
        <v>13.538083260190938</v>
      </c>
      <c r="AF9" s="9">
        <f t="shared" si="9"/>
        <v>13.538083260190938</v>
      </c>
      <c r="AG9" s="1" t="s">
        <v>69</v>
      </c>
      <c r="AH9" s="1" t="s">
        <v>65</v>
      </c>
      <c r="AI9" s="1" t="s">
        <v>66</v>
      </c>
      <c r="AJ9" s="1"/>
      <c r="AK9" s="1" t="s">
        <v>33</v>
      </c>
      <c r="AL9" s="1" t="s">
        <v>63</v>
      </c>
      <c r="AM9" s="1" t="s">
        <v>68</v>
      </c>
      <c r="AN9" s="1">
        <v>2020</v>
      </c>
      <c r="AO9" s="9">
        <f t="shared" si="10"/>
        <v>12.86117909718139</v>
      </c>
      <c r="AP9" s="9">
        <f t="shared" si="11"/>
        <v>12.86117909718139</v>
      </c>
      <c r="AQ9" s="1" t="s">
        <v>70</v>
      </c>
      <c r="AR9" s="1" t="s">
        <v>65</v>
      </c>
      <c r="AS9" s="1" t="s">
        <v>66</v>
      </c>
      <c r="AV9" s="2" t="s">
        <v>33</v>
      </c>
      <c r="AW9" s="2" t="s">
        <v>63</v>
      </c>
      <c r="AX9" s="10" t="s">
        <v>64</v>
      </c>
      <c r="AY9" s="2">
        <v>2020</v>
      </c>
      <c r="AZ9" s="24">
        <f>ELC_prices_Balmorel_IT3!H11</f>
        <v>28.667651275888396</v>
      </c>
      <c r="BA9" s="9">
        <f t="shared" si="12"/>
        <v>28.667651275888396</v>
      </c>
      <c r="BB9" s="1" t="s">
        <v>72</v>
      </c>
      <c r="BC9" s="1" t="s">
        <v>65</v>
      </c>
      <c r="BD9" s="1" t="s">
        <v>66</v>
      </c>
      <c r="BE9" s="1"/>
      <c r="BF9" s="1" t="s">
        <v>33</v>
      </c>
      <c r="BG9" s="1" t="s">
        <v>63</v>
      </c>
      <c r="BH9" s="1" t="s">
        <v>68</v>
      </c>
      <c r="BI9" s="1">
        <v>2020</v>
      </c>
      <c r="BJ9" s="9">
        <f t="shared" si="13"/>
        <v>27.234268712093975</v>
      </c>
      <c r="BK9" s="9">
        <f t="shared" si="14"/>
        <v>27.234268712093975</v>
      </c>
      <c r="BL9" s="1" t="s">
        <v>73</v>
      </c>
      <c r="BM9" s="1" t="s">
        <v>65</v>
      </c>
      <c r="BN9" s="1" t="s">
        <v>66</v>
      </c>
      <c r="BS9" s="2" t="s">
        <v>33</v>
      </c>
      <c r="BT9" s="2" t="s">
        <v>63</v>
      </c>
      <c r="BU9" s="10" t="s">
        <v>64</v>
      </c>
      <c r="BV9" s="2">
        <v>2020</v>
      </c>
      <c r="BW9" s="24">
        <f>ELC_prices_Balmorel_IT3!E11</f>
        <v>12.271119313649272</v>
      </c>
      <c r="BX9" s="32">
        <f t="shared" si="15"/>
        <v>12.271119313649272</v>
      </c>
      <c r="BY9" s="23" t="s">
        <v>87</v>
      </c>
      <c r="BZ9" s="23" t="s">
        <v>65</v>
      </c>
      <c r="CA9" s="23" t="s">
        <v>66</v>
      </c>
      <c r="CB9" s="23"/>
      <c r="CC9" s="23" t="s">
        <v>33</v>
      </c>
      <c r="CD9" s="23" t="s">
        <v>63</v>
      </c>
      <c r="CE9" s="23" t="s">
        <v>68</v>
      </c>
      <c r="CF9" s="23">
        <v>2020</v>
      </c>
      <c r="CG9" s="24">
        <f t="shared" si="2"/>
        <v>11.657563347966809</v>
      </c>
      <c r="CH9" s="32">
        <f t="shared" si="2"/>
        <v>11.657563347966809</v>
      </c>
      <c r="CI9" s="23" t="s">
        <v>88</v>
      </c>
      <c r="CJ9" s="23" t="s">
        <v>65</v>
      </c>
      <c r="CK9" s="23" t="s">
        <v>66</v>
      </c>
      <c r="CN9" s="2" t="s">
        <v>33</v>
      </c>
      <c r="CO9" s="2" t="s">
        <v>63</v>
      </c>
      <c r="CP9" s="10" t="s">
        <v>64</v>
      </c>
      <c r="CQ9" s="2">
        <v>2020</v>
      </c>
      <c r="CR9" s="24">
        <f>ELC_prices_Balmorel_IT3!G11</f>
        <v>15.763699062468719</v>
      </c>
      <c r="CS9" s="32">
        <f t="shared" si="16"/>
        <v>15.763699062468719</v>
      </c>
      <c r="CT9" s="23" t="s">
        <v>89</v>
      </c>
      <c r="CU9" s="23" t="s">
        <v>65</v>
      </c>
      <c r="CV9" s="23" t="s">
        <v>66</v>
      </c>
      <c r="CW9" s="23"/>
      <c r="CX9" s="23" t="s">
        <v>33</v>
      </c>
      <c r="CY9" s="23" t="s">
        <v>63</v>
      </c>
      <c r="CZ9" s="23" t="s">
        <v>68</v>
      </c>
      <c r="DA9" s="23">
        <v>2020</v>
      </c>
      <c r="DB9" s="24">
        <f t="shared" si="3"/>
        <v>14.975514109345282</v>
      </c>
      <c r="DC9" s="32">
        <f t="shared" si="3"/>
        <v>14.975514109345282</v>
      </c>
      <c r="DD9" s="23" t="s">
        <v>90</v>
      </c>
      <c r="DE9" s="23" t="s">
        <v>65</v>
      </c>
      <c r="DF9" s="23" t="s">
        <v>66</v>
      </c>
    </row>
    <row r="10" spans="1:110" x14ac:dyDescent="0.3">
      <c r="A10" s="2" t="s">
        <v>34</v>
      </c>
      <c r="B10" s="2" t="s">
        <v>63</v>
      </c>
      <c r="C10" s="10" t="s">
        <v>64</v>
      </c>
      <c r="D10" s="2">
        <v>2020</v>
      </c>
      <c r="E10" s="24">
        <f>ELC_prices_Balmorel_IT3!C12</f>
        <v>12.924551810152961</v>
      </c>
      <c r="F10" s="9">
        <f t="shared" ref="F10:H10" si="22">E10</f>
        <v>12.924551810152961</v>
      </c>
      <c r="G10" s="9">
        <f t="shared" si="22"/>
        <v>12.924551810152961</v>
      </c>
      <c r="H10" s="9">
        <f t="shared" si="22"/>
        <v>12.924551810152961</v>
      </c>
      <c r="I10" t="s">
        <v>67</v>
      </c>
      <c r="J10" t="s">
        <v>65</v>
      </c>
      <c r="K10" t="s">
        <v>66</v>
      </c>
      <c r="N10" t="s">
        <v>34</v>
      </c>
      <c r="O10" t="s">
        <v>63</v>
      </c>
      <c r="P10" t="s">
        <v>68</v>
      </c>
      <c r="Q10">
        <v>2020</v>
      </c>
      <c r="R10" s="9">
        <f t="shared" si="5"/>
        <v>12.278324219645313</v>
      </c>
      <c r="S10" s="9">
        <f t="shared" si="6"/>
        <v>12.278324219645313</v>
      </c>
      <c r="T10" s="9">
        <f t="shared" si="7"/>
        <v>12.278324219645313</v>
      </c>
      <c r="U10" s="9">
        <f t="shared" si="8"/>
        <v>12.278324219645313</v>
      </c>
      <c r="V10" s="1" t="s">
        <v>71</v>
      </c>
      <c r="W10" t="s">
        <v>65</v>
      </c>
      <c r="X10" t="s">
        <v>66</v>
      </c>
      <c r="AA10" s="2" t="s">
        <v>34</v>
      </c>
      <c r="AB10" s="2" t="s">
        <v>63</v>
      </c>
      <c r="AC10" s="10" t="s">
        <v>64</v>
      </c>
      <c r="AD10" s="2">
        <v>2020</v>
      </c>
      <c r="AE10" s="24">
        <f>ELC_prices_Balmorel_IT3!F12</f>
        <v>13.532675002982131</v>
      </c>
      <c r="AF10" s="9">
        <f t="shared" si="9"/>
        <v>13.532675002982131</v>
      </c>
      <c r="AG10" s="1" t="s">
        <v>69</v>
      </c>
      <c r="AH10" s="1" t="s">
        <v>65</v>
      </c>
      <c r="AI10" s="1" t="s">
        <v>66</v>
      </c>
      <c r="AJ10" s="1"/>
      <c r="AK10" s="1" t="s">
        <v>34</v>
      </c>
      <c r="AL10" s="1" t="s">
        <v>63</v>
      </c>
      <c r="AM10" s="1" t="s">
        <v>68</v>
      </c>
      <c r="AN10" s="1">
        <v>2020</v>
      </c>
      <c r="AO10" s="9">
        <f t="shared" si="10"/>
        <v>12.856041252833023</v>
      </c>
      <c r="AP10" s="9">
        <f t="shared" si="11"/>
        <v>12.856041252833023</v>
      </c>
      <c r="AQ10" s="1" t="s">
        <v>70</v>
      </c>
      <c r="AR10" s="1" t="s">
        <v>65</v>
      </c>
      <c r="AS10" s="1" t="s">
        <v>66</v>
      </c>
      <c r="AV10" s="2" t="s">
        <v>34</v>
      </c>
      <c r="AW10" s="2" t="s">
        <v>63</v>
      </c>
      <c r="AX10" s="10" t="s">
        <v>64</v>
      </c>
      <c r="AY10" s="2">
        <v>2020</v>
      </c>
      <c r="AZ10" s="24">
        <f>ELC_prices_Balmorel_IT3!H12</f>
        <v>28.656198873457981</v>
      </c>
      <c r="BA10" s="9">
        <f t="shared" si="12"/>
        <v>28.656198873457981</v>
      </c>
      <c r="BB10" s="1" t="s">
        <v>72</v>
      </c>
      <c r="BC10" s="1" t="s">
        <v>65</v>
      </c>
      <c r="BD10" s="1" t="s">
        <v>66</v>
      </c>
      <c r="BE10" s="1"/>
      <c r="BF10" s="1" t="s">
        <v>34</v>
      </c>
      <c r="BG10" s="1" t="s">
        <v>63</v>
      </c>
      <c r="BH10" s="1" t="s">
        <v>68</v>
      </c>
      <c r="BI10" s="1">
        <v>2020</v>
      </c>
      <c r="BJ10" s="9">
        <f t="shared" si="13"/>
        <v>27.223388929785081</v>
      </c>
      <c r="BK10" s="9">
        <f t="shared" si="14"/>
        <v>27.223388929785081</v>
      </c>
      <c r="BL10" s="1" t="s">
        <v>73</v>
      </c>
      <c r="BM10" s="1" t="s">
        <v>65</v>
      </c>
      <c r="BN10" s="1" t="s">
        <v>66</v>
      </c>
      <c r="BS10" s="2" t="s">
        <v>34</v>
      </c>
      <c r="BT10" s="2" t="s">
        <v>63</v>
      </c>
      <c r="BU10" s="10" t="s">
        <v>64</v>
      </c>
      <c r="BV10" s="2">
        <v>2020</v>
      </c>
      <c r="BW10" s="24">
        <f>ELC_prices_Balmorel_IT3!E12</f>
        <v>12.275199790670666</v>
      </c>
      <c r="BX10" s="32">
        <f t="shared" si="15"/>
        <v>12.275199790670666</v>
      </c>
      <c r="BY10" s="23" t="s">
        <v>87</v>
      </c>
      <c r="BZ10" s="23" t="s">
        <v>65</v>
      </c>
      <c r="CA10" s="23" t="s">
        <v>66</v>
      </c>
      <c r="CB10" s="23"/>
      <c r="CC10" s="23" t="s">
        <v>34</v>
      </c>
      <c r="CD10" s="23" t="s">
        <v>63</v>
      </c>
      <c r="CE10" s="23" t="s">
        <v>68</v>
      </c>
      <c r="CF10" s="23">
        <v>2020</v>
      </c>
      <c r="CG10" s="24">
        <f t="shared" si="2"/>
        <v>11.661439801137131</v>
      </c>
      <c r="CH10" s="32">
        <f t="shared" si="2"/>
        <v>11.661439801137131</v>
      </c>
      <c r="CI10" s="23" t="s">
        <v>88</v>
      </c>
      <c r="CJ10" s="23" t="s">
        <v>65</v>
      </c>
      <c r="CK10" s="23" t="s">
        <v>66</v>
      </c>
      <c r="CN10" s="2" t="s">
        <v>34</v>
      </c>
      <c r="CO10" s="2" t="s">
        <v>63</v>
      </c>
      <c r="CP10" s="10" t="s">
        <v>64</v>
      </c>
      <c r="CQ10" s="2">
        <v>2020</v>
      </c>
      <c r="CR10" s="24">
        <f>ELC_prices_Balmorel_IT3!G12</f>
        <v>15.775845357667276</v>
      </c>
      <c r="CS10" s="32">
        <f t="shared" si="16"/>
        <v>15.775845357667276</v>
      </c>
      <c r="CT10" s="23" t="s">
        <v>89</v>
      </c>
      <c r="CU10" s="23" t="s">
        <v>65</v>
      </c>
      <c r="CV10" s="23" t="s">
        <v>66</v>
      </c>
      <c r="CW10" s="23"/>
      <c r="CX10" s="23" t="s">
        <v>34</v>
      </c>
      <c r="CY10" s="23" t="s">
        <v>63</v>
      </c>
      <c r="CZ10" s="23" t="s">
        <v>68</v>
      </c>
      <c r="DA10" s="23">
        <v>2020</v>
      </c>
      <c r="DB10" s="24">
        <f t="shared" si="3"/>
        <v>14.987053089783911</v>
      </c>
      <c r="DC10" s="32">
        <f t="shared" si="3"/>
        <v>14.987053089783911</v>
      </c>
      <c r="DD10" s="23" t="s">
        <v>90</v>
      </c>
      <c r="DE10" s="23" t="s">
        <v>65</v>
      </c>
      <c r="DF10" s="23" t="s">
        <v>66</v>
      </c>
    </row>
    <row r="11" spans="1:110" x14ac:dyDescent="0.3">
      <c r="A11" s="2" t="s">
        <v>35</v>
      </c>
      <c r="B11" s="2" t="s">
        <v>63</v>
      </c>
      <c r="C11" s="10" t="s">
        <v>64</v>
      </c>
      <c r="D11" s="2">
        <v>2020</v>
      </c>
      <c r="E11" s="24">
        <f>ELC_prices_Balmorel_IT3!C13</f>
        <v>5.1599636521280656</v>
      </c>
      <c r="F11" s="9">
        <f t="shared" ref="F11:H11" si="23">E11</f>
        <v>5.1599636521280656</v>
      </c>
      <c r="G11" s="9">
        <f t="shared" si="23"/>
        <v>5.1599636521280656</v>
      </c>
      <c r="H11" s="9">
        <f t="shared" si="23"/>
        <v>5.1599636521280656</v>
      </c>
      <c r="I11" t="s">
        <v>67</v>
      </c>
      <c r="J11" t="s">
        <v>65</v>
      </c>
      <c r="K11" t="s">
        <v>66</v>
      </c>
      <c r="N11" t="s">
        <v>35</v>
      </c>
      <c r="O11" t="s">
        <v>63</v>
      </c>
      <c r="P11" t="s">
        <v>68</v>
      </c>
      <c r="Q11">
        <v>2020</v>
      </c>
      <c r="R11" s="9">
        <f t="shared" si="5"/>
        <v>4.9019654695216621</v>
      </c>
      <c r="S11" s="9">
        <f t="shared" si="6"/>
        <v>4.9019654695216621</v>
      </c>
      <c r="T11" s="9">
        <f t="shared" si="7"/>
        <v>4.9019654695216621</v>
      </c>
      <c r="U11" s="9">
        <f t="shared" si="8"/>
        <v>4.9019654695216621</v>
      </c>
      <c r="V11" s="1" t="s">
        <v>71</v>
      </c>
      <c r="W11" t="s">
        <v>65</v>
      </c>
      <c r="X11" t="s">
        <v>66</v>
      </c>
      <c r="AA11" s="2" t="s">
        <v>35</v>
      </c>
      <c r="AB11" s="2" t="s">
        <v>63</v>
      </c>
      <c r="AC11" s="10" t="s">
        <v>64</v>
      </c>
      <c r="AD11" s="2">
        <v>2020</v>
      </c>
      <c r="AE11" s="24">
        <f>ELC_prices_Balmorel_IT3!F13</f>
        <v>5.4082572088050593</v>
      </c>
      <c r="AF11" s="9">
        <f t="shared" si="9"/>
        <v>5.4082572088050593</v>
      </c>
      <c r="AG11" s="1" t="s">
        <v>69</v>
      </c>
      <c r="AH11" s="1" t="s">
        <v>65</v>
      </c>
      <c r="AI11" s="1" t="s">
        <v>66</v>
      </c>
      <c r="AJ11" s="1"/>
      <c r="AK11" s="1" t="s">
        <v>35</v>
      </c>
      <c r="AL11" s="1" t="s">
        <v>63</v>
      </c>
      <c r="AM11" s="1" t="s">
        <v>68</v>
      </c>
      <c r="AN11" s="1">
        <v>2020</v>
      </c>
      <c r="AO11" s="9">
        <f t="shared" si="10"/>
        <v>5.1378443483648057</v>
      </c>
      <c r="AP11" s="9">
        <f t="shared" si="11"/>
        <v>5.1378443483648057</v>
      </c>
      <c r="AQ11" s="1" t="s">
        <v>70</v>
      </c>
      <c r="AR11" s="1" t="s">
        <v>65</v>
      </c>
      <c r="AS11" s="1" t="s">
        <v>66</v>
      </c>
      <c r="AV11" s="2" t="s">
        <v>35</v>
      </c>
      <c r="AW11" s="2" t="s">
        <v>63</v>
      </c>
      <c r="AX11" s="10" t="s">
        <v>64</v>
      </c>
      <c r="AY11" s="2">
        <v>2020</v>
      </c>
      <c r="AZ11" s="24">
        <f>ELC_prices_Balmorel_IT3!H13</f>
        <v>11.452402430400827</v>
      </c>
      <c r="BA11" s="9">
        <f t="shared" si="12"/>
        <v>11.452402430400827</v>
      </c>
      <c r="BB11" s="1" t="s">
        <v>72</v>
      </c>
      <c r="BC11" s="1" t="s">
        <v>65</v>
      </c>
      <c r="BD11" s="1" t="s">
        <v>66</v>
      </c>
      <c r="BE11" s="1"/>
      <c r="BF11" s="1" t="s">
        <v>35</v>
      </c>
      <c r="BG11" s="1" t="s">
        <v>63</v>
      </c>
      <c r="BH11" s="1" t="s">
        <v>68</v>
      </c>
      <c r="BI11" s="1">
        <v>2020</v>
      </c>
      <c r="BJ11" s="9">
        <f t="shared" si="13"/>
        <v>10.879782308880785</v>
      </c>
      <c r="BK11" s="9">
        <f t="shared" si="14"/>
        <v>10.879782308880785</v>
      </c>
      <c r="BL11" s="1" t="s">
        <v>73</v>
      </c>
      <c r="BM11" s="1" t="s">
        <v>65</v>
      </c>
      <c r="BN11" s="1" t="s">
        <v>66</v>
      </c>
      <c r="BS11" s="2" t="s">
        <v>35</v>
      </c>
      <c r="BT11" s="2" t="s">
        <v>63</v>
      </c>
      <c r="BU11" s="10" t="s">
        <v>64</v>
      </c>
      <c r="BV11" s="2">
        <v>2020</v>
      </c>
      <c r="BW11" s="24">
        <f>ELC_prices_Balmorel_IT3!E13</f>
        <v>5.8145775765261769</v>
      </c>
      <c r="BX11" s="32">
        <f t="shared" si="15"/>
        <v>5.8145775765261769</v>
      </c>
      <c r="BY11" s="23" t="s">
        <v>87</v>
      </c>
      <c r="BZ11" s="23" t="s">
        <v>65</v>
      </c>
      <c r="CA11" s="23" t="s">
        <v>66</v>
      </c>
      <c r="CB11" s="23"/>
      <c r="CC11" s="23" t="s">
        <v>35</v>
      </c>
      <c r="CD11" s="23" t="s">
        <v>63</v>
      </c>
      <c r="CE11" s="23" t="s">
        <v>68</v>
      </c>
      <c r="CF11" s="23">
        <v>2020</v>
      </c>
      <c r="CG11" s="24">
        <f t="shared" si="2"/>
        <v>5.5238486976998677</v>
      </c>
      <c r="CH11" s="32">
        <f t="shared" si="2"/>
        <v>5.5238486976998677</v>
      </c>
      <c r="CI11" s="23" t="s">
        <v>88</v>
      </c>
      <c r="CJ11" s="23" t="s">
        <v>65</v>
      </c>
      <c r="CK11" s="23" t="s">
        <v>66</v>
      </c>
      <c r="CN11" s="2" t="s">
        <v>35</v>
      </c>
      <c r="CO11" s="2" t="s">
        <v>63</v>
      </c>
      <c r="CP11" s="10" t="s">
        <v>64</v>
      </c>
      <c r="CQ11" s="2">
        <v>2020</v>
      </c>
      <c r="CR11" s="24">
        <f>ELC_prices_Balmorel_IT3!G13</f>
        <v>6.9233882631719617</v>
      </c>
      <c r="CS11" s="32">
        <f t="shared" si="16"/>
        <v>6.9233882631719617</v>
      </c>
      <c r="CT11" s="23" t="s">
        <v>89</v>
      </c>
      <c r="CU11" s="23" t="s">
        <v>65</v>
      </c>
      <c r="CV11" s="23" t="s">
        <v>66</v>
      </c>
      <c r="CW11" s="23"/>
      <c r="CX11" s="23" t="s">
        <v>35</v>
      </c>
      <c r="CY11" s="23" t="s">
        <v>63</v>
      </c>
      <c r="CZ11" s="23" t="s">
        <v>68</v>
      </c>
      <c r="DA11" s="23">
        <v>2020</v>
      </c>
      <c r="DB11" s="24">
        <f t="shared" si="3"/>
        <v>6.577218850013363</v>
      </c>
      <c r="DC11" s="32">
        <f t="shared" si="3"/>
        <v>6.577218850013363</v>
      </c>
      <c r="DD11" s="23" t="s">
        <v>90</v>
      </c>
      <c r="DE11" s="23" t="s">
        <v>65</v>
      </c>
      <c r="DF11" s="23" t="s">
        <v>66</v>
      </c>
    </row>
    <row r="12" spans="1:110" x14ac:dyDescent="0.3">
      <c r="A12" s="2" t="s">
        <v>36</v>
      </c>
      <c r="B12" s="2" t="s">
        <v>63</v>
      </c>
      <c r="C12" s="10" t="s">
        <v>64</v>
      </c>
      <c r="D12" s="2">
        <v>2020</v>
      </c>
      <c r="E12" s="24">
        <f>ELC_prices_Balmorel_IT3!C14</f>
        <v>5.1599636521281074</v>
      </c>
      <c r="F12" s="9">
        <f t="shared" ref="F12:H12" si="24">E12</f>
        <v>5.1599636521281074</v>
      </c>
      <c r="G12" s="9">
        <f t="shared" si="24"/>
        <v>5.1599636521281074</v>
      </c>
      <c r="H12" s="9">
        <f t="shared" si="24"/>
        <v>5.1599636521281074</v>
      </c>
      <c r="I12" t="s">
        <v>67</v>
      </c>
      <c r="J12" t="s">
        <v>65</v>
      </c>
      <c r="K12" t="s">
        <v>66</v>
      </c>
      <c r="N12" t="s">
        <v>36</v>
      </c>
      <c r="O12" t="s">
        <v>63</v>
      </c>
      <c r="P12" t="s">
        <v>68</v>
      </c>
      <c r="Q12">
        <v>2020</v>
      </c>
      <c r="R12" s="9">
        <f t="shared" si="5"/>
        <v>4.9019654695217021</v>
      </c>
      <c r="S12" s="9">
        <f t="shared" si="6"/>
        <v>4.9019654695217021</v>
      </c>
      <c r="T12" s="9">
        <f t="shared" si="7"/>
        <v>4.9019654695217021</v>
      </c>
      <c r="U12" s="9">
        <f t="shared" si="8"/>
        <v>4.9019654695217021</v>
      </c>
      <c r="V12" s="1" t="s">
        <v>71</v>
      </c>
      <c r="W12" t="s">
        <v>65</v>
      </c>
      <c r="X12" t="s">
        <v>66</v>
      </c>
      <c r="AA12" s="2" t="s">
        <v>36</v>
      </c>
      <c r="AB12" s="2" t="s">
        <v>63</v>
      </c>
      <c r="AC12" s="10" t="s">
        <v>64</v>
      </c>
      <c r="AD12" s="2">
        <v>2020</v>
      </c>
      <c r="AE12" s="24">
        <f>ELC_prices_Balmorel_IT3!F14</f>
        <v>5.4082572088050718</v>
      </c>
      <c r="AF12" s="9">
        <f t="shared" si="9"/>
        <v>5.4082572088050718</v>
      </c>
      <c r="AG12" s="1" t="s">
        <v>69</v>
      </c>
      <c r="AH12" s="1" t="s">
        <v>65</v>
      </c>
      <c r="AI12" s="1" t="s">
        <v>66</v>
      </c>
      <c r="AJ12" s="1"/>
      <c r="AK12" s="1" t="s">
        <v>36</v>
      </c>
      <c r="AL12" s="1" t="s">
        <v>63</v>
      </c>
      <c r="AM12" s="1" t="s">
        <v>68</v>
      </c>
      <c r="AN12" s="1">
        <v>2020</v>
      </c>
      <c r="AO12" s="9">
        <f t="shared" si="10"/>
        <v>5.1378443483648182</v>
      </c>
      <c r="AP12" s="9">
        <f t="shared" si="11"/>
        <v>5.1378443483648182</v>
      </c>
      <c r="AQ12" s="1" t="s">
        <v>70</v>
      </c>
      <c r="AR12" s="1" t="s">
        <v>65</v>
      </c>
      <c r="AS12" s="1" t="s">
        <v>66</v>
      </c>
      <c r="AV12" s="2" t="s">
        <v>36</v>
      </c>
      <c r="AW12" s="2" t="s">
        <v>63</v>
      </c>
      <c r="AX12" s="10" t="s">
        <v>64</v>
      </c>
      <c r="AY12" s="2">
        <v>2020</v>
      </c>
      <c r="AZ12" s="24">
        <f>ELC_prices_Balmorel_IT3!H14</f>
        <v>11.45240243040084</v>
      </c>
      <c r="BA12" s="9">
        <f t="shared" si="12"/>
        <v>11.45240243040084</v>
      </c>
      <c r="BB12" s="1" t="s">
        <v>72</v>
      </c>
      <c r="BC12" s="1" t="s">
        <v>65</v>
      </c>
      <c r="BD12" s="1" t="s">
        <v>66</v>
      </c>
      <c r="BE12" s="1"/>
      <c r="BF12" s="1" t="s">
        <v>36</v>
      </c>
      <c r="BG12" s="1" t="s">
        <v>63</v>
      </c>
      <c r="BH12" s="1" t="s">
        <v>68</v>
      </c>
      <c r="BI12" s="1">
        <v>2020</v>
      </c>
      <c r="BJ12" s="9">
        <f t="shared" si="13"/>
        <v>10.879782308880797</v>
      </c>
      <c r="BK12" s="9">
        <f t="shared" si="14"/>
        <v>10.879782308880797</v>
      </c>
      <c r="BL12" s="1" t="s">
        <v>73</v>
      </c>
      <c r="BM12" s="1" t="s">
        <v>65</v>
      </c>
      <c r="BN12" s="1" t="s">
        <v>66</v>
      </c>
      <c r="BS12" s="2" t="s">
        <v>36</v>
      </c>
      <c r="BT12" s="2" t="s">
        <v>63</v>
      </c>
      <c r="BU12" s="10" t="s">
        <v>64</v>
      </c>
      <c r="BV12" s="2">
        <v>2020</v>
      </c>
      <c r="BW12" s="24">
        <f>ELC_prices_Balmorel_IT3!E14</f>
        <v>5.8145775765261911</v>
      </c>
      <c r="BX12" s="32">
        <f t="shared" si="15"/>
        <v>5.8145775765261911</v>
      </c>
      <c r="BY12" s="23" t="s">
        <v>87</v>
      </c>
      <c r="BZ12" s="23" t="s">
        <v>65</v>
      </c>
      <c r="CA12" s="23" t="s">
        <v>66</v>
      </c>
      <c r="CB12" s="23"/>
      <c r="CC12" s="23" t="s">
        <v>36</v>
      </c>
      <c r="CD12" s="23" t="s">
        <v>63</v>
      </c>
      <c r="CE12" s="23" t="s">
        <v>68</v>
      </c>
      <c r="CF12" s="23">
        <v>2020</v>
      </c>
      <c r="CG12" s="24">
        <f t="shared" si="2"/>
        <v>5.5238486976998811</v>
      </c>
      <c r="CH12" s="32">
        <f t="shared" si="2"/>
        <v>5.5238486976998811</v>
      </c>
      <c r="CI12" s="23" t="s">
        <v>88</v>
      </c>
      <c r="CJ12" s="23" t="s">
        <v>65</v>
      </c>
      <c r="CK12" s="23" t="s">
        <v>66</v>
      </c>
      <c r="CN12" s="2" t="s">
        <v>36</v>
      </c>
      <c r="CO12" s="2" t="s">
        <v>63</v>
      </c>
      <c r="CP12" s="10" t="s">
        <v>64</v>
      </c>
      <c r="CQ12" s="2">
        <v>2020</v>
      </c>
      <c r="CR12" s="24">
        <f>ELC_prices_Balmorel_IT3!G14</f>
        <v>6.9233882631720283</v>
      </c>
      <c r="CS12" s="32">
        <f t="shared" si="16"/>
        <v>6.9233882631720283</v>
      </c>
      <c r="CT12" s="23" t="s">
        <v>89</v>
      </c>
      <c r="CU12" s="23" t="s">
        <v>65</v>
      </c>
      <c r="CV12" s="23" t="s">
        <v>66</v>
      </c>
      <c r="CW12" s="23"/>
      <c r="CX12" s="23" t="s">
        <v>36</v>
      </c>
      <c r="CY12" s="23" t="s">
        <v>63</v>
      </c>
      <c r="CZ12" s="23" t="s">
        <v>68</v>
      </c>
      <c r="DA12" s="23">
        <v>2020</v>
      </c>
      <c r="DB12" s="24">
        <f t="shared" si="3"/>
        <v>6.577218850013427</v>
      </c>
      <c r="DC12" s="32">
        <f t="shared" si="3"/>
        <v>6.577218850013427</v>
      </c>
      <c r="DD12" s="23" t="s">
        <v>90</v>
      </c>
      <c r="DE12" s="23" t="s">
        <v>65</v>
      </c>
      <c r="DF12" s="23" t="s">
        <v>66</v>
      </c>
    </row>
    <row r="13" spans="1:110" x14ac:dyDescent="0.3">
      <c r="A13" s="2" t="s">
        <v>37</v>
      </c>
      <c r="B13" s="2" t="s">
        <v>63</v>
      </c>
      <c r="C13" s="10" t="s">
        <v>64</v>
      </c>
      <c r="D13" s="2">
        <v>2020</v>
      </c>
      <c r="E13" s="24">
        <f>ELC_prices_Balmorel_IT3!C15</f>
        <v>5.1599636521281074</v>
      </c>
      <c r="F13" s="9">
        <f t="shared" ref="F13:H13" si="25">E13</f>
        <v>5.1599636521281074</v>
      </c>
      <c r="G13" s="9">
        <f t="shared" si="25"/>
        <v>5.1599636521281074</v>
      </c>
      <c r="H13" s="9">
        <f t="shared" si="25"/>
        <v>5.1599636521281074</v>
      </c>
      <c r="I13" t="s">
        <v>67</v>
      </c>
      <c r="J13" t="s">
        <v>65</v>
      </c>
      <c r="K13" t="s">
        <v>66</v>
      </c>
      <c r="N13" t="s">
        <v>37</v>
      </c>
      <c r="O13" t="s">
        <v>63</v>
      </c>
      <c r="P13" t="s">
        <v>68</v>
      </c>
      <c r="Q13">
        <v>2020</v>
      </c>
      <c r="R13" s="9">
        <f t="shared" si="5"/>
        <v>4.9019654695217021</v>
      </c>
      <c r="S13" s="9">
        <f t="shared" si="6"/>
        <v>4.9019654695217021</v>
      </c>
      <c r="T13" s="9">
        <f t="shared" si="7"/>
        <v>4.9019654695217021</v>
      </c>
      <c r="U13" s="9">
        <f t="shared" si="8"/>
        <v>4.9019654695217021</v>
      </c>
      <c r="V13" s="1" t="s">
        <v>71</v>
      </c>
      <c r="W13" t="s">
        <v>65</v>
      </c>
      <c r="X13" t="s">
        <v>66</v>
      </c>
      <c r="AA13" s="2" t="s">
        <v>37</v>
      </c>
      <c r="AB13" s="2" t="s">
        <v>63</v>
      </c>
      <c r="AC13" s="10" t="s">
        <v>64</v>
      </c>
      <c r="AD13" s="2">
        <v>2020</v>
      </c>
      <c r="AE13" s="24">
        <f>ELC_prices_Balmorel_IT3!F15</f>
        <v>5.4082572088050718</v>
      </c>
      <c r="AF13" s="9">
        <f t="shared" si="9"/>
        <v>5.4082572088050718</v>
      </c>
      <c r="AG13" s="1" t="s">
        <v>69</v>
      </c>
      <c r="AH13" s="1" t="s">
        <v>65</v>
      </c>
      <c r="AI13" s="1" t="s">
        <v>66</v>
      </c>
      <c r="AJ13" s="1"/>
      <c r="AK13" s="1" t="s">
        <v>37</v>
      </c>
      <c r="AL13" s="1" t="s">
        <v>63</v>
      </c>
      <c r="AM13" s="1" t="s">
        <v>68</v>
      </c>
      <c r="AN13" s="1">
        <v>2020</v>
      </c>
      <c r="AO13" s="9">
        <f t="shared" si="10"/>
        <v>5.1378443483648182</v>
      </c>
      <c r="AP13" s="9">
        <f t="shared" si="11"/>
        <v>5.1378443483648182</v>
      </c>
      <c r="AQ13" s="1" t="s">
        <v>70</v>
      </c>
      <c r="AR13" s="1" t="s">
        <v>65</v>
      </c>
      <c r="AS13" s="1" t="s">
        <v>66</v>
      </c>
      <c r="AV13" s="2" t="s">
        <v>37</v>
      </c>
      <c r="AW13" s="2" t="s">
        <v>63</v>
      </c>
      <c r="AX13" s="10" t="s">
        <v>64</v>
      </c>
      <c r="AY13" s="2">
        <v>2020</v>
      </c>
      <c r="AZ13" s="24">
        <f>ELC_prices_Balmorel_IT3!H15</f>
        <v>11.45240243040084</v>
      </c>
      <c r="BA13" s="9">
        <f t="shared" si="12"/>
        <v>11.45240243040084</v>
      </c>
      <c r="BB13" s="1" t="s">
        <v>72</v>
      </c>
      <c r="BC13" s="1" t="s">
        <v>65</v>
      </c>
      <c r="BD13" s="1" t="s">
        <v>66</v>
      </c>
      <c r="BE13" s="1"/>
      <c r="BF13" s="1" t="s">
        <v>37</v>
      </c>
      <c r="BG13" s="1" t="s">
        <v>63</v>
      </c>
      <c r="BH13" s="1" t="s">
        <v>68</v>
      </c>
      <c r="BI13" s="1">
        <v>2020</v>
      </c>
      <c r="BJ13" s="9">
        <f t="shared" si="13"/>
        <v>10.879782308880797</v>
      </c>
      <c r="BK13" s="9">
        <f t="shared" si="14"/>
        <v>10.879782308880797</v>
      </c>
      <c r="BL13" s="1" t="s">
        <v>73</v>
      </c>
      <c r="BM13" s="1" t="s">
        <v>65</v>
      </c>
      <c r="BN13" s="1" t="s">
        <v>66</v>
      </c>
      <c r="BS13" s="2" t="s">
        <v>37</v>
      </c>
      <c r="BT13" s="2" t="s">
        <v>63</v>
      </c>
      <c r="BU13" s="10" t="s">
        <v>64</v>
      </c>
      <c r="BV13" s="2">
        <v>2020</v>
      </c>
      <c r="BW13" s="24">
        <f>ELC_prices_Balmorel_IT3!E15</f>
        <v>5.8145775765261911</v>
      </c>
      <c r="BX13" s="32">
        <f t="shared" si="15"/>
        <v>5.8145775765261911</v>
      </c>
      <c r="BY13" s="23" t="s">
        <v>87</v>
      </c>
      <c r="BZ13" s="23" t="s">
        <v>65</v>
      </c>
      <c r="CA13" s="23" t="s">
        <v>66</v>
      </c>
      <c r="CB13" s="23"/>
      <c r="CC13" s="23" t="s">
        <v>37</v>
      </c>
      <c r="CD13" s="23" t="s">
        <v>63</v>
      </c>
      <c r="CE13" s="23" t="s">
        <v>68</v>
      </c>
      <c r="CF13" s="23">
        <v>2020</v>
      </c>
      <c r="CG13" s="24">
        <f t="shared" si="2"/>
        <v>5.5238486976998811</v>
      </c>
      <c r="CH13" s="32">
        <f t="shared" si="2"/>
        <v>5.5238486976998811</v>
      </c>
      <c r="CI13" s="23" t="s">
        <v>88</v>
      </c>
      <c r="CJ13" s="23" t="s">
        <v>65</v>
      </c>
      <c r="CK13" s="23" t="s">
        <v>66</v>
      </c>
      <c r="CN13" s="2" t="s">
        <v>37</v>
      </c>
      <c r="CO13" s="2" t="s">
        <v>63</v>
      </c>
      <c r="CP13" s="10" t="s">
        <v>64</v>
      </c>
      <c r="CQ13" s="2">
        <v>2020</v>
      </c>
      <c r="CR13" s="24">
        <f>ELC_prices_Balmorel_IT3!G15</f>
        <v>6.9233882631720283</v>
      </c>
      <c r="CS13" s="32">
        <f t="shared" si="16"/>
        <v>6.9233882631720283</v>
      </c>
      <c r="CT13" s="23" t="s">
        <v>89</v>
      </c>
      <c r="CU13" s="23" t="s">
        <v>65</v>
      </c>
      <c r="CV13" s="23" t="s">
        <v>66</v>
      </c>
      <c r="CW13" s="23"/>
      <c r="CX13" s="23" t="s">
        <v>37</v>
      </c>
      <c r="CY13" s="23" t="s">
        <v>63</v>
      </c>
      <c r="CZ13" s="23" t="s">
        <v>68</v>
      </c>
      <c r="DA13" s="23">
        <v>2020</v>
      </c>
      <c r="DB13" s="24">
        <f t="shared" si="3"/>
        <v>6.577218850013427</v>
      </c>
      <c r="DC13" s="32">
        <f t="shared" si="3"/>
        <v>6.577218850013427</v>
      </c>
      <c r="DD13" s="23" t="s">
        <v>90</v>
      </c>
      <c r="DE13" s="23" t="s">
        <v>65</v>
      </c>
      <c r="DF13" s="23" t="s">
        <v>66</v>
      </c>
    </row>
    <row r="14" spans="1:110" x14ac:dyDescent="0.3">
      <c r="A14" s="2" t="s">
        <v>38</v>
      </c>
      <c r="B14" s="2" t="s">
        <v>63</v>
      </c>
      <c r="C14" s="10" t="s">
        <v>64</v>
      </c>
      <c r="D14" s="2">
        <v>2020</v>
      </c>
      <c r="E14" s="24">
        <f>ELC_prices_Balmorel_IT3!C16</f>
        <v>5.1599636521281074</v>
      </c>
      <c r="F14" s="9">
        <f t="shared" ref="F14:H14" si="26">E14</f>
        <v>5.1599636521281074</v>
      </c>
      <c r="G14" s="9">
        <f t="shared" si="26"/>
        <v>5.1599636521281074</v>
      </c>
      <c r="H14" s="9">
        <f t="shared" si="26"/>
        <v>5.1599636521281074</v>
      </c>
      <c r="I14" t="s">
        <v>67</v>
      </c>
      <c r="J14" t="s">
        <v>65</v>
      </c>
      <c r="K14" t="s">
        <v>66</v>
      </c>
      <c r="N14" t="s">
        <v>38</v>
      </c>
      <c r="O14" t="s">
        <v>63</v>
      </c>
      <c r="P14" t="s">
        <v>68</v>
      </c>
      <c r="Q14">
        <v>2020</v>
      </c>
      <c r="R14" s="9">
        <f t="shared" si="5"/>
        <v>4.9019654695217021</v>
      </c>
      <c r="S14" s="9">
        <f t="shared" si="6"/>
        <v>4.9019654695217021</v>
      </c>
      <c r="T14" s="9">
        <f t="shared" si="7"/>
        <v>4.9019654695217021</v>
      </c>
      <c r="U14" s="9">
        <f t="shared" si="8"/>
        <v>4.9019654695217021</v>
      </c>
      <c r="V14" s="1" t="s">
        <v>71</v>
      </c>
      <c r="W14" t="s">
        <v>65</v>
      </c>
      <c r="X14" t="s">
        <v>66</v>
      </c>
      <c r="AA14" s="2" t="s">
        <v>38</v>
      </c>
      <c r="AB14" s="2" t="s">
        <v>63</v>
      </c>
      <c r="AC14" s="10" t="s">
        <v>64</v>
      </c>
      <c r="AD14" s="2">
        <v>2020</v>
      </c>
      <c r="AE14" s="24">
        <f>ELC_prices_Balmorel_IT3!F16</f>
        <v>5.4082572088050718</v>
      </c>
      <c r="AF14" s="9">
        <f t="shared" si="9"/>
        <v>5.4082572088050718</v>
      </c>
      <c r="AG14" s="1" t="s">
        <v>69</v>
      </c>
      <c r="AH14" s="1" t="s">
        <v>65</v>
      </c>
      <c r="AI14" s="1" t="s">
        <v>66</v>
      </c>
      <c r="AJ14" s="1"/>
      <c r="AK14" s="1" t="s">
        <v>38</v>
      </c>
      <c r="AL14" s="1" t="s">
        <v>63</v>
      </c>
      <c r="AM14" s="1" t="s">
        <v>68</v>
      </c>
      <c r="AN14" s="1">
        <v>2020</v>
      </c>
      <c r="AO14" s="9">
        <f t="shared" si="10"/>
        <v>5.1378443483648182</v>
      </c>
      <c r="AP14" s="9">
        <f t="shared" si="11"/>
        <v>5.1378443483648182</v>
      </c>
      <c r="AQ14" s="1" t="s">
        <v>70</v>
      </c>
      <c r="AR14" s="1" t="s">
        <v>65</v>
      </c>
      <c r="AS14" s="1" t="s">
        <v>66</v>
      </c>
      <c r="AV14" s="2" t="s">
        <v>38</v>
      </c>
      <c r="AW14" s="2" t="s">
        <v>63</v>
      </c>
      <c r="AX14" s="10" t="s">
        <v>64</v>
      </c>
      <c r="AY14" s="2">
        <v>2020</v>
      </c>
      <c r="AZ14" s="24">
        <f>ELC_prices_Balmorel_IT3!H16</f>
        <v>11.45240243040084</v>
      </c>
      <c r="BA14" s="9">
        <f t="shared" si="12"/>
        <v>11.45240243040084</v>
      </c>
      <c r="BB14" s="1" t="s">
        <v>72</v>
      </c>
      <c r="BC14" s="1" t="s">
        <v>65</v>
      </c>
      <c r="BD14" s="1" t="s">
        <v>66</v>
      </c>
      <c r="BE14" s="1"/>
      <c r="BF14" s="1" t="s">
        <v>38</v>
      </c>
      <c r="BG14" s="1" t="s">
        <v>63</v>
      </c>
      <c r="BH14" s="1" t="s">
        <v>68</v>
      </c>
      <c r="BI14" s="1">
        <v>2020</v>
      </c>
      <c r="BJ14" s="9">
        <f t="shared" si="13"/>
        <v>10.879782308880797</v>
      </c>
      <c r="BK14" s="9">
        <f t="shared" si="14"/>
        <v>10.879782308880797</v>
      </c>
      <c r="BL14" s="1" t="s">
        <v>73</v>
      </c>
      <c r="BM14" s="1" t="s">
        <v>65</v>
      </c>
      <c r="BN14" s="1" t="s">
        <v>66</v>
      </c>
      <c r="BS14" s="2" t="s">
        <v>38</v>
      </c>
      <c r="BT14" s="2" t="s">
        <v>63</v>
      </c>
      <c r="BU14" s="10" t="s">
        <v>64</v>
      </c>
      <c r="BV14" s="2">
        <v>2020</v>
      </c>
      <c r="BW14" s="24">
        <f>ELC_prices_Balmorel_IT3!E16</f>
        <v>5.8145775765261911</v>
      </c>
      <c r="BX14" s="32">
        <f t="shared" si="15"/>
        <v>5.8145775765261911</v>
      </c>
      <c r="BY14" s="23" t="s">
        <v>87</v>
      </c>
      <c r="BZ14" s="23" t="s">
        <v>65</v>
      </c>
      <c r="CA14" s="23" t="s">
        <v>66</v>
      </c>
      <c r="CB14" s="23"/>
      <c r="CC14" s="23" t="s">
        <v>38</v>
      </c>
      <c r="CD14" s="23" t="s">
        <v>63</v>
      </c>
      <c r="CE14" s="23" t="s">
        <v>68</v>
      </c>
      <c r="CF14" s="23">
        <v>2020</v>
      </c>
      <c r="CG14" s="24">
        <f t="shared" si="2"/>
        <v>5.5238486976998811</v>
      </c>
      <c r="CH14" s="32">
        <f t="shared" si="2"/>
        <v>5.5238486976998811</v>
      </c>
      <c r="CI14" s="23" t="s">
        <v>88</v>
      </c>
      <c r="CJ14" s="23" t="s">
        <v>65</v>
      </c>
      <c r="CK14" s="23" t="s">
        <v>66</v>
      </c>
      <c r="CN14" s="2" t="s">
        <v>38</v>
      </c>
      <c r="CO14" s="2" t="s">
        <v>63</v>
      </c>
      <c r="CP14" s="10" t="s">
        <v>64</v>
      </c>
      <c r="CQ14" s="2">
        <v>2020</v>
      </c>
      <c r="CR14" s="24">
        <f>ELC_prices_Balmorel_IT3!G16</f>
        <v>6.9233882631720283</v>
      </c>
      <c r="CS14" s="32">
        <f t="shared" si="16"/>
        <v>6.9233882631720283</v>
      </c>
      <c r="CT14" s="23" t="s">
        <v>89</v>
      </c>
      <c r="CU14" s="23" t="s">
        <v>65</v>
      </c>
      <c r="CV14" s="23" t="s">
        <v>66</v>
      </c>
      <c r="CW14" s="23"/>
      <c r="CX14" s="23" t="s">
        <v>38</v>
      </c>
      <c r="CY14" s="23" t="s">
        <v>63</v>
      </c>
      <c r="CZ14" s="23" t="s">
        <v>68</v>
      </c>
      <c r="DA14" s="23">
        <v>2020</v>
      </c>
      <c r="DB14" s="24">
        <f t="shared" si="3"/>
        <v>6.577218850013427</v>
      </c>
      <c r="DC14" s="32">
        <f t="shared" si="3"/>
        <v>6.577218850013427</v>
      </c>
      <c r="DD14" s="23" t="s">
        <v>90</v>
      </c>
      <c r="DE14" s="23" t="s">
        <v>65</v>
      </c>
      <c r="DF14" s="23" t="s">
        <v>66</v>
      </c>
    </row>
    <row r="15" spans="1:110" x14ac:dyDescent="0.3">
      <c r="A15" s="2" t="s">
        <v>39</v>
      </c>
      <c r="B15" s="2" t="s">
        <v>63</v>
      </c>
      <c r="C15" s="10" t="s">
        <v>64</v>
      </c>
      <c r="D15" s="2">
        <v>2020</v>
      </c>
      <c r="E15" s="24">
        <f>ELC_prices_Balmorel_IT3!C17</f>
        <v>5.1599636521281269</v>
      </c>
      <c r="F15" s="9">
        <f t="shared" ref="F15:H15" si="27">E15</f>
        <v>5.1599636521281269</v>
      </c>
      <c r="G15" s="9">
        <f t="shared" si="27"/>
        <v>5.1599636521281269</v>
      </c>
      <c r="H15" s="9">
        <f t="shared" si="27"/>
        <v>5.1599636521281269</v>
      </c>
      <c r="I15" t="s">
        <v>67</v>
      </c>
      <c r="J15" t="s">
        <v>65</v>
      </c>
      <c r="K15" t="s">
        <v>66</v>
      </c>
      <c r="N15" t="s">
        <v>39</v>
      </c>
      <c r="O15" t="s">
        <v>63</v>
      </c>
      <c r="P15" t="s">
        <v>68</v>
      </c>
      <c r="Q15">
        <v>2020</v>
      </c>
      <c r="R15" s="9">
        <f t="shared" si="5"/>
        <v>4.9019654695217207</v>
      </c>
      <c r="S15" s="9">
        <f t="shared" si="6"/>
        <v>4.9019654695217207</v>
      </c>
      <c r="T15" s="9">
        <f t="shared" si="7"/>
        <v>4.9019654695217207</v>
      </c>
      <c r="U15" s="9">
        <f t="shared" si="8"/>
        <v>4.9019654695217207</v>
      </c>
      <c r="V15" s="1" t="s">
        <v>71</v>
      </c>
      <c r="W15" t="s">
        <v>65</v>
      </c>
      <c r="X15" t="s">
        <v>66</v>
      </c>
      <c r="AA15" s="2" t="s">
        <v>39</v>
      </c>
      <c r="AB15" s="2" t="s">
        <v>63</v>
      </c>
      <c r="AC15" s="10" t="s">
        <v>64</v>
      </c>
      <c r="AD15" s="2">
        <v>2020</v>
      </c>
      <c r="AE15" s="24">
        <f>ELC_prices_Balmorel_IT3!F17</f>
        <v>5.4082572088050762</v>
      </c>
      <c r="AF15" s="9">
        <f t="shared" si="9"/>
        <v>5.4082572088050762</v>
      </c>
      <c r="AG15" s="1" t="s">
        <v>69</v>
      </c>
      <c r="AH15" s="1" t="s">
        <v>65</v>
      </c>
      <c r="AI15" s="1" t="s">
        <v>66</v>
      </c>
      <c r="AJ15" s="1"/>
      <c r="AK15" s="1" t="s">
        <v>39</v>
      </c>
      <c r="AL15" s="1" t="s">
        <v>63</v>
      </c>
      <c r="AM15" s="1" t="s">
        <v>68</v>
      </c>
      <c r="AN15" s="1">
        <v>2020</v>
      </c>
      <c r="AO15" s="9">
        <f t="shared" si="10"/>
        <v>5.1378443483648217</v>
      </c>
      <c r="AP15" s="9">
        <f t="shared" si="11"/>
        <v>5.1378443483648217</v>
      </c>
      <c r="AQ15" s="1" t="s">
        <v>70</v>
      </c>
      <c r="AR15" s="1" t="s">
        <v>65</v>
      </c>
      <c r="AS15" s="1" t="s">
        <v>66</v>
      </c>
      <c r="AV15" s="2" t="s">
        <v>39</v>
      </c>
      <c r="AW15" s="2" t="s">
        <v>63</v>
      </c>
      <c r="AX15" s="10" t="s">
        <v>64</v>
      </c>
      <c r="AY15" s="2">
        <v>2020</v>
      </c>
      <c r="AZ15" s="24">
        <f>ELC_prices_Balmorel_IT3!H17</f>
        <v>11.452402430400829</v>
      </c>
      <c r="BA15" s="9">
        <f t="shared" si="12"/>
        <v>11.452402430400829</v>
      </c>
      <c r="BB15" s="1" t="s">
        <v>72</v>
      </c>
      <c r="BC15" s="1" t="s">
        <v>65</v>
      </c>
      <c r="BD15" s="1" t="s">
        <v>66</v>
      </c>
      <c r="BE15" s="1"/>
      <c r="BF15" s="1" t="s">
        <v>39</v>
      </c>
      <c r="BG15" s="1" t="s">
        <v>63</v>
      </c>
      <c r="BH15" s="1" t="s">
        <v>68</v>
      </c>
      <c r="BI15" s="1">
        <v>2020</v>
      </c>
      <c r="BJ15" s="9">
        <f t="shared" si="13"/>
        <v>10.879782308880786</v>
      </c>
      <c r="BK15" s="9">
        <f t="shared" si="14"/>
        <v>10.879782308880786</v>
      </c>
      <c r="BL15" s="1" t="s">
        <v>73</v>
      </c>
      <c r="BM15" s="1" t="s">
        <v>65</v>
      </c>
      <c r="BN15" s="1" t="s">
        <v>66</v>
      </c>
      <c r="BS15" s="2" t="s">
        <v>39</v>
      </c>
      <c r="BT15" s="2" t="s">
        <v>63</v>
      </c>
      <c r="BU15" s="10" t="s">
        <v>64</v>
      </c>
      <c r="BV15" s="2">
        <v>2020</v>
      </c>
      <c r="BW15" s="24">
        <f>ELC_prices_Balmorel_IT3!E17</f>
        <v>5.8145775765262115</v>
      </c>
      <c r="BX15" s="32">
        <f t="shared" si="15"/>
        <v>5.8145775765262115</v>
      </c>
      <c r="BY15" s="23" t="s">
        <v>87</v>
      </c>
      <c r="BZ15" s="23" t="s">
        <v>65</v>
      </c>
      <c r="CA15" s="23" t="s">
        <v>66</v>
      </c>
      <c r="CB15" s="23"/>
      <c r="CC15" s="23" t="s">
        <v>39</v>
      </c>
      <c r="CD15" s="23" t="s">
        <v>63</v>
      </c>
      <c r="CE15" s="23" t="s">
        <v>68</v>
      </c>
      <c r="CF15" s="23">
        <v>2020</v>
      </c>
      <c r="CG15" s="24">
        <f t="shared" si="2"/>
        <v>5.5238486976999006</v>
      </c>
      <c r="CH15" s="32">
        <f t="shared" si="2"/>
        <v>5.5238486976999006</v>
      </c>
      <c r="CI15" s="23" t="s">
        <v>88</v>
      </c>
      <c r="CJ15" s="23" t="s">
        <v>65</v>
      </c>
      <c r="CK15" s="23" t="s">
        <v>66</v>
      </c>
      <c r="CN15" s="2" t="s">
        <v>39</v>
      </c>
      <c r="CO15" s="2" t="s">
        <v>63</v>
      </c>
      <c r="CP15" s="10" t="s">
        <v>64</v>
      </c>
      <c r="CQ15" s="2">
        <v>2020</v>
      </c>
      <c r="CR15" s="24">
        <f>ELC_prices_Balmorel_IT3!G17</f>
        <v>6.9233882631720594</v>
      </c>
      <c r="CS15" s="32">
        <f t="shared" si="16"/>
        <v>6.9233882631720594</v>
      </c>
      <c r="CT15" s="23" t="s">
        <v>89</v>
      </c>
      <c r="CU15" s="23" t="s">
        <v>65</v>
      </c>
      <c r="CV15" s="23" t="s">
        <v>66</v>
      </c>
      <c r="CW15" s="23"/>
      <c r="CX15" s="23" t="s">
        <v>39</v>
      </c>
      <c r="CY15" s="23" t="s">
        <v>63</v>
      </c>
      <c r="CZ15" s="23" t="s">
        <v>68</v>
      </c>
      <c r="DA15" s="23">
        <v>2020</v>
      </c>
      <c r="DB15" s="24">
        <f t="shared" si="3"/>
        <v>6.5772188500134563</v>
      </c>
      <c r="DC15" s="32">
        <f t="shared" si="3"/>
        <v>6.5772188500134563</v>
      </c>
      <c r="DD15" s="23" t="s">
        <v>90</v>
      </c>
      <c r="DE15" s="23" t="s">
        <v>65</v>
      </c>
      <c r="DF15" s="23" t="s">
        <v>66</v>
      </c>
    </row>
    <row r="16" spans="1:110" x14ac:dyDescent="0.3">
      <c r="A16" s="2" t="s">
        <v>40</v>
      </c>
      <c r="B16" s="2" t="s">
        <v>63</v>
      </c>
      <c r="C16" s="10" t="s">
        <v>64</v>
      </c>
      <c r="D16" s="2">
        <v>2020</v>
      </c>
      <c r="E16" s="24">
        <f>ELC_prices_Balmorel_IT3!C18</f>
        <v>5.1599636521280985</v>
      </c>
      <c r="F16" s="9">
        <f t="shared" ref="F16:H16" si="28">E16</f>
        <v>5.1599636521280985</v>
      </c>
      <c r="G16" s="9">
        <f t="shared" si="28"/>
        <v>5.1599636521280985</v>
      </c>
      <c r="H16" s="9">
        <f t="shared" si="28"/>
        <v>5.1599636521280985</v>
      </c>
      <c r="I16" t="s">
        <v>67</v>
      </c>
      <c r="J16" t="s">
        <v>65</v>
      </c>
      <c r="K16" t="s">
        <v>66</v>
      </c>
      <c r="N16" t="s">
        <v>40</v>
      </c>
      <c r="O16" t="s">
        <v>63</v>
      </c>
      <c r="P16" t="s">
        <v>68</v>
      </c>
      <c r="Q16">
        <v>2020</v>
      </c>
      <c r="R16" s="9">
        <f t="shared" si="5"/>
        <v>4.9019654695216932</v>
      </c>
      <c r="S16" s="9">
        <f t="shared" si="6"/>
        <v>4.9019654695216932</v>
      </c>
      <c r="T16" s="9">
        <f t="shared" si="7"/>
        <v>4.9019654695216932</v>
      </c>
      <c r="U16" s="9">
        <f t="shared" si="8"/>
        <v>4.9019654695216932</v>
      </c>
      <c r="V16" s="1" t="s">
        <v>71</v>
      </c>
      <c r="W16" t="s">
        <v>65</v>
      </c>
      <c r="X16" t="s">
        <v>66</v>
      </c>
      <c r="AA16" s="2" t="s">
        <v>40</v>
      </c>
      <c r="AB16" s="2" t="s">
        <v>63</v>
      </c>
      <c r="AC16" s="10" t="s">
        <v>64</v>
      </c>
      <c r="AD16" s="2">
        <v>2020</v>
      </c>
      <c r="AE16" s="24">
        <f>ELC_prices_Balmorel_IT3!F18</f>
        <v>5.4082572088051011</v>
      </c>
      <c r="AF16" s="9">
        <f t="shared" si="9"/>
        <v>5.4082572088051011</v>
      </c>
      <c r="AG16" s="1" t="s">
        <v>69</v>
      </c>
      <c r="AH16" s="1" t="s">
        <v>65</v>
      </c>
      <c r="AI16" s="1" t="s">
        <v>66</v>
      </c>
      <c r="AJ16" s="1"/>
      <c r="AK16" s="1" t="s">
        <v>40</v>
      </c>
      <c r="AL16" s="1" t="s">
        <v>63</v>
      </c>
      <c r="AM16" s="1" t="s">
        <v>68</v>
      </c>
      <c r="AN16" s="1">
        <v>2020</v>
      </c>
      <c r="AO16" s="9">
        <f t="shared" si="10"/>
        <v>5.1378443483648457</v>
      </c>
      <c r="AP16" s="9">
        <f t="shared" si="11"/>
        <v>5.1378443483648457</v>
      </c>
      <c r="AQ16" s="1" t="s">
        <v>70</v>
      </c>
      <c r="AR16" s="1" t="s">
        <v>65</v>
      </c>
      <c r="AS16" s="1" t="s">
        <v>66</v>
      </c>
      <c r="AV16" s="2" t="s">
        <v>40</v>
      </c>
      <c r="AW16" s="2" t="s">
        <v>63</v>
      </c>
      <c r="AX16" s="10" t="s">
        <v>64</v>
      </c>
      <c r="AY16" s="2">
        <v>2020</v>
      </c>
      <c r="AZ16" s="24">
        <f>ELC_prices_Balmorel_IT3!H18</f>
        <v>11.452402430400774</v>
      </c>
      <c r="BA16" s="9">
        <f t="shared" si="12"/>
        <v>11.452402430400774</v>
      </c>
      <c r="BB16" s="1" t="s">
        <v>72</v>
      </c>
      <c r="BC16" s="1" t="s">
        <v>65</v>
      </c>
      <c r="BD16" s="1" t="s">
        <v>66</v>
      </c>
      <c r="BE16" s="1"/>
      <c r="BF16" s="1" t="s">
        <v>40</v>
      </c>
      <c r="BG16" s="1" t="s">
        <v>63</v>
      </c>
      <c r="BH16" s="1" t="s">
        <v>68</v>
      </c>
      <c r="BI16" s="1">
        <v>2020</v>
      </c>
      <c r="BJ16" s="9">
        <f t="shared" si="13"/>
        <v>10.879782308880735</v>
      </c>
      <c r="BK16" s="9">
        <f t="shared" si="14"/>
        <v>10.879782308880735</v>
      </c>
      <c r="BL16" s="1" t="s">
        <v>73</v>
      </c>
      <c r="BM16" s="1" t="s">
        <v>65</v>
      </c>
      <c r="BN16" s="1" t="s">
        <v>66</v>
      </c>
      <c r="BS16" s="2" t="s">
        <v>40</v>
      </c>
      <c r="BT16" s="2" t="s">
        <v>63</v>
      </c>
      <c r="BU16" s="10" t="s">
        <v>64</v>
      </c>
      <c r="BV16" s="2">
        <v>2020</v>
      </c>
      <c r="BW16" s="24">
        <f>ELC_prices_Balmorel_IT3!E18</f>
        <v>5.8145775765261822</v>
      </c>
      <c r="BX16" s="32">
        <f t="shared" si="15"/>
        <v>5.8145775765261822</v>
      </c>
      <c r="BY16" s="23" t="s">
        <v>87</v>
      </c>
      <c r="BZ16" s="23" t="s">
        <v>65</v>
      </c>
      <c r="CA16" s="23" t="s">
        <v>66</v>
      </c>
      <c r="CB16" s="23"/>
      <c r="CC16" s="23" t="s">
        <v>40</v>
      </c>
      <c r="CD16" s="23" t="s">
        <v>63</v>
      </c>
      <c r="CE16" s="23" t="s">
        <v>68</v>
      </c>
      <c r="CF16" s="23">
        <v>2020</v>
      </c>
      <c r="CG16" s="24">
        <f t="shared" si="2"/>
        <v>5.5238486976998731</v>
      </c>
      <c r="CH16" s="32">
        <f t="shared" si="2"/>
        <v>5.5238486976998731</v>
      </c>
      <c r="CI16" s="23" t="s">
        <v>88</v>
      </c>
      <c r="CJ16" s="23" t="s">
        <v>65</v>
      </c>
      <c r="CK16" s="23" t="s">
        <v>66</v>
      </c>
      <c r="CN16" s="2" t="s">
        <v>40</v>
      </c>
      <c r="CO16" s="2" t="s">
        <v>63</v>
      </c>
      <c r="CP16" s="10" t="s">
        <v>64</v>
      </c>
      <c r="CQ16" s="2">
        <v>2020</v>
      </c>
      <c r="CR16" s="24">
        <f>ELC_prices_Balmorel_IT3!G18</f>
        <v>6.9233882631720531</v>
      </c>
      <c r="CS16" s="32">
        <f t="shared" si="16"/>
        <v>6.9233882631720531</v>
      </c>
      <c r="CT16" s="23" t="s">
        <v>89</v>
      </c>
      <c r="CU16" s="23" t="s">
        <v>65</v>
      </c>
      <c r="CV16" s="23" t="s">
        <v>66</v>
      </c>
      <c r="CW16" s="23"/>
      <c r="CX16" s="23" t="s">
        <v>40</v>
      </c>
      <c r="CY16" s="23" t="s">
        <v>63</v>
      </c>
      <c r="CZ16" s="23" t="s">
        <v>68</v>
      </c>
      <c r="DA16" s="23">
        <v>2020</v>
      </c>
      <c r="DB16" s="24">
        <f t="shared" si="3"/>
        <v>6.5772188500134501</v>
      </c>
      <c r="DC16" s="32">
        <f t="shared" si="3"/>
        <v>6.5772188500134501</v>
      </c>
      <c r="DD16" s="23" t="s">
        <v>90</v>
      </c>
      <c r="DE16" s="23" t="s">
        <v>65</v>
      </c>
      <c r="DF16" s="23" t="s">
        <v>66</v>
      </c>
    </row>
    <row r="17" spans="1:110" x14ac:dyDescent="0.3">
      <c r="A17" s="2" t="s">
        <v>41</v>
      </c>
      <c r="B17" s="2" t="s">
        <v>63</v>
      </c>
      <c r="C17" s="10" t="s">
        <v>64</v>
      </c>
      <c r="D17" s="2">
        <v>2020</v>
      </c>
      <c r="E17" s="24">
        <f>ELC_prices_Balmorel_IT3!C19</f>
        <v>5.1599636521280985</v>
      </c>
      <c r="F17" s="9">
        <f t="shared" ref="F17:H17" si="29">E17</f>
        <v>5.1599636521280985</v>
      </c>
      <c r="G17" s="9">
        <f t="shared" si="29"/>
        <v>5.1599636521280985</v>
      </c>
      <c r="H17" s="9">
        <f t="shared" si="29"/>
        <v>5.1599636521280985</v>
      </c>
      <c r="I17" t="s">
        <v>67</v>
      </c>
      <c r="J17" t="s">
        <v>65</v>
      </c>
      <c r="K17" t="s">
        <v>66</v>
      </c>
      <c r="N17" t="s">
        <v>41</v>
      </c>
      <c r="O17" t="s">
        <v>63</v>
      </c>
      <c r="P17" t="s">
        <v>68</v>
      </c>
      <c r="Q17">
        <v>2020</v>
      </c>
      <c r="R17" s="9">
        <f t="shared" si="5"/>
        <v>4.9019654695216932</v>
      </c>
      <c r="S17" s="9">
        <f t="shared" si="6"/>
        <v>4.9019654695216932</v>
      </c>
      <c r="T17" s="9">
        <f t="shared" si="7"/>
        <v>4.9019654695216932</v>
      </c>
      <c r="U17" s="9">
        <f t="shared" si="8"/>
        <v>4.9019654695216932</v>
      </c>
      <c r="V17" s="1" t="s">
        <v>71</v>
      </c>
      <c r="W17" t="s">
        <v>65</v>
      </c>
      <c r="X17" t="s">
        <v>66</v>
      </c>
      <c r="AA17" s="2" t="s">
        <v>41</v>
      </c>
      <c r="AB17" s="2" t="s">
        <v>63</v>
      </c>
      <c r="AC17" s="10" t="s">
        <v>64</v>
      </c>
      <c r="AD17" s="2">
        <v>2020</v>
      </c>
      <c r="AE17" s="24">
        <f>ELC_prices_Balmorel_IT3!F19</f>
        <v>5.4082572088051011</v>
      </c>
      <c r="AF17" s="9">
        <f t="shared" si="9"/>
        <v>5.4082572088051011</v>
      </c>
      <c r="AG17" s="1" t="s">
        <v>69</v>
      </c>
      <c r="AH17" s="1" t="s">
        <v>65</v>
      </c>
      <c r="AI17" s="1" t="s">
        <v>66</v>
      </c>
      <c r="AJ17" s="1"/>
      <c r="AK17" s="1" t="s">
        <v>41</v>
      </c>
      <c r="AL17" s="1" t="s">
        <v>63</v>
      </c>
      <c r="AM17" s="1" t="s">
        <v>68</v>
      </c>
      <c r="AN17" s="1">
        <v>2020</v>
      </c>
      <c r="AO17" s="9">
        <f t="shared" si="10"/>
        <v>5.1378443483648457</v>
      </c>
      <c r="AP17" s="9">
        <f t="shared" si="11"/>
        <v>5.1378443483648457</v>
      </c>
      <c r="AQ17" s="1" t="s">
        <v>70</v>
      </c>
      <c r="AR17" s="1" t="s">
        <v>65</v>
      </c>
      <c r="AS17" s="1" t="s">
        <v>66</v>
      </c>
      <c r="AV17" s="2" t="s">
        <v>41</v>
      </c>
      <c r="AW17" s="2" t="s">
        <v>63</v>
      </c>
      <c r="AX17" s="10" t="s">
        <v>64</v>
      </c>
      <c r="AY17" s="2">
        <v>2020</v>
      </c>
      <c r="AZ17" s="24">
        <f>ELC_prices_Balmorel_IT3!H19</f>
        <v>11.452402430400774</v>
      </c>
      <c r="BA17" s="9">
        <f t="shared" si="12"/>
        <v>11.452402430400774</v>
      </c>
      <c r="BB17" s="1" t="s">
        <v>72</v>
      </c>
      <c r="BC17" s="1" t="s">
        <v>65</v>
      </c>
      <c r="BD17" s="1" t="s">
        <v>66</v>
      </c>
      <c r="BE17" s="1"/>
      <c r="BF17" s="1" t="s">
        <v>41</v>
      </c>
      <c r="BG17" s="1" t="s">
        <v>63</v>
      </c>
      <c r="BH17" s="1" t="s">
        <v>68</v>
      </c>
      <c r="BI17" s="1">
        <v>2020</v>
      </c>
      <c r="BJ17" s="9">
        <f t="shared" si="13"/>
        <v>10.879782308880735</v>
      </c>
      <c r="BK17" s="9">
        <f t="shared" si="14"/>
        <v>10.879782308880735</v>
      </c>
      <c r="BL17" s="1" t="s">
        <v>73</v>
      </c>
      <c r="BM17" s="1" t="s">
        <v>65</v>
      </c>
      <c r="BN17" s="1" t="s">
        <v>66</v>
      </c>
      <c r="BS17" s="2" t="s">
        <v>41</v>
      </c>
      <c r="BT17" s="2" t="s">
        <v>63</v>
      </c>
      <c r="BU17" s="10" t="s">
        <v>64</v>
      </c>
      <c r="BV17" s="2">
        <v>2020</v>
      </c>
      <c r="BW17" s="24">
        <f>ELC_prices_Balmorel_IT3!E19</f>
        <v>5.8145775765261822</v>
      </c>
      <c r="BX17" s="32">
        <f t="shared" si="15"/>
        <v>5.8145775765261822</v>
      </c>
      <c r="BY17" s="23" t="s">
        <v>87</v>
      </c>
      <c r="BZ17" s="23" t="s">
        <v>65</v>
      </c>
      <c r="CA17" s="23" t="s">
        <v>66</v>
      </c>
      <c r="CB17" s="23"/>
      <c r="CC17" s="23" t="s">
        <v>41</v>
      </c>
      <c r="CD17" s="23" t="s">
        <v>63</v>
      </c>
      <c r="CE17" s="23" t="s">
        <v>68</v>
      </c>
      <c r="CF17" s="23">
        <v>2020</v>
      </c>
      <c r="CG17" s="24">
        <f t="shared" si="2"/>
        <v>5.5238486976998731</v>
      </c>
      <c r="CH17" s="32">
        <f t="shared" si="2"/>
        <v>5.5238486976998731</v>
      </c>
      <c r="CI17" s="23" t="s">
        <v>88</v>
      </c>
      <c r="CJ17" s="23" t="s">
        <v>65</v>
      </c>
      <c r="CK17" s="23" t="s">
        <v>66</v>
      </c>
      <c r="CN17" s="2" t="s">
        <v>41</v>
      </c>
      <c r="CO17" s="2" t="s">
        <v>63</v>
      </c>
      <c r="CP17" s="10" t="s">
        <v>64</v>
      </c>
      <c r="CQ17" s="2">
        <v>2020</v>
      </c>
      <c r="CR17" s="24">
        <f>ELC_prices_Balmorel_IT3!G19</f>
        <v>6.9233882631720531</v>
      </c>
      <c r="CS17" s="32">
        <f t="shared" si="16"/>
        <v>6.9233882631720531</v>
      </c>
      <c r="CT17" s="23" t="s">
        <v>89</v>
      </c>
      <c r="CU17" s="23" t="s">
        <v>65</v>
      </c>
      <c r="CV17" s="23" t="s">
        <v>66</v>
      </c>
      <c r="CW17" s="23"/>
      <c r="CX17" s="23" t="s">
        <v>41</v>
      </c>
      <c r="CY17" s="23" t="s">
        <v>63</v>
      </c>
      <c r="CZ17" s="23" t="s">
        <v>68</v>
      </c>
      <c r="DA17" s="23">
        <v>2020</v>
      </c>
      <c r="DB17" s="24">
        <f t="shared" si="3"/>
        <v>6.5772188500134501</v>
      </c>
      <c r="DC17" s="32">
        <f t="shared" si="3"/>
        <v>6.5772188500134501</v>
      </c>
      <c r="DD17" s="23" t="s">
        <v>90</v>
      </c>
      <c r="DE17" s="23" t="s">
        <v>65</v>
      </c>
      <c r="DF17" s="23" t="s">
        <v>66</v>
      </c>
    </row>
    <row r="18" spans="1:110" x14ac:dyDescent="0.3">
      <c r="A18" s="2" t="s">
        <v>42</v>
      </c>
      <c r="B18" s="2" t="s">
        <v>63</v>
      </c>
      <c r="C18" s="10" t="s">
        <v>64</v>
      </c>
      <c r="D18" s="2">
        <v>2020</v>
      </c>
      <c r="E18" s="24">
        <f>ELC_prices_Balmorel_IT3!C20</f>
        <v>5.1599636521280985</v>
      </c>
      <c r="F18" s="9">
        <f t="shared" ref="F18:H18" si="30">E18</f>
        <v>5.1599636521280985</v>
      </c>
      <c r="G18" s="9">
        <f t="shared" si="30"/>
        <v>5.1599636521280985</v>
      </c>
      <c r="H18" s="9">
        <f t="shared" si="30"/>
        <v>5.1599636521280985</v>
      </c>
      <c r="I18" t="s">
        <v>67</v>
      </c>
      <c r="J18" t="s">
        <v>65</v>
      </c>
      <c r="K18" t="s">
        <v>66</v>
      </c>
      <c r="N18" t="s">
        <v>42</v>
      </c>
      <c r="O18" t="s">
        <v>63</v>
      </c>
      <c r="P18" t="s">
        <v>68</v>
      </c>
      <c r="Q18">
        <v>2020</v>
      </c>
      <c r="R18" s="9">
        <f t="shared" si="5"/>
        <v>4.9019654695216932</v>
      </c>
      <c r="S18" s="9">
        <f t="shared" si="6"/>
        <v>4.9019654695216932</v>
      </c>
      <c r="T18" s="9">
        <f t="shared" si="7"/>
        <v>4.9019654695216932</v>
      </c>
      <c r="U18" s="9">
        <f t="shared" si="8"/>
        <v>4.9019654695216932</v>
      </c>
      <c r="V18" s="1" t="s">
        <v>71</v>
      </c>
      <c r="W18" t="s">
        <v>65</v>
      </c>
      <c r="X18" t="s">
        <v>66</v>
      </c>
      <c r="AA18" s="2" t="s">
        <v>42</v>
      </c>
      <c r="AB18" s="2" t="s">
        <v>63</v>
      </c>
      <c r="AC18" s="10" t="s">
        <v>64</v>
      </c>
      <c r="AD18" s="2">
        <v>2020</v>
      </c>
      <c r="AE18" s="24">
        <f>ELC_prices_Balmorel_IT3!F20</f>
        <v>5.4082572088051011</v>
      </c>
      <c r="AF18" s="9">
        <f t="shared" si="9"/>
        <v>5.4082572088051011</v>
      </c>
      <c r="AG18" s="1" t="s">
        <v>69</v>
      </c>
      <c r="AH18" s="1" t="s">
        <v>65</v>
      </c>
      <c r="AI18" s="1" t="s">
        <v>66</v>
      </c>
      <c r="AJ18" s="1"/>
      <c r="AK18" s="1" t="s">
        <v>42</v>
      </c>
      <c r="AL18" s="1" t="s">
        <v>63</v>
      </c>
      <c r="AM18" s="1" t="s">
        <v>68</v>
      </c>
      <c r="AN18" s="1">
        <v>2020</v>
      </c>
      <c r="AO18" s="9">
        <f t="shared" si="10"/>
        <v>5.1378443483648457</v>
      </c>
      <c r="AP18" s="9">
        <f t="shared" si="11"/>
        <v>5.1378443483648457</v>
      </c>
      <c r="AQ18" s="1" t="s">
        <v>70</v>
      </c>
      <c r="AR18" s="1" t="s">
        <v>65</v>
      </c>
      <c r="AS18" s="1" t="s">
        <v>66</v>
      </c>
      <c r="AV18" s="2" t="s">
        <v>42</v>
      </c>
      <c r="AW18" s="2" t="s">
        <v>63</v>
      </c>
      <c r="AX18" s="10" t="s">
        <v>64</v>
      </c>
      <c r="AY18" s="2">
        <v>2020</v>
      </c>
      <c r="AZ18" s="24">
        <f>ELC_prices_Balmorel_IT3!H20</f>
        <v>11.452402430400774</v>
      </c>
      <c r="BA18" s="9">
        <f t="shared" si="12"/>
        <v>11.452402430400774</v>
      </c>
      <c r="BB18" s="1" t="s">
        <v>72</v>
      </c>
      <c r="BC18" s="1" t="s">
        <v>65</v>
      </c>
      <c r="BD18" s="1" t="s">
        <v>66</v>
      </c>
      <c r="BE18" s="1"/>
      <c r="BF18" s="1" t="s">
        <v>42</v>
      </c>
      <c r="BG18" s="1" t="s">
        <v>63</v>
      </c>
      <c r="BH18" s="1" t="s">
        <v>68</v>
      </c>
      <c r="BI18" s="1">
        <v>2020</v>
      </c>
      <c r="BJ18" s="9">
        <f t="shared" si="13"/>
        <v>10.879782308880735</v>
      </c>
      <c r="BK18" s="9">
        <f t="shared" si="14"/>
        <v>10.879782308880735</v>
      </c>
      <c r="BL18" s="1" t="s">
        <v>73</v>
      </c>
      <c r="BM18" s="1" t="s">
        <v>65</v>
      </c>
      <c r="BN18" s="1" t="s">
        <v>66</v>
      </c>
      <c r="BS18" s="2" t="s">
        <v>42</v>
      </c>
      <c r="BT18" s="2" t="s">
        <v>63</v>
      </c>
      <c r="BU18" s="10" t="s">
        <v>64</v>
      </c>
      <c r="BV18" s="2">
        <v>2020</v>
      </c>
      <c r="BW18" s="24">
        <f>ELC_prices_Balmorel_IT3!E20</f>
        <v>5.8145775765261822</v>
      </c>
      <c r="BX18" s="32">
        <f t="shared" si="15"/>
        <v>5.8145775765261822</v>
      </c>
      <c r="BY18" s="23" t="s">
        <v>87</v>
      </c>
      <c r="BZ18" s="23" t="s">
        <v>65</v>
      </c>
      <c r="CA18" s="23" t="s">
        <v>66</v>
      </c>
      <c r="CB18" s="23"/>
      <c r="CC18" s="23" t="s">
        <v>42</v>
      </c>
      <c r="CD18" s="23" t="s">
        <v>63</v>
      </c>
      <c r="CE18" s="23" t="s">
        <v>68</v>
      </c>
      <c r="CF18" s="23">
        <v>2020</v>
      </c>
      <c r="CG18" s="24">
        <f t="shared" si="2"/>
        <v>5.5238486976998731</v>
      </c>
      <c r="CH18" s="32">
        <f t="shared" si="2"/>
        <v>5.5238486976998731</v>
      </c>
      <c r="CI18" s="23" t="s">
        <v>88</v>
      </c>
      <c r="CJ18" s="23" t="s">
        <v>65</v>
      </c>
      <c r="CK18" s="23" t="s">
        <v>66</v>
      </c>
      <c r="CN18" s="2" t="s">
        <v>42</v>
      </c>
      <c r="CO18" s="2" t="s">
        <v>63</v>
      </c>
      <c r="CP18" s="10" t="s">
        <v>64</v>
      </c>
      <c r="CQ18" s="2">
        <v>2020</v>
      </c>
      <c r="CR18" s="24">
        <f>ELC_prices_Balmorel_IT3!G20</f>
        <v>6.9233882631720531</v>
      </c>
      <c r="CS18" s="32">
        <f t="shared" si="16"/>
        <v>6.9233882631720531</v>
      </c>
      <c r="CT18" s="23" t="s">
        <v>89</v>
      </c>
      <c r="CU18" s="23" t="s">
        <v>65</v>
      </c>
      <c r="CV18" s="23" t="s">
        <v>66</v>
      </c>
      <c r="CW18" s="23"/>
      <c r="CX18" s="23" t="s">
        <v>42</v>
      </c>
      <c r="CY18" s="23" t="s">
        <v>63</v>
      </c>
      <c r="CZ18" s="23" t="s">
        <v>68</v>
      </c>
      <c r="DA18" s="23">
        <v>2020</v>
      </c>
      <c r="DB18" s="24">
        <f t="shared" si="3"/>
        <v>6.5772188500134501</v>
      </c>
      <c r="DC18" s="32">
        <f t="shared" si="3"/>
        <v>6.5772188500134501</v>
      </c>
      <c r="DD18" s="23" t="s">
        <v>90</v>
      </c>
      <c r="DE18" s="23" t="s">
        <v>65</v>
      </c>
      <c r="DF18" s="23" t="s">
        <v>66</v>
      </c>
    </row>
    <row r="19" spans="1:110" x14ac:dyDescent="0.3">
      <c r="A19" s="2" t="s">
        <v>43</v>
      </c>
      <c r="B19" s="2" t="s">
        <v>63</v>
      </c>
      <c r="C19" s="10" t="s">
        <v>64</v>
      </c>
      <c r="D19" s="2">
        <v>2020</v>
      </c>
      <c r="E19" s="24">
        <f>ELC_prices_Balmorel_IT3!C21</f>
        <v>14.199346434525452</v>
      </c>
      <c r="F19" s="9">
        <f t="shared" ref="F19:H19" si="31">E19</f>
        <v>14.199346434525452</v>
      </c>
      <c r="G19" s="9">
        <f t="shared" si="31"/>
        <v>14.199346434525452</v>
      </c>
      <c r="H19" s="9">
        <f t="shared" si="31"/>
        <v>14.199346434525452</v>
      </c>
      <c r="I19" t="s">
        <v>67</v>
      </c>
      <c r="J19" t="s">
        <v>65</v>
      </c>
      <c r="K19" t="s">
        <v>66</v>
      </c>
      <c r="N19" t="s">
        <v>43</v>
      </c>
      <c r="O19" t="s">
        <v>63</v>
      </c>
      <c r="P19" t="s">
        <v>68</v>
      </c>
      <c r="Q19">
        <v>2020</v>
      </c>
      <c r="R19" s="9">
        <f t="shared" si="5"/>
        <v>13.489379112799179</v>
      </c>
      <c r="S19" s="9">
        <f t="shared" si="6"/>
        <v>13.489379112799179</v>
      </c>
      <c r="T19" s="9">
        <f t="shared" si="7"/>
        <v>13.489379112799179</v>
      </c>
      <c r="U19" s="9">
        <f t="shared" si="8"/>
        <v>13.489379112799179</v>
      </c>
      <c r="V19" s="1" t="s">
        <v>71</v>
      </c>
      <c r="W19" t="s">
        <v>65</v>
      </c>
      <c r="X19" t="s">
        <v>66</v>
      </c>
      <c r="AA19" s="2" t="s">
        <v>43</v>
      </c>
      <c r="AB19" s="2" t="s">
        <v>63</v>
      </c>
      <c r="AC19" s="10" t="s">
        <v>64</v>
      </c>
      <c r="AD19" s="2">
        <v>2020</v>
      </c>
      <c r="AE19" s="24">
        <f>ELC_prices_Balmorel_IT3!F21</f>
        <v>14.891156349612569</v>
      </c>
      <c r="AF19" s="9">
        <f t="shared" si="9"/>
        <v>14.891156349612569</v>
      </c>
      <c r="AG19" s="1" t="s">
        <v>69</v>
      </c>
      <c r="AH19" s="1" t="s">
        <v>65</v>
      </c>
      <c r="AI19" s="1" t="s">
        <v>66</v>
      </c>
      <c r="AJ19" s="1"/>
      <c r="AK19" s="1" t="s">
        <v>43</v>
      </c>
      <c r="AL19" s="1" t="s">
        <v>63</v>
      </c>
      <c r="AM19" s="1" t="s">
        <v>68</v>
      </c>
      <c r="AN19" s="1">
        <v>2020</v>
      </c>
      <c r="AO19" s="9">
        <f t="shared" si="10"/>
        <v>14.146598532131939</v>
      </c>
      <c r="AP19" s="9">
        <f t="shared" si="11"/>
        <v>14.146598532131939</v>
      </c>
      <c r="AQ19" s="1" t="s">
        <v>70</v>
      </c>
      <c r="AR19" s="1" t="s">
        <v>65</v>
      </c>
      <c r="AS19" s="1" t="s">
        <v>66</v>
      </c>
      <c r="AV19" s="2" t="s">
        <v>43</v>
      </c>
      <c r="AW19" s="2" t="s">
        <v>63</v>
      </c>
      <c r="AX19" s="10" t="s">
        <v>64</v>
      </c>
      <c r="AY19" s="2">
        <v>2020</v>
      </c>
      <c r="AZ19" s="24">
        <f>ELC_prices_Balmorel_IT3!H21</f>
        <v>31.5530737263703</v>
      </c>
      <c r="BA19" s="9">
        <f t="shared" si="12"/>
        <v>31.5530737263703</v>
      </c>
      <c r="BB19" s="1" t="s">
        <v>72</v>
      </c>
      <c r="BC19" s="1" t="s">
        <v>65</v>
      </c>
      <c r="BD19" s="1" t="s">
        <v>66</v>
      </c>
      <c r="BE19" s="1"/>
      <c r="BF19" s="1" t="s">
        <v>43</v>
      </c>
      <c r="BG19" s="1" t="s">
        <v>63</v>
      </c>
      <c r="BH19" s="1" t="s">
        <v>68</v>
      </c>
      <c r="BI19" s="1">
        <v>2020</v>
      </c>
      <c r="BJ19" s="9">
        <f t="shared" si="13"/>
        <v>29.975420040051784</v>
      </c>
      <c r="BK19" s="9">
        <f t="shared" si="14"/>
        <v>29.975420040051784</v>
      </c>
      <c r="BL19" s="1" t="s">
        <v>73</v>
      </c>
      <c r="BM19" s="1" t="s">
        <v>65</v>
      </c>
      <c r="BN19" s="1" t="s">
        <v>66</v>
      </c>
      <c r="BS19" s="2" t="s">
        <v>43</v>
      </c>
      <c r="BT19" s="2" t="s">
        <v>63</v>
      </c>
      <c r="BU19" s="10" t="s">
        <v>64</v>
      </c>
      <c r="BV19" s="2">
        <v>2020</v>
      </c>
      <c r="BW19" s="24">
        <f>ELC_prices_Balmorel_IT3!E21</f>
        <v>13.154290502348166</v>
      </c>
      <c r="BX19" s="32">
        <f t="shared" si="15"/>
        <v>13.154290502348166</v>
      </c>
      <c r="BY19" s="23" t="s">
        <v>87</v>
      </c>
      <c r="BZ19" s="23" t="s">
        <v>65</v>
      </c>
      <c r="CA19" s="23" t="s">
        <v>66</v>
      </c>
      <c r="CB19" s="23"/>
      <c r="CC19" s="23" t="s">
        <v>43</v>
      </c>
      <c r="CD19" s="23" t="s">
        <v>63</v>
      </c>
      <c r="CE19" s="23" t="s">
        <v>68</v>
      </c>
      <c r="CF19" s="23">
        <v>2020</v>
      </c>
      <c r="CG19" s="24">
        <f t="shared" si="2"/>
        <v>12.496575977230757</v>
      </c>
      <c r="CH19" s="32">
        <f t="shared" si="2"/>
        <v>12.496575977230757</v>
      </c>
      <c r="CI19" s="23" t="s">
        <v>88</v>
      </c>
      <c r="CJ19" s="23" t="s">
        <v>65</v>
      </c>
      <c r="CK19" s="23" t="s">
        <v>66</v>
      </c>
      <c r="CN19" s="2" t="s">
        <v>43</v>
      </c>
      <c r="CO19" s="2" t="s">
        <v>63</v>
      </c>
      <c r="CP19" s="10" t="s">
        <v>64</v>
      </c>
      <c r="CQ19" s="2">
        <v>2020</v>
      </c>
      <c r="CR19" s="24">
        <f>ELC_prices_Balmorel_IT3!G21</f>
        <v>16.993646017248512</v>
      </c>
      <c r="CS19" s="32">
        <f t="shared" si="16"/>
        <v>16.993646017248512</v>
      </c>
      <c r="CT19" s="23" t="s">
        <v>89</v>
      </c>
      <c r="CU19" s="23" t="s">
        <v>65</v>
      </c>
      <c r="CV19" s="23" t="s">
        <v>66</v>
      </c>
      <c r="CW19" s="23"/>
      <c r="CX19" s="23" t="s">
        <v>43</v>
      </c>
      <c r="CY19" s="23" t="s">
        <v>63</v>
      </c>
      <c r="CZ19" s="23" t="s">
        <v>68</v>
      </c>
      <c r="DA19" s="23">
        <v>2020</v>
      </c>
      <c r="DB19" s="24">
        <f t="shared" si="3"/>
        <v>16.143963716386086</v>
      </c>
      <c r="DC19" s="32">
        <f t="shared" si="3"/>
        <v>16.143963716386086</v>
      </c>
      <c r="DD19" s="23" t="s">
        <v>90</v>
      </c>
      <c r="DE19" s="23" t="s">
        <v>65</v>
      </c>
      <c r="DF19" s="23" t="s">
        <v>66</v>
      </c>
    </row>
    <row r="20" spans="1:110" x14ac:dyDescent="0.3">
      <c r="A20" s="2" t="s">
        <v>44</v>
      </c>
      <c r="B20" s="2" t="s">
        <v>63</v>
      </c>
      <c r="C20" s="10" t="s">
        <v>64</v>
      </c>
      <c r="D20" s="2">
        <v>2020</v>
      </c>
      <c r="E20" s="24">
        <f>ELC_prices_Balmorel_IT3!C22</f>
        <v>14.198203287584771</v>
      </c>
      <c r="F20" s="9">
        <f t="shared" ref="F20:H20" si="32">E20</f>
        <v>14.198203287584771</v>
      </c>
      <c r="G20" s="9">
        <f t="shared" si="32"/>
        <v>14.198203287584771</v>
      </c>
      <c r="H20" s="9">
        <f t="shared" si="32"/>
        <v>14.198203287584771</v>
      </c>
      <c r="I20" t="s">
        <v>67</v>
      </c>
      <c r="J20" t="s">
        <v>65</v>
      </c>
      <c r="K20" t="s">
        <v>66</v>
      </c>
      <c r="N20" t="s">
        <v>44</v>
      </c>
      <c r="O20" t="s">
        <v>63</v>
      </c>
      <c r="P20" t="s">
        <v>68</v>
      </c>
      <c r="Q20">
        <v>2020</v>
      </c>
      <c r="R20" s="9">
        <f t="shared" si="5"/>
        <v>13.488293123205532</v>
      </c>
      <c r="S20" s="9">
        <f t="shared" si="6"/>
        <v>13.488293123205532</v>
      </c>
      <c r="T20" s="9">
        <f t="shared" si="7"/>
        <v>13.488293123205532</v>
      </c>
      <c r="U20" s="9">
        <f t="shared" si="8"/>
        <v>13.488293123205532</v>
      </c>
      <c r="V20" s="1" t="s">
        <v>71</v>
      </c>
      <c r="W20" t="s">
        <v>65</v>
      </c>
      <c r="X20" t="s">
        <v>66</v>
      </c>
      <c r="AA20" s="2" t="s">
        <v>44</v>
      </c>
      <c r="AB20" s="2" t="s">
        <v>63</v>
      </c>
      <c r="AC20" s="10" t="s">
        <v>64</v>
      </c>
      <c r="AD20" s="2">
        <v>2020</v>
      </c>
      <c r="AE20" s="24">
        <f>ELC_prices_Balmorel_IT3!F22</f>
        <v>14.899476613315146</v>
      </c>
      <c r="AF20" s="9">
        <f t="shared" si="9"/>
        <v>14.899476613315146</v>
      </c>
      <c r="AG20" s="1" t="s">
        <v>69</v>
      </c>
      <c r="AH20" s="1" t="s">
        <v>65</v>
      </c>
      <c r="AI20" s="1" t="s">
        <v>66</v>
      </c>
      <c r="AJ20" s="1"/>
      <c r="AK20" s="1" t="s">
        <v>44</v>
      </c>
      <c r="AL20" s="1" t="s">
        <v>63</v>
      </c>
      <c r="AM20" s="1" t="s">
        <v>68</v>
      </c>
      <c r="AN20" s="1">
        <v>2020</v>
      </c>
      <c r="AO20" s="9">
        <f t="shared" si="10"/>
        <v>14.154502782649388</v>
      </c>
      <c r="AP20" s="9">
        <f t="shared" si="11"/>
        <v>14.154502782649388</v>
      </c>
      <c r="AQ20" s="1" t="s">
        <v>70</v>
      </c>
      <c r="AR20" s="1" t="s">
        <v>65</v>
      </c>
      <c r="AS20" s="1" t="s">
        <v>66</v>
      </c>
      <c r="AV20" s="2" t="s">
        <v>44</v>
      </c>
      <c r="AW20" s="2" t="s">
        <v>63</v>
      </c>
      <c r="AX20" s="10" t="s">
        <v>64</v>
      </c>
      <c r="AY20" s="2">
        <v>2020</v>
      </c>
      <c r="AZ20" s="24">
        <f>ELC_prices_Balmorel_IT3!H22</f>
        <v>31.550470269515863</v>
      </c>
      <c r="BA20" s="9">
        <f t="shared" si="12"/>
        <v>31.550470269515863</v>
      </c>
      <c r="BB20" s="1" t="s">
        <v>72</v>
      </c>
      <c r="BC20" s="1" t="s">
        <v>65</v>
      </c>
      <c r="BD20" s="1" t="s">
        <v>66</v>
      </c>
      <c r="BE20" s="1"/>
      <c r="BF20" s="1" t="s">
        <v>44</v>
      </c>
      <c r="BG20" s="1" t="s">
        <v>63</v>
      </c>
      <c r="BH20" s="1" t="s">
        <v>68</v>
      </c>
      <c r="BI20" s="1">
        <v>2020</v>
      </c>
      <c r="BJ20" s="9">
        <f t="shared" si="13"/>
        <v>29.97294675604007</v>
      </c>
      <c r="BK20" s="9">
        <f t="shared" si="14"/>
        <v>29.97294675604007</v>
      </c>
      <c r="BL20" s="1" t="s">
        <v>73</v>
      </c>
      <c r="BM20" s="1" t="s">
        <v>65</v>
      </c>
      <c r="BN20" s="1" t="s">
        <v>66</v>
      </c>
      <c r="BS20" s="2" t="s">
        <v>44</v>
      </c>
      <c r="BT20" s="2" t="s">
        <v>63</v>
      </c>
      <c r="BU20" s="10" t="s">
        <v>64</v>
      </c>
      <c r="BV20" s="2">
        <v>2020</v>
      </c>
      <c r="BW20" s="24">
        <f>ELC_prices_Balmorel_IT3!E22</f>
        <v>13.284386424828503</v>
      </c>
      <c r="BX20" s="32">
        <f t="shared" si="15"/>
        <v>13.284386424828503</v>
      </c>
      <c r="BY20" s="23" t="s">
        <v>87</v>
      </c>
      <c r="BZ20" s="23" t="s">
        <v>65</v>
      </c>
      <c r="CA20" s="23" t="s">
        <v>66</v>
      </c>
      <c r="CB20" s="23"/>
      <c r="CC20" s="23" t="s">
        <v>44</v>
      </c>
      <c r="CD20" s="23" t="s">
        <v>63</v>
      </c>
      <c r="CE20" s="23" t="s">
        <v>68</v>
      </c>
      <c r="CF20" s="23">
        <v>2020</v>
      </c>
      <c r="CG20" s="24">
        <f t="shared" si="2"/>
        <v>12.620167103587077</v>
      </c>
      <c r="CH20" s="32">
        <f t="shared" si="2"/>
        <v>12.620167103587077</v>
      </c>
      <c r="CI20" s="23" t="s">
        <v>88</v>
      </c>
      <c r="CJ20" s="23" t="s">
        <v>65</v>
      </c>
      <c r="CK20" s="23" t="s">
        <v>66</v>
      </c>
      <c r="CN20" s="2" t="s">
        <v>44</v>
      </c>
      <c r="CO20" s="2" t="s">
        <v>63</v>
      </c>
      <c r="CP20" s="10" t="s">
        <v>64</v>
      </c>
      <c r="CQ20" s="2">
        <v>2020</v>
      </c>
      <c r="CR20" s="24">
        <f>ELC_prices_Balmorel_IT3!G22</f>
        <v>17.162194642114411</v>
      </c>
      <c r="CS20" s="32">
        <f t="shared" si="16"/>
        <v>17.162194642114411</v>
      </c>
      <c r="CT20" s="23" t="s">
        <v>89</v>
      </c>
      <c r="CU20" s="23" t="s">
        <v>65</v>
      </c>
      <c r="CV20" s="23" t="s">
        <v>66</v>
      </c>
      <c r="CW20" s="23"/>
      <c r="CX20" s="23" t="s">
        <v>44</v>
      </c>
      <c r="CY20" s="23" t="s">
        <v>63</v>
      </c>
      <c r="CZ20" s="23" t="s">
        <v>68</v>
      </c>
      <c r="DA20" s="23">
        <v>2020</v>
      </c>
      <c r="DB20" s="24">
        <f t="shared" si="3"/>
        <v>16.30408491000869</v>
      </c>
      <c r="DC20" s="32">
        <f t="shared" si="3"/>
        <v>16.30408491000869</v>
      </c>
      <c r="DD20" s="23" t="s">
        <v>90</v>
      </c>
      <c r="DE20" s="23" t="s">
        <v>65</v>
      </c>
      <c r="DF20" s="23" t="s">
        <v>66</v>
      </c>
    </row>
    <row r="21" spans="1:110" x14ac:dyDescent="0.3">
      <c r="A21" s="2" t="s">
        <v>45</v>
      </c>
      <c r="B21" s="2" t="s">
        <v>63</v>
      </c>
      <c r="C21" s="10" t="s">
        <v>64</v>
      </c>
      <c r="D21" s="2">
        <v>2020</v>
      </c>
      <c r="E21" s="24">
        <f>ELC_prices_Balmorel_IT3!C23</f>
        <v>14.199345581574875</v>
      </c>
      <c r="F21" s="9">
        <f t="shared" ref="F21:H21" si="33">E21</f>
        <v>14.199345581574875</v>
      </c>
      <c r="G21" s="9">
        <f t="shared" si="33"/>
        <v>14.199345581574875</v>
      </c>
      <c r="H21" s="9">
        <f t="shared" si="33"/>
        <v>14.199345581574875</v>
      </c>
      <c r="I21" t="s">
        <v>67</v>
      </c>
      <c r="J21" t="s">
        <v>65</v>
      </c>
      <c r="K21" t="s">
        <v>66</v>
      </c>
      <c r="N21" t="s">
        <v>45</v>
      </c>
      <c r="O21" t="s">
        <v>63</v>
      </c>
      <c r="P21" t="s">
        <v>68</v>
      </c>
      <c r="Q21">
        <v>2020</v>
      </c>
      <c r="R21" s="9">
        <f t="shared" si="5"/>
        <v>13.48937830249613</v>
      </c>
      <c r="S21" s="9">
        <f t="shared" si="6"/>
        <v>13.48937830249613</v>
      </c>
      <c r="T21" s="9">
        <f t="shared" si="7"/>
        <v>13.48937830249613</v>
      </c>
      <c r="U21" s="9">
        <f t="shared" si="8"/>
        <v>13.48937830249613</v>
      </c>
      <c r="V21" s="1" t="s">
        <v>71</v>
      </c>
      <c r="W21" t="s">
        <v>65</v>
      </c>
      <c r="X21" t="s">
        <v>66</v>
      </c>
      <c r="AA21" s="2" t="s">
        <v>45</v>
      </c>
      <c r="AB21" s="2" t="s">
        <v>63</v>
      </c>
      <c r="AC21" s="10" t="s">
        <v>64</v>
      </c>
      <c r="AD21" s="2">
        <v>2020</v>
      </c>
      <c r="AE21" s="24">
        <f>ELC_prices_Balmorel_IT3!F23</f>
        <v>14.900704730155468</v>
      </c>
      <c r="AF21" s="9">
        <f t="shared" si="9"/>
        <v>14.900704730155468</v>
      </c>
      <c r="AG21" s="1" t="s">
        <v>69</v>
      </c>
      <c r="AH21" s="1" t="s">
        <v>65</v>
      </c>
      <c r="AI21" s="1" t="s">
        <v>66</v>
      </c>
      <c r="AJ21" s="1"/>
      <c r="AK21" s="1" t="s">
        <v>45</v>
      </c>
      <c r="AL21" s="1" t="s">
        <v>63</v>
      </c>
      <c r="AM21" s="1" t="s">
        <v>68</v>
      </c>
      <c r="AN21" s="1">
        <v>2020</v>
      </c>
      <c r="AO21" s="9">
        <f t="shared" si="10"/>
        <v>14.155669493647693</v>
      </c>
      <c r="AP21" s="9">
        <f t="shared" si="11"/>
        <v>14.155669493647693</v>
      </c>
      <c r="AQ21" s="1" t="s">
        <v>70</v>
      </c>
      <c r="AR21" s="1" t="s">
        <v>65</v>
      </c>
      <c r="AS21" s="1" t="s">
        <v>66</v>
      </c>
      <c r="AV21" s="2" t="s">
        <v>45</v>
      </c>
      <c r="AW21" s="2" t="s">
        <v>63</v>
      </c>
      <c r="AX21" s="10" t="s">
        <v>64</v>
      </c>
      <c r="AY21" s="2">
        <v>2020</v>
      </c>
      <c r="AZ21" s="24">
        <f>ELC_prices_Balmorel_IT3!H23</f>
        <v>31.553068276767267</v>
      </c>
      <c r="BA21" s="9">
        <f t="shared" si="12"/>
        <v>31.553068276767267</v>
      </c>
      <c r="BB21" s="1" t="s">
        <v>72</v>
      </c>
      <c r="BC21" s="1" t="s">
        <v>65</v>
      </c>
      <c r="BD21" s="1" t="s">
        <v>66</v>
      </c>
      <c r="BE21" s="1"/>
      <c r="BF21" s="1" t="s">
        <v>45</v>
      </c>
      <c r="BG21" s="1" t="s">
        <v>63</v>
      </c>
      <c r="BH21" s="1" t="s">
        <v>68</v>
      </c>
      <c r="BI21" s="1">
        <v>2020</v>
      </c>
      <c r="BJ21" s="9">
        <f t="shared" si="13"/>
        <v>29.975414862928901</v>
      </c>
      <c r="BK21" s="9">
        <f t="shared" si="14"/>
        <v>29.975414862928901</v>
      </c>
      <c r="BL21" s="1" t="s">
        <v>73</v>
      </c>
      <c r="BM21" s="1" t="s">
        <v>65</v>
      </c>
      <c r="BN21" s="1" t="s">
        <v>66</v>
      </c>
      <c r="BS21" s="2" t="s">
        <v>45</v>
      </c>
      <c r="BT21" s="2" t="s">
        <v>63</v>
      </c>
      <c r="BU21" s="10" t="s">
        <v>64</v>
      </c>
      <c r="BV21" s="2">
        <v>2020</v>
      </c>
      <c r="BW21" s="24">
        <f>ELC_prices_Balmorel_IT3!E23</f>
        <v>13.28026055254329</v>
      </c>
      <c r="BX21" s="32">
        <f t="shared" si="15"/>
        <v>13.28026055254329</v>
      </c>
      <c r="BY21" s="23" t="s">
        <v>87</v>
      </c>
      <c r="BZ21" s="23" t="s">
        <v>65</v>
      </c>
      <c r="CA21" s="23" t="s">
        <v>66</v>
      </c>
      <c r="CB21" s="23"/>
      <c r="CC21" s="23" t="s">
        <v>45</v>
      </c>
      <c r="CD21" s="23" t="s">
        <v>63</v>
      </c>
      <c r="CE21" s="23" t="s">
        <v>68</v>
      </c>
      <c r="CF21" s="23">
        <v>2020</v>
      </c>
      <c r="CG21" s="24">
        <f t="shared" si="2"/>
        <v>12.616247524916124</v>
      </c>
      <c r="CH21" s="32">
        <f t="shared" si="2"/>
        <v>12.616247524916124</v>
      </c>
      <c r="CI21" s="23" t="s">
        <v>88</v>
      </c>
      <c r="CJ21" s="23" t="s">
        <v>65</v>
      </c>
      <c r="CK21" s="23" t="s">
        <v>66</v>
      </c>
      <c r="CN21" s="2" t="s">
        <v>45</v>
      </c>
      <c r="CO21" s="2" t="s">
        <v>63</v>
      </c>
      <c r="CP21" s="10" t="s">
        <v>64</v>
      </c>
      <c r="CQ21" s="2">
        <v>2020</v>
      </c>
      <c r="CR21" s="24">
        <f>ELC_prices_Balmorel_IT3!G23</f>
        <v>17.151405865977591</v>
      </c>
      <c r="CS21" s="32">
        <f t="shared" si="16"/>
        <v>17.151405865977591</v>
      </c>
      <c r="CT21" s="23" t="s">
        <v>89</v>
      </c>
      <c r="CU21" s="23" t="s">
        <v>65</v>
      </c>
      <c r="CV21" s="23" t="s">
        <v>66</v>
      </c>
      <c r="CW21" s="23"/>
      <c r="CX21" s="23" t="s">
        <v>45</v>
      </c>
      <c r="CY21" s="23" t="s">
        <v>63</v>
      </c>
      <c r="CZ21" s="23" t="s">
        <v>68</v>
      </c>
      <c r="DA21" s="23">
        <v>2020</v>
      </c>
      <c r="DB21" s="24">
        <f t="shared" si="3"/>
        <v>16.293835572678709</v>
      </c>
      <c r="DC21" s="32">
        <f t="shared" si="3"/>
        <v>16.293835572678709</v>
      </c>
      <c r="DD21" s="23" t="s">
        <v>90</v>
      </c>
      <c r="DE21" s="23" t="s">
        <v>65</v>
      </c>
      <c r="DF21" s="23" t="s">
        <v>66</v>
      </c>
    </row>
    <row r="22" spans="1:110" x14ac:dyDescent="0.3">
      <c r="A22" s="2" t="s">
        <v>46</v>
      </c>
      <c r="B22" s="2" t="s">
        <v>63</v>
      </c>
      <c r="C22" s="10" t="s">
        <v>64</v>
      </c>
      <c r="D22" s="2">
        <v>2020</v>
      </c>
      <c r="E22" s="24">
        <f>ELC_prices_Balmorel_IT3!C24</f>
        <v>14.200488194977973</v>
      </c>
      <c r="F22" s="9">
        <f t="shared" ref="F22:H22" si="34">E22</f>
        <v>14.200488194977973</v>
      </c>
      <c r="G22" s="9">
        <f t="shared" si="34"/>
        <v>14.200488194977973</v>
      </c>
      <c r="H22" s="9">
        <f t="shared" si="34"/>
        <v>14.200488194977973</v>
      </c>
      <c r="I22" t="s">
        <v>67</v>
      </c>
      <c r="J22" t="s">
        <v>65</v>
      </c>
      <c r="K22" t="s">
        <v>66</v>
      </c>
      <c r="N22" t="s">
        <v>46</v>
      </c>
      <c r="O22" t="s">
        <v>63</v>
      </c>
      <c r="P22" t="s">
        <v>68</v>
      </c>
      <c r="Q22">
        <v>2020</v>
      </c>
      <c r="R22" s="9">
        <f t="shared" si="5"/>
        <v>13.490463785229075</v>
      </c>
      <c r="S22" s="9">
        <f t="shared" si="6"/>
        <v>13.490463785229075</v>
      </c>
      <c r="T22" s="9">
        <f t="shared" si="7"/>
        <v>13.490463785229075</v>
      </c>
      <c r="U22" s="9">
        <f t="shared" si="8"/>
        <v>13.490463785229075</v>
      </c>
      <c r="V22" s="1" t="s">
        <v>71</v>
      </c>
      <c r="W22" t="s">
        <v>65</v>
      </c>
      <c r="X22" t="s">
        <v>66</v>
      </c>
      <c r="AA22" s="2" t="s">
        <v>46</v>
      </c>
      <c r="AB22" s="2" t="s">
        <v>63</v>
      </c>
      <c r="AC22" s="10" t="s">
        <v>64</v>
      </c>
      <c r="AD22" s="2">
        <v>2020</v>
      </c>
      <c r="AE22" s="24">
        <f>ELC_prices_Balmorel_IT3!F24</f>
        <v>14.899476764357795</v>
      </c>
      <c r="AF22" s="9">
        <f t="shared" si="9"/>
        <v>14.899476764357795</v>
      </c>
      <c r="AG22" s="1" t="s">
        <v>69</v>
      </c>
      <c r="AH22" s="1" t="s">
        <v>65</v>
      </c>
      <c r="AI22" s="1" t="s">
        <v>66</v>
      </c>
      <c r="AJ22" s="1"/>
      <c r="AK22" s="1" t="s">
        <v>46</v>
      </c>
      <c r="AL22" s="1" t="s">
        <v>63</v>
      </c>
      <c r="AM22" s="1" t="s">
        <v>68</v>
      </c>
      <c r="AN22" s="1">
        <v>2020</v>
      </c>
      <c r="AO22" s="9">
        <f t="shared" si="10"/>
        <v>14.154502926139905</v>
      </c>
      <c r="AP22" s="9">
        <f t="shared" si="11"/>
        <v>14.154502926139905</v>
      </c>
      <c r="AQ22" s="1" t="s">
        <v>70</v>
      </c>
      <c r="AR22" s="1" t="s">
        <v>65</v>
      </c>
      <c r="AS22" s="1" t="s">
        <v>66</v>
      </c>
      <c r="AV22" s="2" t="s">
        <v>46</v>
      </c>
      <c r="AW22" s="2" t="s">
        <v>63</v>
      </c>
      <c r="AX22" s="10" t="s">
        <v>64</v>
      </c>
      <c r="AY22" s="2">
        <v>2020</v>
      </c>
      <c r="AZ22" s="24">
        <f>ELC_prices_Balmorel_IT3!H24</f>
        <v>31.550472178636536</v>
      </c>
      <c r="BA22" s="9">
        <f t="shared" si="12"/>
        <v>31.550472178636536</v>
      </c>
      <c r="BB22" s="1" t="s">
        <v>72</v>
      </c>
      <c r="BC22" s="1" t="s">
        <v>65</v>
      </c>
      <c r="BD22" s="1" t="s">
        <v>66</v>
      </c>
      <c r="BE22" s="1"/>
      <c r="BF22" s="1" t="s">
        <v>46</v>
      </c>
      <c r="BG22" s="1" t="s">
        <v>63</v>
      </c>
      <c r="BH22" s="1" t="s">
        <v>68</v>
      </c>
      <c r="BI22" s="1">
        <v>2020</v>
      </c>
      <c r="BJ22" s="9">
        <f t="shared" si="13"/>
        <v>29.972948569704709</v>
      </c>
      <c r="BK22" s="9">
        <f t="shared" si="14"/>
        <v>29.972948569704709</v>
      </c>
      <c r="BL22" s="1" t="s">
        <v>73</v>
      </c>
      <c r="BM22" s="1" t="s">
        <v>65</v>
      </c>
      <c r="BN22" s="1" t="s">
        <v>66</v>
      </c>
      <c r="BS22" s="2" t="s">
        <v>46</v>
      </c>
      <c r="BT22" s="2" t="s">
        <v>63</v>
      </c>
      <c r="BU22" s="10" t="s">
        <v>64</v>
      </c>
      <c r="BV22" s="2">
        <v>2020</v>
      </c>
      <c r="BW22" s="24">
        <f>ELC_prices_Balmorel_IT3!E24</f>
        <v>13.164703256461413</v>
      </c>
      <c r="BX22" s="32">
        <f t="shared" si="15"/>
        <v>13.164703256461413</v>
      </c>
      <c r="BY22" s="23" t="s">
        <v>87</v>
      </c>
      <c r="BZ22" s="23" t="s">
        <v>65</v>
      </c>
      <c r="CA22" s="23" t="s">
        <v>66</v>
      </c>
      <c r="CB22" s="23"/>
      <c r="CC22" s="23" t="s">
        <v>46</v>
      </c>
      <c r="CD22" s="23" t="s">
        <v>63</v>
      </c>
      <c r="CE22" s="23" t="s">
        <v>68</v>
      </c>
      <c r="CF22" s="23">
        <v>2020</v>
      </c>
      <c r="CG22" s="24">
        <f t="shared" si="2"/>
        <v>12.506468093638341</v>
      </c>
      <c r="CH22" s="32">
        <f t="shared" si="2"/>
        <v>12.506468093638341</v>
      </c>
      <c r="CI22" s="23" t="s">
        <v>88</v>
      </c>
      <c r="CJ22" s="23" t="s">
        <v>65</v>
      </c>
      <c r="CK22" s="23" t="s">
        <v>66</v>
      </c>
      <c r="CN22" s="2" t="s">
        <v>46</v>
      </c>
      <c r="CO22" s="2" t="s">
        <v>63</v>
      </c>
      <c r="CP22" s="10" t="s">
        <v>64</v>
      </c>
      <c r="CQ22" s="2">
        <v>2020</v>
      </c>
      <c r="CR22" s="24">
        <f>ELC_prices_Balmorel_IT3!G24</f>
        <v>17.095993097270366</v>
      </c>
      <c r="CS22" s="32">
        <f t="shared" si="16"/>
        <v>17.095993097270366</v>
      </c>
      <c r="CT22" s="23" t="s">
        <v>89</v>
      </c>
      <c r="CU22" s="23" t="s">
        <v>65</v>
      </c>
      <c r="CV22" s="23" t="s">
        <v>66</v>
      </c>
      <c r="CW22" s="23"/>
      <c r="CX22" s="23" t="s">
        <v>46</v>
      </c>
      <c r="CY22" s="23" t="s">
        <v>63</v>
      </c>
      <c r="CZ22" s="23" t="s">
        <v>68</v>
      </c>
      <c r="DA22" s="23">
        <v>2020</v>
      </c>
      <c r="DB22" s="24">
        <f t="shared" si="3"/>
        <v>16.241193442406846</v>
      </c>
      <c r="DC22" s="32">
        <f t="shared" si="3"/>
        <v>16.241193442406846</v>
      </c>
      <c r="DD22" s="23" t="s">
        <v>90</v>
      </c>
      <c r="DE22" s="23" t="s">
        <v>65</v>
      </c>
      <c r="DF22" s="23" t="s">
        <v>66</v>
      </c>
    </row>
    <row r="23" spans="1:110" x14ac:dyDescent="0.3">
      <c r="A23" s="2" t="s">
        <v>47</v>
      </c>
      <c r="B23" s="2" t="s">
        <v>63</v>
      </c>
      <c r="C23" s="10" t="s">
        <v>64</v>
      </c>
      <c r="D23" s="2">
        <v>2020</v>
      </c>
      <c r="E23" s="24">
        <f>ELC_prices_Balmorel_IT3!C25</f>
        <v>14.506027011105143</v>
      </c>
      <c r="F23" s="9">
        <f t="shared" ref="F23:H23" si="35">E23</f>
        <v>14.506027011105143</v>
      </c>
      <c r="G23" s="9">
        <f t="shared" si="35"/>
        <v>14.506027011105143</v>
      </c>
      <c r="H23" s="9">
        <f t="shared" si="35"/>
        <v>14.506027011105143</v>
      </c>
      <c r="I23" t="s">
        <v>67</v>
      </c>
      <c r="J23" t="s">
        <v>65</v>
      </c>
      <c r="K23" t="s">
        <v>66</v>
      </c>
      <c r="N23" t="s">
        <v>47</v>
      </c>
      <c r="O23" t="s">
        <v>63</v>
      </c>
      <c r="P23" t="s">
        <v>68</v>
      </c>
      <c r="Q23">
        <v>2020</v>
      </c>
      <c r="R23" s="9">
        <f t="shared" si="5"/>
        <v>13.780725660549885</v>
      </c>
      <c r="S23" s="9">
        <f t="shared" si="6"/>
        <v>13.780725660549885</v>
      </c>
      <c r="T23" s="9">
        <f t="shared" si="7"/>
        <v>13.780725660549885</v>
      </c>
      <c r="U23" s="9">
        <f t="shared" si="8"/>
        <v>13.780725660549885</v>
      </c>
      <c r="V23" s="1" t="s">
        <v>71</v>
      </c>
      <c r="W23" t="s">
        <v>65</v>
      </c>
      <c r="X23" t="s">
        <v>66</v>
      </c>
      <c r="AA23" s="2" t="s">
        <v>47</v>
      </c>
      <c r="AB23" s="2" t="s">
        <v>63</v>
      </c>
      <c r="AC23" s="10" t="s">
        <v>64</v>
      </c>
      <c r="AD23" s="2">
        <v>2020</v>
      </c>
      <c r="AE23" s="24">
        <f>ELC_prices_Balmorel_IT3!F25</f>
        <v>15.215209026319872</v>
      </c>
      <c r="AF23" s="9">
        <f t="shared" si="9"/>
        <v>15.215209026319872</v>
      </c>
      <c r="AG23" s="1" t="s">
        <v>69</v>
      </c>
      <c r="AH23" s="1" t="s">
        <v>65</v>
      </c>
      <c r="AI23" s="1" t="s">
        <v>66</v>
      </c>
      <c r="AJ23" s="1"/>
      <c r="AK23" s="1" t="s">
        <v>47</v>
      </c>
      <c r="AL23" s="1" t="s">
        <v>63</v>
      </c>
      <c r="AM23" s="1" t="s">
        <v>68</v>
      </c>
      <c r="AN23" s="1">
        <v>2020</v>
      </c>
      <c r="AO23" s="9">
        <f t="shared" si="10"/>
        <v>14.454448575003878</v>
      </c>
      <c r="AP23" s="9">
        <f t="shared" si="11"/>
        <v>14.454448575003878</v>
      </c>
      <c r="AQ23" s="1" t="s">
        <v>70</v>
      </c>
      <c r="AR23" s="1" t="s">
        <v>65</v>
      </c>
      <c r="AS23" s="1" t="s">
        <v>66</v>
      </c>
      <c r="AV23" s="2" t="s">
        <v>47</v>
      </c>
      <c r="AW23" s="2" t="s">
        <v>63</v>
      </c>
      <c r="AX23" s="10" t="s">
        <v>64</v>
      </c>
      <c r="AY23" s="2">
        <v>2020</v>
      </c>
      <c r="AZ23" s="24">
        <f>ELC_prices_Balmorel_IT3!H25</f>
        <v>32.219047739173199</v>
      </c>
      <c r="BA23" s="9">
        <f t="shared" si="12"/>
        <v>32.219047739173199</v>
      </c>
      <c r="BB23" s="1" t="s">
        <v>72</v>
      </c>
      <c r="BC23" s="1" t="s">
        <v>65</v>
      </c>
      <c r="BD23" s="1" t="s">
        <v>66</v>
      </c>
      <c r="BE23" s="1"/>
      <c r="BF23" s="1" t="s">
        <v>47</v>
      </c>
      <c r="BG23" s="1" t="s">
        <v>63</v>
      </c>
      <c r="BH23" s="1" t="s">
        <v>68</v>
      </c>
      <c r="BI23" s="1">
        <v>2020</v>
      </c>
      <c r="BJ23" s="9">
        <f t="shared" si="13"/>
        <v>30.608095352214537</v>
      </c>
      <c r="BK23" s="9">
        <f t="shared" si="14"/>
        <v>30.608095352214537</v>
      </c>
      <c r="BL23" s="1" t="s">
        <v>73</v>
      </c>
      <c r="BM23" s="1" t="s">
        <v>65</v>
      </c>
      <c r="BN23" s="1" t="s">
        <v>66</v>
      </c>
      <c r="BS23" s="2" t="s">
        <v>47</v>
      </c>
      <c r="BT23" s="2" t="s">
        <v>63</v>
      </c>
      <c r="BU23" s="10" t="s">
        <v>64</v>
      </c>
      <c r="BV23" s="2">
        <v>2020</v>
      </c>
      <c r="BW23" s="24">
        <f>ELC_prices_Balmorel_IT3!E25</f>
        <v>13.394421271856151</v>
      </c>
      <c r="BX23" s="32">
        <f t="shared" si="15"/>
        <v>13.394421271856151</v>
      </c>
      <c r="BY23" s="23" t="s">
        <v>87</v>
      </c>
      <c r="BZ23" s="23" t="s">
        <v>65</v>
      </c>
      <c r="CA23" s="23" t="s">
        <v>66</v>
      </c>
      <c r="CB23" s="23"/>
      <c r="CC23" s="23" t="s">
        <v>47</v>
      </c>
      <c r="CD23" s="23" t="s">
        <v>63</v>
      </c>
      <c r="CE23" s="23" t="s">
        <v>68</v>
      </c>
      <c r="CF23" s="23">
        <v>2020</v>
      </c>
      <c r="CG23" s="24">
        <f t="shared" si="2"/>
        <v>12.724700208263343</v>
      </c>
      <c r="CH23" s="32">
        <f t="shared" si="2"/>
        <v>12.724700208263343</v>
      </c>
      <c r="CI23" s="23" t="s">
        <v>88</v>
      </c>
      <c r="CJ23" s="23" t="s">
        <v>65</v>
      </c>
      <c r="CK23" s="23" t="s">
        <v>66</v>
      </c>
      <c r="CN23" s="2" t="s">
        <v>47</v>
      </c>
      <c r="CO23" s="2" t="s">
        <v>63</v>
      </c>
      <c r="CP23" s="10" t="s">
        <v>64</v>
      </c>
      <c r="CQ23" s="2">
        <v>2020</v>
      </c>
      <c r="CR23" s="24">
        <f>ELC_prices_Balmorel_IT3!G25</f>
        <v>17.524269016677525</v>
      </c>
      <c r="CS23" s="32">
        <f t="shared" si="16"/>
        <v>17.524269016677525</v>
      </c>
      <c r="CT23" s="23" t="s">
        <v>89</v>
      </c>
      <c r="CU23" s="23" t="s">
        <v>65</v>
      </c>
      <c r="CV23" s="23" t="s">
        <v>66</v>
      </c>
      <c r="CW23" s="23"/>
      <c r="CX23" s="23" t="s">
        <v>47</v>
      </c>
      <c r="CY23" s="23" t="s">
        <v>63</v>
      </c>
      <c r="CZ23" s="23" t="s">
        <v>68</v>
      </c>
      <c r="DA23" s="23">
        <v>2020</v>
      </c>
      <c r="DB23" s="24">
        <f t="shared" si="3"/>
        <v>16.648055565843649</v>
      </c>
      <c r="DC23" s="32">
        <f t="shared" si="3"/>
        <v>16.648055565843649</v>
      </c>
      <c r="DD23" s="23" t="s">
        <v>90</v>
      </c>
      <c r="DE23" s="23" t="s">
        <v>65</v>
      </c>
      <c r="DF23" s="23" t="s">
        <v>66</v>
      </c>
    </row>
    <row r="24" spans="1:110" x14ac:dyDescent="0.3">
      <c r="A24" s="2" t="s">
        <v>48</v>
      </c>
      <c r="B24" s="2" t="s">
        <v>63</v>
      </c>
      <c r="C24" s="10" t="s">
        <v>64</v>
      </c>
      <c r="D24" s="2">
        <v>2020</v>
      </c>
      <c r="E24" s="24">
        <f>ELC_prices_Balmorel_IT3!C26</f>
        <v>14.506028679480901</v>
      </c>
      <c r="F24" s="9">
        <f t="shared" ref="F24:H24" si="36">E24</f>
        <v>14.506028679480901</v>
      </c>
      <c r="G24" s="9">
        <f t="shared" si="36"/>
        <v>14.506028679480901</v>
      </c>
      <c r="H24" s="9">
        <f t="shared" si="36"/>
        <v>14.506028679480901</v>
      </c>
      <c r="I24" t="s">
        <v>67</v>
      </c>
      <c r="J24" t="s">
        <v>65</v>
      </c>
      <c r="K24" t="s">
        <v>66</v>
      </c>
      <c r="N24" t="s">
        <v>48</v>
      </c>
      <c r="O24" t="s">
        <v>63</v>
      </c>
      <c r="P24" t="s">
        <v>68</v>
      </c>
      <c r="Q24">
        <v>2020</v>
      </c>
      <c r="R24" s="9">
        <f t="shared" si="5"/>
        <v>13.780727245506855</v>
      </c>
      <c r="S24" s="9">
        <f t="shared" si="6"/>
        <v>13.780727245506855</v>
      </c>
      <c r="T24" s="9">
        <f t="shared" si="7"/>
        <v>13.780727245506855</v>
      </c>
      <c r="U24" s="9">
        <f t="shared" si="8"/>
        <v>13.780727245506855</v>
      </c>
      <c r="V24" s="1" t="s">
        <v>71</v>
      </c>
      <c r="W24" t="s">
        <v>65</v>
      </c>
      <c r="X24" t="s">
        <v>66</v>
      </c>
      <c r="AA24" s="2" t="s">
        <v>48</v>
      </c>
      <c r="AB24" s="2" t="s">
        <v>63</v>
      </c>
      <c r="AC24" s="10" t="s">
        <v>64</v>
      </c>
      <c r="AD24" s="2">
        <v>2020</v>
      </c>
      <c r="AE24" s="24">
        <f>ELC_prices_Balmorel_IT3!F26</f>
        <v>15.225441379255434</v>
      </c>
      <c r="AF24" s="9">
        <f t="shared" si="9"/>
        <v>15.225441379255434</v>
      </c>
      <c r="AG24" s="1" t="s">
        <v>69</v>
      </c>
      <c r="AH24" s="1" t="s">
        <v>65</v>
      </c>
      <c r="AI24" s="1" t="s">
        <v>66</v>
      </c>
      <c r="AJ24" s="1"/>
      <c r="AK24" s="1" t="s">
        <v>48</v>
      </c>
      <c r="AL24" s="1" t="s">
        <v>63</v>
      </c>
      <c r="AM24" s="1" t="s">
        <v>68</v>
      </c>
      <c r="AN24" s="1">
        <v>2020</v>
      </c>
      <c r="AO24" s="9">
        <f t="shared" si="10"/>
        <v>14.464169310292661</v>
      </c>
      <c r="AP24" s="9">
        <f t="shared" si="11"/>
        <v>14.464169310292661</v>
      </c>
      <c r="AQ24" s="1" t="s">
        <v>70</v>
      </c>
      <c r="AR24" s="1" t="s">
        <v>65</v>
      </c>
      <c r="AS24" s="1" t="s">
        <v>66</v>
      </c>
      <c r="AV24" s="2" t="s">
        <v>48</v>
      </c>
      <c r="AW24" s="2" t="s">
        <v>63</v>
      </c>
      <c r="AX24" s="10" t="s">
        <v>64</v>
      </c>
      <c r="AY24" s="2">
        <v>2020</v>
      </c>
      <c r="AZ24" s="24">
        <f>ELC_prices_Balmorel_IT3!H26</f>
        <v>32.240710912321376</v>
      </c>
      <c r="BA24" s="9">
        <f t="shared" si="12"/>
        <v>32.240710912321376</v>
      </c>
      <c r="BB24" s="1" t="s">
        <v>72</v>
      </c>
      <c r="BC24" s="1" t="s">
        <v>65</v>
      </c>
      <c r="BD24" s="1" t="s">
        <v>66</v>
      </c>
      <c r="BE24" s="1"/>
      <c r="BF24" s="1" t="s">
        <v>48</v>
      </c>
      <c r="BG24" s="1" t="s">
        <v>63</v>
      </c>
      <c r="BH24" s="1" t="s">
        <v>68</v>
      </c>
      <c r="BI24" s="1">
        <v>2020</v>
      </c>
      <c r="BJ24" s="9">
        <f t="shared" si="13"/>
        <v>30.628675366705306</v>
      </c>
      <c r="BK24" s="9">
        <f t="shared" si="14"/>
        <v>30.628675366705306</v>
      </c>
      <c r="BL24" s="1" t="s">
        <v>73</v>
      </c>
      <c r="BM24" s="1" t="s">
        <v>65</v>
      </c>
      <c r="BN24" s="1" t="s">
        <v>66</v>
      </c>
      <c r="BS24" s="2" t="s">
        <v>48</v>
      </c>
      <c r="BT24" s="2" t="s">
        <v>63</v>
      </c>
      <c r="BU24" s="10" t="s">
        <v>64</v>
      </c>
      <c r="BV24" s="2">
        <v>2020</v>
      </c>
      <c r="BW24" s="24">
        <f>ELC_prices_Balmorel_IT3!E26</f>
        <v>13.562427661073908</v>
      </c>
      <c r="BX24" s="32">
        <f t="shared" si="15"/>
        <v>13.562427661073908</v>
      </c>
      <c r="BY24" s="23" t="s">
        <v>87</v>
      </c>
      <c r="BZ24" s="23" t="s">
        <v>65</v>
      </c>
      <c r="CA24" s="23" t="s">
        <v>66</v>
      </c>
      <c r="CB24" s="23"/>
      <c r="CC24" s="23" t="s">
        <v>48</v>
      </c>
      <c r="CD24" s="23" t="s">
        <v>63</v>
      </c>
      <c r="CE24" s="23" t="s">
        <v>68</v>
      </c>
      <c r="CF24" s="23">
        <v>2020</v>
      </c>
      <c r="CG24" s="24">
        <f t="shared" si="2"/>
        <v>12.884306278020212</v>
      </c>
      <c r="CH24" s="32">
        <f t="shared" si="2"/>
        <v>12.884306278020212</v>
      </c>
      <c r="CI24" s="23" t="s">
        <v>88</v>
      </c>
      <c r="CJ24" s="23" t="s">
        <v>65</v>
      </c>
      <c r="CK24" s="23" t="s">
        <v>66</v>
      </c>
      <c r="CN24" s="2" t="s">
        <v>48</v>
      </c>
      <c r="CO24" s="2" t="s">
        <v>63</v>
      </c>
      <c r="CP24" s="10" t="s">
        <v>64</v>
      </c>
      <c r="CQ24" s="2">
        <v>2020</v>
      </c>
      <c r="CR24" s="24">
        <f>ELC_prices_Balmorel_IT3!G26</f>
        <v>17.531761222328093</v>
      </c>
      <c r="CS24" s="32">
        <f t="shared" si="16"/>
        <v>17.531761222328093</v>
      </c>
      <c r="CT24" s="23" t="s">
        <v>89</v>
      </c>
      <c r="CU24" s="23" t="s">
        <v>65</v>
      </c>
      <c r="CV24" s="23" t="s">
        <v>66</v>
      </c>
      <c r="CW24" s="23"/>
      <c r="CX24" s="23" t="s">
        <v>48</v>
      </c>
      <c r="CY24" s="23" t="s">
        <v>63</v>
      </c>
      <c r="CZ24" s="23" t="s">
        <v>68</v>
      </c>
      <c r="DA24" s="23">
        <v>2020</v>
      </c>
      <c r="DB24" s="24">
        <f t="shared" si="3"/>
        <v>16.655173161211689</v>
      </c>
      <c r="DC24" s="32">
        <f t="shared" si="3"/>
        <v>16.655173161211689</v>
      </c>
      <c r="DD24" s="23" t="s">
        <v>90</v>
      </c>
      <c r="DE24" s="23" t="s">
        <v>65</v>
      </c>
      <c r="DF24" s="23" t="s">
        <v>66</v>
      </c>
    </row>
    <row r="25" spans="1:110" x14ac:dyDescent="0.3">
      <c r="A25" s="2" t="s">
        <v>49</v>
      </c>
      <c r="B25" s="2" t="s">
        <v>63</v>
      </c>
      <c r="C25" s="10" t="s">
        <v>64</v>
      </c>
      <c r="D25" s="2">
        <v>2020</v>
      </c>
      <c r="E25" s="24">
        <f>ELC_prices_Balmorel_IT3!C27</f>
        <v>14.506028679480901</v>
      </c>
      <c r="F25" s="9">
        <f t="shared" ref="F25:H25" si="37">E25</f>
        <v>14.506028679480901</v>
      </c>
      <c r="G25" s="9">
        <f t="shared" si="37"/>
        <v>14.506028679480901</v>
      </c>
      <c r="H25" s="9">
        <f t="shared" si="37"/>
        <v>14.506028679480901</v>
      </c>
      <c r="I25" t="s">
        <v>67</v>
      </c>
      <c r="J25" t="s">
        <v>65</v>
      </c>
      <c r="K25" t="s">
        <v>66</v>
      </c>
      <c r="N25" t="s">
        <v>49</v>
      </c>
      <c r="O25" t="s">
        <v>63</v>
      </c>
      <c r="P25" t="s">
        <v>68</v>
      </c>
      <c r="Q25">
        <v>2020</v>
      </c>
      <c r="R25" s="9">
        <f t="shared" si="5"/>
        <v>13.780727245506855</v>
      </c>
      <c r="S25" s="9">
        <f t="shared" si="6"/>
        <v>13.780727245506855</v>
      </c>
      <c r="T25" s="9">
        <f t="shared" si="7"/>
        <v>13.780727245506855</v>
      </c>
      <c r="U25" s="9">
        <f t="shared" si="8"/>
        <v>13.780727245506855</v>
      </c>
      <c r="V25" s="1" t="s">
        <v>71</v>
      </c>
      <c r="W25" t="s">
        <v>65</v>
      </c>
      <c r="X25" t="s">
        <v>66</v>
      </c>
      <c r="AA25" s="2" t="s">
        <v>49</v>
      </c>
      <c r="AB25" s="2" t="s">
        <v>63</v>
      </c>
      <c r="AC25" s="10" t="s">
        <v>64</v>
      </c>
      <c r="AD25" s="2">
        <v>2020</v>
      </c>
      <c r="AE25" s="24">
        <f>ELC_prices_Balmorel_IT3!F27</f>
        <v>15.225441379255434</v>
      </c>
      <c r="AF25" s="9">
        <f t="shared" si="9"/>
        <v>15.225441379255434</v>
      </c>
      <c r="AG25" s="1" t="s">
        <v>69</v>
      </c>
      <c r="AH25" s="1" t="s">
        <v>65</v>
      </c>
      <c r="AI25" s="1" t="s">
        <v>66</v>
      </c>
      <c r="AJ25" s="1"/>
      <c r="AK25" s="1" t="s">
        <v>49</v>
      </c>
      <c r="AL25" s="1" t="s">
        <v>63</v>
      </c>
      <c r="AM25" s="1" t="s">
        <v>68</v>
      </c>
      <c r="AN25" s="1">
        <v>2020</v>
      </c>
      <c r="AO25" s="9">
        <f t="shared" si="10"/>
        <v>14.464169310292661</v>
      </c>
      <c r="AP25" s="9">
        <f t="shared" si="11"/>
        <v>14.464169310292661</v>
      </c>
      <c r="AQ25" s="1" t="s">
        <v>70</v>
      </c>
      <c r="AR25" s="1" t="s">
        <v>65</v>
      </c>
      <c r="AS25" s="1" t="s">
        <v>66</v>
      </c>
      <c r="AV25" s="2" t="s">
        <v>49</v>
      </c>
      <c r="AW25" s="2" t="s">
        <v>63</v>
      </c>
      <c r="AX25" s="10" t="s">
        <v>64</v>
      </c>
      <c r="AY25" s="2">
        <v>2020</v>
      </c>
      <c r="AZ25" s="24">
        <f>ELC_prices_Balmorel_IT3!H27</f>
        <v>32.240716254434844</v>
      </c>
      <c r="BA25" s="9">
        <f t="shared" si="12"/>
        <v>32.240716254434844</v>
      </c>
      <c r="BB25" s="1" t="s">
        <v>72</v>
      </c>
      <c r="BC25" s="1" t="s">
        <v>65</v>
      </c>
      <c r="BD25" s="1" t="s">
        <v>66</v>
      </c>
      <c r="BE25" s="1"/>
      <c r="BF25" s="1" t="s">
        <v>49</v>
      </c>
      <c r="BG25" s="1" t="s">
        <v>63</v>
      </c>
      <c r="BH25" s="1" t="s">
        <v>68</v>
      </c>
      <c r="BI25" s="1">
        <v>2020</v>
      </c>
      <c r="BJ25" s="9">
        <f t="shared" si="13"/>
        <v>30.628680441713101</v>
      </c>
      <c r="BK25" s="9">
        <f t="shared" si="14"/>
        <v>30.628680441713101</v>
      </c>
      <c r="BL25" s="1" t="s">
        <v>73</v>
      </c>
      <c r="BM25" s="1" t="s">
        <v>65</v>
      </c>
      <c r="BN25" s="1" t="s">
        <v>66</v>
      </c>
      <c r="BS25" s="2" t="s">
        <v>49</v>
      </c>
      <c r="BT25" s="2" t="s">
        <v>63</v>
      </c>
      <c r="BU25" s="10" t="s">
        <v>64</v>
      </c>
      <c r="BV25" s="2">
        <v>2020</v>
      </c>
      <c r="BW25" s="24">
        <f>ELC_prices_Balmorel_IT3!E27</f>
        <v>13.562427661073908</v>
      </c>
      <c r="BX25" s="32">
        <f t="shared" si="15"/>
        <v>13.562427661073908</v>
      </c>
      <c r="BY25" s="23" t="s">
        <v>87</v>
      </c>
      <c r="BZ25" s="23" t="s">
        <v>65</v>
      </c>
      <c r="CA25" s="23" t="s">
        <v>66</v>
      </c>
      <c r="CB25" s="23"/>
      <c r="CC25" s="23" t="s">
        <v>49</v>
      </c>
      <c r="CD25" s="23" t="s">
        <v>63</v>
      </c>
      <c r="CE25" s="23" t="s">
        <v>68</v>
      </c>
      <c r="CF25" s="23">
        <v>2020</v>
      </c>
      <c r="CG25" s="24">
        <f t="shared" si="2"/>
        <v>12.884306278020212</v>
      </c>
      <c r="CH25" s="32">
        <f t="shared" si="2"/>
        <v>12.884306278020212</v>
      </c>
      <c r="CI25" s="23" t="s">
        <v>88</v>
      </c>
      <c r="CJ25" s="23" t="s">
        <v>65</v>
      </c>
      <c r="CK25" s="23" t="s">
        <v>66</v>
      </c>
      <c r="CN25" s="2" t="s">
        <v>49</v>
      </c>
      <c r="CO25" s="2" t="s">
        <v>63</v>
      </c>
      <c r="CP25" s="10" t="s">
        <v>64</v>
      </c>
      <c r="CQ25" s="2">
        <v>2020</v>
      </c>
      <c r="CR25" s="24">
        <f>ELC_prices_Balmorel_IT3!G27</f>
        <v>17.504789281986049</v>
      </c>
      <c r="CS25" s="32">
        <f t="shared" si="16"/>
        <v>17.504789281986049</v>
      </c>
      <c r="CT25" s="23" t="s">
        <v>89</v>
      </c>
      <c r="CU25" s="23" t="s">
        <v>65</v>
      </c>
      <c r="CV25" s="23" t="s">
        <v>66</v>
      </c>
      <c r="CW25" s="23"/>
      <c r="CX25" s="23" t="s">
        <v>49</v>
      </c>
      <c r="CY25" s="23" t="s">
        <v>63</v>
      </c>
      <c r="CZ25" s="23" t="s">
        <v>68</v>
      </c>
      <c r="DA25" s="23">
        <v>2020</v>
      </c>
      <c r="DB25" s="24">
        <f t="shared" si="3"/>
        <v>16.629549817886748</v>
      </c>
      <c r="DC25" s="32">
        <f t="shared" si="3"/>
        <v>16.629549817886748</v>
      </c>
      <c r="DD25" s="23" t="s">
        <v>90</v>
      </c>
      <c r="DE25" s="23" t="s">
        <v>65</v>
      </c>
      <c r="DF25" s="23" t="s">
        <v>66</v>
      </c>
    </row>
    <row r="26" spans="1:110" x14ac:dyDescent="0.3">
      <c r="A26" s="2" t="s">
        <v>50</v>
      </c>
      <c r="B26" s="2" t="s">
        <v>63</v>
      </c>
      <c r="C26" s="10" t="s">
        <v>64</v>
      </c>
      <c r="D26" s="2">
        <v>2020</v>
      </c>
      <c r="E26" s="24">
        <f>ELC_prices_Balmorel_IT3!C28</f>
        <v>14.506026904337451</v>
      </c>
      <c r="F26" s="9">
        <f t="shared" ref="F26:H26" si="38">E26</f>
        <v>14.506026904337451</v>
      </c>
      <c r="G26" s="9">
        <f t="shared" si="38"/>
        <v>14.506026904337451</v>
      </c>
      <c r="H26" s="9">
        <f t="shared" si="38"/>
        <v>14.506026904337451</v>
      </c>
      <c r="I26" t="s">
        <v>67</v>
      </c>
      <c r="J26" t="s">
        <v>65</v>
      </c>
      <c r="K26" t="s">
        <v>66</v>
      </c>
      <c r="N26" t="s">
        <v>50</v>
      </c>
      <c r="O26" t="s">
        <v>63</v>
      </c>
      <c r="P26" t="s">
        <v>68</v>
      </c>
      <c r="Q26">
        <v>2020</v>
      </c>
      <c r="R26" s="9">
        <f t="shared" si="5"/>
        <v>13.780725559120578</v>
      </c>
      <c r="S26" s="9">
        <f t="shared" si="6"/>
        <v>13.780725559120578</v>
      </c>
      <c r="T26" s="9">
        <f t="shared" si="7"/>
        <v>13.780725559120578</v>
      </c>
      <c r="U26" s="9">
        <f t="shared" si="8"/>
        <v>13.780725559120578</v>
      </c>
      <c r="V26" s="1" t="s">
        <v>71</v>
      </c>
      <c r="W26" t="s">
        <v>65</v>
      </c>
      <c r="X26" t="s">
        <v>66</v>
      </c>
      <c r="AA26" s="2" t="s">
        <v>50</v>
      </c>
      <c r="AB26" s="2" t="s">
        <v>63</v>
      </c>
      <c r="AC26" s="10" t="s">
        <v>64</v>
      </c>
      <c r="AD26" s="2">
        <v>2020</v>
      </c>
      <c r="AE26" s="24">
        <f>ELC_prices_Balmorel_IT3!F28</f>
        <v>15.200886675439294</v>
      </c>
      <c r="AF26" s="9">
        <f t="shared" si="9"/>
        <v>15.200886675439294</v>
      </c>
      <c r="AG26" s="1" t="s">
        <v>69</v>
      </c>
      <c r="AH26" s="1" t="s">
        <v>65</v>
      </c>
      <c r="AI26" s="1" t="s">
        <v>66</v>
      </c>
      <c r="AJ26" s="1"/>
      <c r="AK26" s="1" t="s">
        <v>50</v>
      </c>
      <c r="AL26" s="1" t="s">
        <v>63</v>
      </c>
      <c r="AM26" s="1" t="s">
        <v>68</v>
      </c>
      <c r="AN26" s="1">
        <v>2020</v>
      </c>
      <c r="AO26" s="9">
        <f t="shared" si="10"/>
        <v>14.440842341667329</v>
      </c>
      <c r="AP26" s="9">
        <f t="shared" si="11"/>
        <v>14.440842341667329</v>
      </c>
      <c r="AQ26" s="1" t="s">
        <v>70</v>
      </c>
      <c r="AR26" s="1" t="s">
        <v>65</v>
      </c>
      <c r="AS26" s="1" t="s">
        <v>66</v>
      </c>
      <c r="AV26" s="2" t="s">
        <v>50</v>
      </c>
      <c r="AW26" s="2" t="s">
        <v>63</v>
      </c>
      <c r="AX26" s="10" t="s">
        <v>64</v>
      </c>
      <c r="AY26" s="2">
        <v>2020</v>
      </c>
      <c r="AZ26" s="24">
        <f>ELC_prices_Balmorel_IT3!H28</f>
        <v>32.188714845004547</v>
      </c>
      <c r="BA26" s="9">
        <f t="shared" si="12"/>
        <v>32.188714845004547</v>
      </c>
      <c r="BB26" s="1" t="s">
        <v>72</v>
      </c>
      <c r="BC26" s="1" t="s">
        <v>65</v>
      </c>
      <c r="BD26" s="1" t="s">
        <v>66</v>
      </c>
      <c r="BE26" s="1"/>
      <c r="BF26" s="1" t="s">
        <v>50</v>
      </c>
      <c r="BG26" s="1" t="s">
        <v>63</v>
      </c>
      <c r="BH26" s="1" t="s">
        <v>68</v>
      </c>
      <c r="BI26" s="1">
        <v>2020</v>
      </c>
      <c r="BJ26" s="9">
        <f t="shared" si="13"/>
        <v>30.579279102754317</v>
      </c>
      <c r="BK26" s="9">
        <f t="shared" si="14"/>
        <v>30.579279102754317</v>
      </c>
      <c r="BL26" s="1" t="s">
        <v>73</v>
      </c>
      <c r="BM26" s="1" t="s">
        <v>65</v>
      </c>
      <c r="BN26" s="1" t="s">
        <v>66</v>
      </c>
      <c r="BS26" s="2" t="s">
        <v>50</v>
      </c>
      <c r="BT26" s="2" t="s">
        <v>63</v>
      </c>
      <c r="BU26" s="10" t="s">
        <v>64</v>
      </c>
      <c r="BV26" s="2">
        <v>2020</v>
      </c>
      <c r="BW26" s="24">
        <f>ELC_prices_Balmorel_IT3!E28</f>
        <v>13.541562387749179</v>
      </c>
      <c r="BX26" s="32">
        <f t="shared" si="15"/>
        <v>13.541562387749179</v>
      </c>
      <c r="BY26" s="23" t="s">
        <v>87</v>
      </c>
      <c r="BZ26" s="23" t="s">
        <v>65</v>
      </c>
      <c r="CA26" s="23" t="s">
        <v>66</v>
      </c>
      <c r="CB26" s="23"/>
      <c r="CC26" s="23" t="s">
        <v>50</v>
      </c>
      <c r="CD26" s="23" t="s">
        <v>63</v>
      </c>
      <c r="CE26" s="23" t="s">
        <v>68</v>
      </c>
      <c r="CF26" s="23">
        <v>2020</v>
      </c>
      <c r="CG26" s="24">
        <f t="shared" si="2"/>
        <v>12.86448426836172</v>
      </c>
      <c r="CH26" s="32">
        <f t="shared" si="2"/>
        <v>12.86448426836172</v>
      </c>
      <c r="CI26" s="23" t="s">
        <v>88</v>
      </c>
      <c r="CJ26" s="23" t="s">
        <v>65</v>
      </c>
      <c r="CK26" s="23" t="s">
        <v>66</v>
      </c>
      <c r="CN26" s="2" t="s">
        <v>50</v>
      </c>
      <c r="CO26" s="2" t="s">
        <v>63</v>
      </c>
      <c r="CP26" s="10" t="s">
        <v>64</v>
      </c>
      <c r="CQ26" s="2">
        <v>2020</v>
      </c>
      <c r="CR26" s="24">
        <f>ELC_prices_Balmorel_IT3!G28</f>
        <v>17.531761222328093</v>
      </c>
      <c r="CS26" s="32">
        <f t="shared" si="16"/>
        <v>17.531761222328093</v>
      </c>
      <c r="CT26" s="23" t="s">
        <v>89</v>
      </c>
      <c r="CU26" s="23" t="s">
        <v>65</v>
      </c>
      <c r="CV26" s="23" t="s">
        <v>66</v>
      </c>
      <c r="CW26" s="23"/>
      <c r="CX26" s="23" t="s">
        <v>50</v>
      </c>
      <c r="CY26" s="23" t="s">
        <v>63</v>
      </c>
      <c r="CZ26" s="23" t="s">
        <v>68</v>
      </c>
      <c r="DA26" s="23">
        <v>2020</v>
      </c>
      <c r="DB26" s="24">
        <f t="shared" si="3"/>
        <v>16.655173161211689</v>
      </c>
      <c r="DC26" s="32">
        <f t="shared" si="3"/>
        <v>16.655173161211689</v>
      </c>
      <c r="DD26" s="23" t="s">
        <v>90</v>
      </c>
      <c r="DE26" s="23" t="s">
        <v>65</v>
      </c>
      <c r="DF26" s="23" t="s">
        <v>66</v>
      </c>
    </row>
    <row r="27" spans="1:110" x14ac:dyDescent="0.3">
      <c r="A27" s="2" t="s">
        <v>51</v>
      </c>
      <c r="B27" s="2" t="s">
        <v>63</v>
      </c>
      <c r="C27" s="10" t="s">
        <v>64</v>
      </c>
      <c r="D27" s="2">
        <v>2020</v>
      </c>
      <c r="E27" s="24">
        <f>ELC_prices_Balmorel_IT3!C29</f>
        <v>12.970233026926048</v>
      </c>
      <c r="F27" s="9">
        <f t="shared" ref="F27:H27" si="39">E27</f>
        <v>12.970233026926048</v>
      </c>
      <c r="G27" s="9">
        <f t="shared" si="39"/>
        <v>12.970233026926048</v>
      </c>
      <c r="H27" s="9">
        <f t="shared" si="39"/>
        <v>12.970233026926048</v>
      </c>
      <c r="I27" t="s">
        <v>67</v>
      </c>
      <c r="J27" t="s">
        <v>65</v>
      </c>
      <c r="K27" t="s">
        <v>66</v>
      </c>
      <c r="N27" t="s">
        <v>51</v>
      </c>
      <c r="O27" t="s">
        <v>63</v>
      </c>
      <c r="P27" t="s">
        <v>68</v>
      </c>
      <c r="Q27">
        <v>2020</v>
      </c>
      <c r="R27" s="9">
        <f t="shared" si="5"/>
        <v>12.321721375579745</v>
      </c>
      <c r="S27" s="9">
        <f t="shared" si="6"/>
        <v>12.321721375579745</v>
      </c>
      <c r="T27" s="9">
        <f t="shared" si="7"/>
        <v>12.321721375579745</v>
      </c>
      <c r="U27" s="9">
        <f t="shared" si="8"/>
        <v>12.321721375579745</v>
      </c>
      <c r="V27" s="1" t="s">
        <v>71</v>
      </c>
      <c r="W27" t="s">
        <v>65</v>
      </c>
      <c r="X27" t="s">
        <v>66</v>
      </c>
      <c r="AA27" s="2" t="s">
        <v>51</v>
      </c>
      <c r="AB27" s="2" t="s">
        <v>63</v>
      </c>
      <c r="AC27" s="10" t="s">
        <v>64</v>
      </c>
      <c r="AD27" s="2">
        <v>2020</v>
      </c>
      <c r="AE27" s="24">
        <f>ELC_prices_Balmorel_IT3!F29</f>
        <v>13.529115176027251</v>
      </c>
      <c r="AF27" s="9">
        <f t="shared" si="9"/>
        <v>13.529115176027251</v>
      </c>
      <c r="AG27" s="1" t="s">
        <v>69</v>
      </c>
      <c r="AH27" s="1" t="s">
        <v>65</v>
      </c>
      <c r="AI27" s="1" t="s">
        <v>66</v>
      </c>
      <c r="AJ27" s="1"/>
      <c r="AK27" s="1" t="s">
        <v>51</v>
      </c>
      <c r="AL27" s="1" t="s">
        <v>63</v>
      </c>
      <c r="AM27" s="1" t="s">
        <v>68</v>
      </c>
      <c r="AN27" s="1">
        <v>2020</v>
      </c>
      <c r="AO27" s="9">
        <f t="shared" si="10"/>
        <v>12.852659417225887</v>
      </c>
      <c r="AP27" s="9">
        <f t="shared" si="11"/>
        <v>12.852659417225887</v>
      </c>
      <c r="AQ27" s="1" t="s">
        <v>70</v>
      </c>
      <c r="AR27" s="1" t="s">
        <v>65</v>
      </c>
      <c r="AS27" s="1" t="s">
        <v>66</v>
      </c>
      <c r="AV27" s="2" t="s">
        <v>51</v>
      </c>
      <c r="AW27" s="2" t="s">
        <v>63</v>
      </c>
      <c r="AX27" s="10" t="s">
        <v>64</v>
      </c>
      <c r="AY27" s="2">
        <v>2020</v>
      </c>
      <c r="AZ27" s="24">
        <f>ELC_prices_Balmorel_IT3!H29</f>
        <v>28.648708213312105</v>
      </c>
      <c r="BA27" s="9">
        <f t="shared" si="12"/>
        <v>28.648708213312105</v>
      </c>
      <c r="BB27" s="1" t="s">
        <v>72</v>
      </c>
      <c r="BC27" s="1" t="s">
        <v>65</v>
      </c>
      <c r="BD27" s="1" t="s">
        <v>66</v>
      </c>
      <c r="BE27" s="1"/>
      <c r="BF27" s="1" t="s">
        <v>51</v>
      </c>
      <c r="BG27" s="1" t="s">
        <v>63</v>
      </c>
      <c r="BH27" s="1" t="s">
        <v>68</v>
      </c>
      <c r="BI27" s="1">
        <v>2020</v>
      </c>
      <c r="BJ27" s="9">
        <f t="shared" si="13"/>
        <v>27.216272802646497</v>
      </c>
      <c r="BK27" s="9">
        <f t="shared" si="14"/>
        <v>27.216272802646497</v>
      </c>
      <c r="BL27" s="1" t="s">
        <v>73</v>
      </c>
      <c r="BM27" s="1" t="s">
        <v>65</v>
      </c>
      <c r="BN27" s="1" t="s">
        <v>66</v>
      </c>
      <c r="BS27" s="2" t="s">
        <v>51</v>
      </c>
      <c r="BT27" s="2" t="s">
        <v>63</v>
      </c>
      <c r="BU27" s="10" t="s">
        <v>64</v>
      </c>
      <c r="BV27" s="2">
        <v>2020</v>
      </c>
      <c r="BW27" s="24">
        <f>ELC_prices_Balmorel_IT3!E29</f>
        <v>14.763217795264152</v>
      </c>
      <c r="BX27" s="32">
        <f t="shared" si="15"/>
        <v>14.763217795264152</v>
      </c>
      <c r="BY27" s="23" t="s">
        <v>87</v>
      </c>
      <c r="BZ27" s="23" t="s">
        <v>65</v>
      </c>
      <c r="CA27" s="23" t="s">
        <v>66</v>
      </c>
      <c r="CB27" s="23"/>
      <c r="CC27" s="23" t="s">
        <v>51</v>
      </c>
      <c r="CD27" s="23" t="s">
        <v>63</v>
      </c>
      <c r="CE27" s="23" t="s">
        <v>68</v>
      </c>
      <c r="CF27" s="23">
        <v>2020</v>
      </c>
      <c r="CG27" s="24">
        <f t="shared" si="2"/>
        <v>14.025056905500945</v>
      </c>
      <c r="CH27" s="32">
        <f t="shared" si="2"/>
        <v>14.025056905500945</v>
      </c>
      <c r="CI27" s="23" t="s">
        <v>88</v>
      </c>
      <c r="CJ27" s="23" t="s">
        <v>65</v>
      </c>
      <c r="CK27" s="23" t="s">
        <v>66</v>
      </c>
      <c r="CN27" s="2" t="s">
        <v>51</v>
      </c>
      <c r="CO27" s="2" t="s">
        <v>63</v>
      </c>
      <c r="CP27" s="10" t="s">
        <v>64</v>
      </c>
      <c r="CQ27" s="2">
        <v>2020</v>
      </c>
      <c r="CR27" s="24">
        <f>ELC_prices_Balmorel_IT3!G29</f>
        <v>18.592463363371994</v>
      </c>
      <c r="CS27" s="32">
        <f t="shared" si="16"/>
        <v>18.592463363371994</v>
      </c>
      <c r="CT27" s="23" t="s">
        <v>89</v>
      </c>
      <c r="CU27" s="23" t="s">
        <v>65</v>
      </c>
      <c r="CV27" s="23" t="s">
        <v>66</v>
      </c>
      <c r="CW27" s="23"/>
      <c r="CX27" s="23" t="s">
        <v>51</v>
      </c>
      <c r="CY27" s="23" t="s">
        <v>63</v>
      </c>
      <c r="CZ27" s="23" t="s">
        <v>68</v>
      </c>
      <c r="DA27" s="23">
        <v>2020</v>
      </c>
      <c r="DB27" s="24">
        <f t="shared" si="3"/>
        <v>17.662840195203394</v>
      </c>
      <c r="DC27" s="32">
        <f t="shared" si="3"/>
        <v>17.662840195203394</v>
      </c>
      <c r="DD27" s="23" t="s">
        <v>90</v>
      </c>
      <c r="DE27" s="23" t="s">
        <v>65</v>
      </c>
      <c r="DF27" s="23" t="s">
        <v>66</v>
      </c>
    </row>
    <row r="28" spans="1:110" x14ac:dyDescent="0.3">
      <c r="A28" s="2" t="s">
        <v>52</v>
      </c>
      <c r="B28" s="2" t="s">
        <v>63</v>
      </c>
      <c r="C28" s="10" t="s">
        <v>64</v>
      </c>
      <c r="D28" s="2">
        <v>2020</v>
      </c>
      <c r="E28" s="24">
        <f>ELC_prices_Balmorel_IT3!C30</f>
        <v>13.103886030243972</v>
      </c>
      <c r="F28" s="9">
        <f t="shared" ref="F28:H28" si="40">E28</f>
        <v>13.103886030243972</v>
      </c>
      <c r="G28" s="9">
        <f t="shared" si="40"/>
        <v>13.103886030243972</v>
      </c>
      <c r="H28" s="9">
        <f t="shared" si="40"/>
        <v>13.103886030243972</v>
      </c>
      <c r="I28" t="s">
        <v>67</v>
      </c>
      <c r="J28" t="s">
        <v>65</v>
      </c>
      <c r="K28" t="s">
        <v>66</v>
      </c>
      <c r="N28" t="s">
        <v>52</v>
      </c>
      <c r="O28" t="s">
        <v>63</v>
      </c>
      <c r="P28" t="s">
        <v>68</v>
      </c>
      <c r="Q28">
        <v>2020</v>
      </c>
      <c r="R28" s="9">
        <f t="shared" si="5"/>
        <v>12.448691728731772</v>
      </c>
      <c r="S28" s="9">
        <f t="shared" si="6"/>
        <v>12.448691728731772</v>
      </c>
      <c r="T28" s="9">
        <f t="shared" si="7"/>
        <v>12.448691728731772</v>
      </c>
      <c r="U28" s="9">
        <f t="shared" si="8"/>
        <v>12.448691728731772</v>
      </c>
      <c r="V28" s="1" t="s">
        <v>71</v>
      </c>
      <c r="W28" t="s">
        <v>65</v>
      </c>
      <c r="X28" t="s">
        <v>66</v>
      </c>
      <c r="AA28" s="2" t="s">
        <v>52</v>
      </c>
      <c r="AB28" s="2" t="s">
        <v>63</v>
      </c>
      <c r="AC28" s="10" t="s">
        <v>64</v>
      </c>
      <c r="AD28" s="2">
        <v>2020</v>
      </c>
      <c r="AE28" s="24">
        <f>ELC_prices_Balmorel_IT3!F30</f>
        <v>13.673126126108398</v>
      </c>
      <c r="AF28" s="9">
        <f t="shared" si="9"/>
        <v>13.673126126108398</v>
      </c>
      <c r="AG28" s="1" t="s">
        <v>69</v>
      </c>
      <c r="AH28" s="1" t="s">
        <v>65</v>
      </c>
      <c r="AI28" s="1" t="s">
        <v>66</v>
      </c>
      <c r="AJ28" s="1"/>
      <c r="AK28" s="1" t="s">
        <v>52</v>
      </c>
      <c r="AL28" s="1" t="s">
        <v>63</v>
      </c>
      <c r="AM28" s="1" t="s">
        <v>68</v>
      </c>
      <c r="AN28" s="1">
        <v>2020</v>
      </c>
      <c r="AO28" s="9">
        <f t="shared" si="10"/>
        <v>12.989469819802977</v>
      </c>
      <c r="AP28" s="9">
        <f t="shared" si="11"/>
        <v>12.989469819802977</v>
      </c>
      <c r="AQ28" s="1" t="s">
        <v>70</v>
      </c>
      <c r="AR28" s="1" t="s">
        <v>65</v>
      </c>
      <c r="AS28" s="1" t="s">
        <v>66</v>
      </c>
      <c r="AV28" s="2" t="s">
        <v>52</v>
      </c>
      <c r="AW28" s="2" t="s">
        <v>63</v>
      </c>
      <c r="AX28" s="10" t="s">
        <v>64</v>
      </c>
      <c r="AY28" s="2">
        <v>2020</v>
      </c>
      <c r="AZ28" s="24">
        <f>ELC_prices_Balmorel_IT3!H30</f>
        <v>28.953657702708359</v>
      </c>
      <c r="BA28" s="9">
        <f t="shared" si="12"/>
        <v>28.953657702708359</v>
      </c>
      <c r="BB28" s="1" t="s">
        <v>72</v>
      </c>
      <c r="BC28" s="1" t="s">
        <v>65</v>
      </c>
      <c r="BD28" s="1" t="s">
        <v>66</v>
      </c>
      <c r="BE28" s="1"/>
      <c r="BF28" s="1" t="s">
        <v>52</v>
      </c>
      <c r="BG28" s="1" t="s">
        <v>63</v>
      </c>
      <c r="BH28" s="1" t="s">
        <v>68</v>
      </c>
      <c r="BI28" s="1">
        <v>2020</v>
      </c>
      <c r="BJ28" s="9">
        <f t="shared" si="13"/>
        <v>27.505974817572941</v>
      </c>
      <c r="BK28" s="9">
        <f t="shared" si="14"/>
        <v>27.505974817572941</v>
      </c>
      <c r="BL28" s="1" t="s">
        <v>73</v>
      </c>
      <c r="BM28" s="1" t="s">
        <v>65</v>
      </c>
      <c r="BN28" s="1" t="s">
        <v>66</v>
      </c>
      <c r="BS28" s="2" t="s">
        <v>52</v>
      </c>
      <c r="BT28" s="2" t="s">
        <v>63</v>
      </c>
      <c r="BU28" s="10" t="s">
        <v>64</v>
      </c>
      <c r="BV28" s="2">
        <v>2020</v>
      </c>
      <c r="BW28" s="24">
        <f>ELC_prices_Balmorel_IT3!E30</f>
        <v>14.906638265607514</v>
      </c>
      <c r="BX28" s="32">
        <f t="shared" si="15"/>
        <v>14.906638265607514</v>
      </c>
      <c r="BY28" s="23" t="s">
        <v>87</v>
      </c>
      <c r="BZ28" s="23" t="s">
        <v>65</v>
      </c>
      <c r="CA28" s="23" t="s">
        <v>66</v>
      </c>
      <c r="CB28" s="23"/>
      <c r="CC28" s="23" t="s">
        <v>52</v>
      </c>
      <c r="CD28" s="23" t="s">
        <v>63</v>
      </c>
      <c r="CE28" s="23" t="s">
        <v>68</v>
      </c>
      <c r="CF28" s="23">
        <v>2020</v>
      </c>
      <c r="CG28" s="24">
        <f t="shared" si="2"/>
        <v>14.161306352327138</v>
      </c>
      <c r="CH28" s="32">
        <f t="shared" si="2"/>
        <v>14.161306352327138</v>
      </c>
      <c r="CI28" s="23" t="s">
        <v>88</v>
      </c>
      <c r="CJ28" s="23" t="s">
        <v>65</v>
      </c>
      <c r="CK28" s="23" t="s">
        <v>66</v>
      </c>
      <c r="CN28" s="2" t="s">
        <v>52</v>
      </c>
      <c r="CO28" s="2" t="s">
        <v>63</v>
      </c>
      <c r="CP28" s="10" t="s">
        <v>64</v>
      </c>
      <c r="CQ28" s="2">
        <v>2020</v>
      </c>
      <c r="CR28" s="24">
        <f>ELC_prices_Balmorel_IT3!G30</f>
        <v>18.744051985123509</v>
      </c>
      <c r="CS28" s="32">
        <f t="shared" si="16"/>
        <v>18.744051985123509</v>
      </c>
      <c r="CT28" s="23" t="s">
        <v>89</v>
      </c>
      <c r="CU28" s="23" t="s">
        <v>65</v>
      </c>
      <c r="CV28" s="23" t="s">
        <v>66</v>
      </c>
      <c r="CW28" s="23"/>
      <c r="CX28" s="23" t="s">
        <v>52</v>
      </c>
      <c r="CY28" s="23" t="s">
        <v>63</v>
      </c>
      <c r="CZ28" s="23" t="s">
        <v>68</v>
      </c>
      <c r="DA28" s="23">
        <v>2020</v>
      </c>
      <c r="DB28" s="24">
        <f t="shared" si="3"/>
        <v>17.806849385867334</v>
      </c>
      <c r="DC28" s="32">
        <f t="shared" si="3"/>
        <v>17.806849385867334</v>
      </c>
      <c r="DD28" s="23" t="s">
        <v>90</v>
      </c>
      <c r="DE28" s="23" t="s">
        <v>65</v>
      </c>
      <c r="DF28" s="23" t="s">
        <v>66</v>
      </c>
    </row>
    <row r="29" spans="1:110" x14ac:dyDescent="0.3">
      <c r="A29" s="2" t="s">
        <v>53</v>
      </c>
      <c r="B29" s="2" t="s">
        <v>63</v>
      </c>
      <c r="C29" s="10" t="s">
        <v>64</v>
      </c>
      <c r="D29" s="2">
        <v>2020</v>
      </c>
      <c r="E29" s="24">
        <f>ELC_prices_Balmorel_IT3!C31</f>
        <v>13.099978064464118</v>
      </c>
      <c r="F29" s="9">
        <f t="shared" ref="F29:H29" si="41">E29</f>
        <v>13.099978064464118</v>
      </c>
      <c r="G29" s="9">
        <f t="shared" si="41"/>
        <v>13.099978064464118</v>
      </c>
      <c r="H29" s="9">
        <f t="shared" si="41"/>
        <v>13.099978064464118</v>
      </c>
      <c r="I29" t="s">
        <v>67</v>
      </c>
      <c r="J29" t="s">
        <v>65</v>
      </c>
      <c r="K29" t="s">
        <v>66</v>
      </c>
      <c r="N29" t="s">
        <v>53</v>
      </c>
      <c r="O29" t="s">
        <v>63</v>
      </c>
      <c r="P29" t="s">
        <v>68</v>
      </c>
      <c r="Q29">
        <v>2020</v>
      </c>
      <c r="R29" s="9">
        <f t="shared" si="5"/>
        <v>12.44497916124091</v>
      </c>
      <c r="S29" s="9">
        <f t="shared" si="6"/>
        <v>12.44497916124091</v>
      </c>
      <c r="T29" s="9">
        <f t="shared" si="7"/>
        <v>12.44497916124091</v>
      </c>
      <c r="U29" s="9">
        <f t="shared" si="8"/>
        <v>12.44497916124091</v>
      </c>
      <c r="V29" s="1" t="s">
        <v>71</v>
      </c>
      <c r="W29" t="s">
        <v>65</v>
      </c>
      <c r="X29" t="s">
        <v>66</v>
      </c>
      <c r="AA29" s="2" t="s">
        <v>53</v>
      </c>
      <c r="AB29" s="2" t="s">
        <v>63</v>
      </c>
      <c r="AC29" s="10" t="s">
        <v>64</v>
      </c>
      <c r="AD29" s="2">
        <v>2020</v>
      </c>
      <c r="AE29" s="24">
        <f>ELC_prices_Balmorel_IT3!F31</f>
        <v>13.668924706401004</v>
      </c>
      <c r="AF29" s="9">
        <f t="shared" si="9"/>
        <v>13.668924706401004</v>
      </c>
      <c r="AG29" s="1" t="s">
        <v>69</v>
      </c>
      <c r="AH29" s="1" t="s">
        <v>65</v>
      </c>
      <c r="AI29" s="1" t="s">
        <v>66</v>
      </c>
      <c r="AJ29" s="1"/>
      <c r="AK29" s="1" t="s">
        <v>53</v>
      </c>
      <c r="AL29" s="1" t="s">
        <v>63</v>
      </c>
      <c r="AM29" s="1" t="s">
        <v>68</v>
      </c>
      <c r="AN29" s="1">
        <v>2020</v>
      </c>
      <c r="AO29" s="9">
        <f t="shared" si="10"/>
        <v>12.985478471080953</v>
      </c>
      <c r="AP29" s="9">
        <f t="shared" si="11"/>
        <v>12.985478471080953</v>
      </c>
      <c r="AQ29" s="1" t="s">
        <v>70</v>
      </c>
      <c r="AR29" s="1" t="s">
        <v>65</v>
      </c>
      <c r="AS29" s="1" t="s">
        <v>66</v>
      </c>
      <c r="AV29" s="2" t="s">
        <v>53</v>
      </c>
      <c r="AW29" s="2" t="s">
        <v>63</v>
      </c>
      <c r="AX29" s="10" t="s">
        <v>64</v>
      </c>
      <c r="AY29" s="2">
        <v>2020</v>
      </c>
      <c r="AZ29" s="24">
        <f>ELC_prices_Balmorel_IT3!H31</f>
        <v>28.944760942903486</v>
      </c>
      <c r="BA29" s="9">
        <f t="shared" si="12"/>
        <v>28.944760942903486</v>
      </c>
      <c r="BB29" s="1" t="s">
        <v>72</v>
      </c>
      <c r="BC29" s="1" t="s">
        <v>65</v>
      </c>
      <c r="BD29" s="1" t="s">
        <v>66</v>
      </c>
      <c r="BE29" s="1"/>
      <c r="BF29" s="1" t="s">
        <v>53</v>
      </c>
      <c r="BG29" s="1" t="s">
        <v>63</v>
      </c>
      <c r="BH29" s="1" t="s">
        <v>68</v>
      </c>
      <c r="BI29" s="1">
        <v>2020</v>
      </c>
      <c r="BJ29" s="9">
        <f t="shared" si="13"/>
        <v>27.497522895758308</v>
      </c>
      <c r="BK29" s="9">
        <f t="shared" si="14"/>
        <v>27.497522895758308</v>
      </c>
      <c r="BL29" s="1" t="s">
        <v>73</v>
      </c>
      <c r="BM29" s="1" t="s">
        <v>65</v>
      </c>
      <c r="BN29" s="1" t="s">
        <v>66</v>
      </c>
      <c r="BS29" s="2" t="s">
        <v>53</v>
      </c>
      <c r="BT29" s="2" t="s">
        <v>63</v>
      </c>
      <c r="BU29" s="10" t="s">
        <v>64</v>
      </c>
      <c r="BV29" s="2">
        <v>2020</v>
      </c>
      <c r="BW29" s="24">
        <f>ELC_prices_Balmorel_IT3!E31</f>
        <v>14.864666834610059</v>
      </c>
      <c r="BX29" s="32">
        <f t="shared" si="15"/>
        <v>14.864666834610059</v>
      </c>
      <c r="BY29" s="23" t="s">
        <v>87</v>
      </c>
      <c r="BZ29" s="23" t="s">
        <v>65</v>
      </c>
      <c r="CA29" s="23" t="s">
        <v>66</v>
      </c>
      <c r="CB29" s="23"/>
      <c r="CC29" s="23" t="s">
        <v>53</v>
      </c>
      <c r="CD29" s="23" t="s">
        <v>63</v>
      </c>
      <c r="CE29" s="23" t="s">
        <v>68</v>
      </c>
      <c r="CF29" s="23">
        <v>2020</v>
      </c>
      <c r="CG29" s="24">
        <f t="shared" si="2"/>
        <v>14.121433492879556</v>
      </c>
      <c r="CH29" s="32">
        <f t="shared" si="2"/>
        <v>14.121433492879556</v>
      </c>
      <c r="CI29" s="23" t="s">
        <v>88</v>
      </c>
      <c r="CJ29" s="23" t="s">
        <v>65</v>
      </c>
      <c r="CK29" s="23" t="s">
        <v>66</v>
      </c>
      <c r="CN29" s="2" t="s">
        <v>53</v>
      </c>
      <c r="CO29" s="2" t="s">
        <v>63</v>
      </c>
      <c r="CP29" s="10" t="s">
        <v>64</v>
      </c>
      <c r="CQ29" s="2">
        <v>2020</v>
      </c>
      <c r="CR29" s="24">
        <f>ELC_prices_Balmorel_IT3!G31</f>
        <v>18.734824742374911</v>
      </c>
      <c r="CS29" s="32">
        <f t="shared" si="16"/>
        <v>18.734824742374911</v>
      </c>
      <c r="CT29" s="23" t="s">
        <v>89</v>
      </c>
      <c r="CU29" s="23" t="s">
        <v>65</v>
      </c>
      <c r="CV29" s="23" t="s">
        <v>66</v>
      </c>
      <c r="CW29" s="23"/>
      <c r="CX29" s="23" t="s">
        <v>53</v>
      </c>
      <c r="CY29" s="23" t="s">
        <v>63</v>
      </c>
      <c r="CZ29" s="23" t="s">
        <v>68</v>
      </c>
      <c r="DA29" s="23">
        <v>2020</v>
      </c>
      <c r="DB29" s="24">
        <f t="shared" si="3"/>
        <v>17.798083505256166</v>
      </c>
      <c r="DC29" s="32">
        <f t="shared" si="3"/>
        <v>17.798083505256166</v>
      </c>
      <c r="DD29" s="23" t="s">
        <v>90</v>
      </c>
      <c r="DE29" s="23" t="s">
        <v>65</v>
      </c>
      <c r="DF29" s="23" t="s">
        <v>66</v>
      </c>
    </row>
    <row r="30" spans="1:110" x14ac:dyDescent="0.3">
      <c r="A30" s="2" t="s">
        <v>54</v>
      </c>
      <c r="B30" s="2" t="s">
        <v>63</v>
      </c>
      <c r="C30" s="10" t="s">
        <v>64</v>
      </c>
      <c r="D30" s="2">
        <v>2020</v>
      </c>
      <c r="E30" s="24">
        <f>ELC_prices_Balmorel_IT3!C32</f>
        <v>12.93390725085278</v>
      </c>
      <c r="F30" s="9">
        <f t="shared" ref="F30:H30" si="42">E30</f>
        <v>12.93390725085278</v>
      </c>
      <c r="G30" s="9">
        <f t="shared" si="42"/>
        <v>12.93390725085278</v>
      </c>
      <c r="H30" s="9">
        <f t="shared" si="42"/>
        <v>12.93390725085278</v>
      </c>
      <c r="I30" t="s">
        <v>67</v>
      </c>
      <c r="J30" t="s">
        <v>65</v>
      </c>
      <c r="K30" t="s">
        <v>66</v>
      </c>
      <c r="N30" t="s">
        <v>54</v>
      </c>
      <c r="O30" t="s">
        <v>63</v>
      </c>
      <c r="P30" t="s">
        <v>68</v>
      </c>
      <c r="Q30">
        <v>2020</v>
      </c>
      <c r="R30" s="9">
        <f t="shared" si="5"/>
        <v>12.287211888310141</v>
      </c>
      <c r="S30" s="9">
        <f t="shared" si="6"/>
        <v>12.287211888310141</v>
      </c>
      <c r="T30" s="9">
        <f t="shared" si="7"/>
        <v>12.287211888310141</v>
      </c>
      <c r="U30" s="9">
        <f t="shared" si="8"/>
        <v>12.287211888310141</v>
      </c>
      <c r="V30" s="1" t="s">
        <v>71</v>
      </c>
      <c r="W30" t="s">
        <v>65</v>
      </c>
      <c r="X30" t="s">
        <v>66</v>
      </c>
      <c r="AA30" s="2" t="s">
        <v>54</v>
      </c>
      <c r="AB30" s="2" t="s">
        <v>63</v>
      </c>
      <c r="AC30" s="10" t="s">
        <v>64</v>
      </c>
      <c r="AD30" s="2">
        <v>2020</v>
      </c>
      <c r="AE30" s="24">
        <f>ELC_prices_Balmorel_IT3!F32</f>
        <v>13.487970001969829</v>
      </c>
      <c r="AF30" s="9">
        <f t="shared" si="9"/>
        <v>13.487970001969829</v>
      </c>
      <c r="AG30" s="1" t="s">
        <v>69</v>
      </c>
      <c r="AH30" s="1" t="s">
        <v>65</v>
      </c>
      <c r="AI30" s="1" t="s">
        <v>66</v>
      </c>
      <c r="AJ30" s="1"/>
      <c r="AK30" s="1" t="s">
        <v>54</v>
      </c>
      <c r="AL30" s="1" t="s">
        <v>63</v>
      </c>
      <c r="AM30" s="1" t="s">
        <v>68</v>
      </c>
      <c r="AN30" s="1">
        <v>2020</v>
      </c>
      <c r="AO30" s="9">
        <f t="shared" si="10"/>
        <v>12.813571501871337</v>
      </c>
      <c r="AP30" s="9">
        <f t="shared" si="11"/>
        <v>12.813571501871337</v>
      </c>
      <c r="AQ30" s="1" t="s">
        <v>70</v>
      </c>
      <c r="AR30" s="1" t="s">
        <v>65</v>
      </c>
      <c r="AS30" s="1" t="s">
        <v>66</v>
      </c>
      <c r="AV30" s="2" t="s">
        <v>54</v>
      </c>
      <c r="AW30" s="2" t="s">
        <v>63</v>
      </c>
      <c r="AX30" s="10" t="s">
        <v>64</v>
      </c>
      <c r="AY30" s="2">
        <v>2020</v>
      </c>
      <c r="AZ30" s="24">
        <f>ELC_prices_Balmorel_IT3!H32</f>
        <v>28.561579702918852</v>
      </c>
      <c r="BA30" s="9">
        <f t="shared" si="12"/>
        <v>28.561579702918852</v>
      </c>
      <c r="BB30" s="1" t="s">
        <v>72</v>
      </c>
      <c r="BC30" s="1" t="s">
        <v>65</v>
      </c>
      <c r="BD30" s="1" t="s">
        <v>66</v>
      </c>
      <c r="BE30" s="1"/>
      <c r="BF30" s="1" t="s">
        <v>54</v>
      </c>
      <c r="BG30" s="1" t="s">
        <v>63</v>
      </c>
      <c r="BH30" s="1" t="s">
        <v>68</v>
      </c>
      <c r="BI30" s="1">
        <v>2020</v>
      </c>
      <c r="BJ30" s="9">
        <f t="shared" si="13"/>
        <v>27.133500717772908</v>
      </c>
      <c r="BK30" s="9">
        <f t="shared" si="14"/>
        <v>27.133500717772908</v>
      </c>
      <c r="BL30" s="1" t="s">
        <v>73</v>
      </c>
      <c r="BM30" s="1" t="s">
        <v>65</v>
      </c>
      <c r="BN30" s="1" t="s">
        <v>66</v>
      </c>
      <c r="BS30" s="2" t="s">
        <v>54</v>
      </c>
      <c r="BT30" s="2" t="s">
        <v>63</v>
      </c>
      <c r="BU30" s="10" t="s">
        <v>64</v>
      </c>
      <c r="BV30" s="2">
        <v>2020</v>
      </c>
      <c r="BW30" s="24">
        <f>ELC_prices_Balmorel_IT3!E32</f>
        <v>14.76595232459402</v>
      </c>
      <c r="BX30" s="32">
        <f t="shared" si="15"/>
        <v>14.76595232459402</v>
      </c>
      <c r="BY30" s="23" t="s">
        <v>87</v>
      </c>
      <c r="BZ30" s="23" t="s">
        <v>65</v>
      </c>
      <c r="CA30" s="23" t="s">
        <v>66</v>
      </c>
      <c r="CB30" s="23"/>
      <c r="CC30" s="23" t="s">
        <v>54</v>
      </c>
      <c r="CD30" s="23" t="s">
        <v>63</v>
      </c>
      <c r="CE30" s="23" t="s">
        <v>68</v>
      </c>
      <c r="CF30" s="23">
        <v>2020</v>
      </c>
      <c r="CG30" s="24">
        <f t="shared" si="2"/>
        <v>14.027654708364318</v>
      </c>
      <c r="CH30" s="32">
        <f t="shared" si="2"/>
        <v>14.027654708364318</v>
      </c>
      <c r="CI30" s="23" t="s">
        <v>88</v>
      </c>
      <c r="CJ30" s="23" t="s">
        <v>65</v>
      </c>
      <c r="CK30" s="23" t="s">
        <v>66</v>
      </c>
      <c r="CN30" s="2" t="s">
        <v>54</v>
      </c>
      <c r="CO30" s="2" t="s">
        <v>63</v>
      </c>
      <c r="CP30" s="10" t="s">
        <v>64</v>
      </c>
      <c r="CQ30" s="2">
        <v>2020</v>
      </c>
      <c r="CR30" s="24">
        <f>ELC_prices_Balmorel_IT3!G32</f>
        <v>18.557940178822523</v>
      </c>
      <c r="CS30" s="32">
        <f t="shared" si="16"/>
        <v>18.557940178822523</v>
      </c>
      <c r="CT30" s="23" t="s">
        <v>89</v>
      </c>
      <c r="CU30" s="23" t="s">
        <v>65</v>
      </c>
      <c r="CV30" s="23" t="s">
        <v>66</v>
      </c>
      <c r="CW30" s="23"/>
      <c r="CX30" s="23" t="s">
        <v>54</v>
      </c>
      <c r="CY30" s="23" t="s">
        <v>63</v>
      </c>
      <c r="CZ30" s="23" t="s">
        <v>68</v>
      </c>
      <c r="DA30" s="23">
        <v>2020</v>
      </c>
      <c r="DB30" s="24">
        <f t="shared" si="3"/>
        <v>17.630043169881397</v>
      </c>
      <c r="DC30" s="32">
        <f t="shared" si="3"/>
        <v>17.630043169881397</v>
      </c>
      <c r="DD30" s="23" t="s">
        <v>90</v>
      </c>
      <c r="DE30" s="23" t="s">
        <v>65</v>
      </c>
      <c r="DF30" s="23" t="s">
        <v>66</v>
      </c>
    </row>
    <row r="31" spans="1:110" x14ac:dyDescent="0.3">
      <c r="A31" s="2" t="s">
        <v>55</v>
      </c>
      <c r="B31" s="2" t="s">
        <v>63</v>
      </c>
      <c r="C31" s="10" t="s">
        <v>64</v>
      </c>
      <c r="D31" s="2">
        <v>2020</v>
      </c>
      <c r="E31" s="24">
        <f>ELC_prices_Balmorel_IT3!C33</f>
        <v>13.182830050796925</v>
      </c>
      <c r="F31" s="9">
        <f t="shared" ref="F31:H31" si="43">E31</f>
        <v>13.182830050796925</v>
      </c>
      <c r="G31" s="9">
        <f t="shared" si="43"/>
        <v>13.182830050796925</v>
      </c>
      <c r="H31" s="9">
        <f t="shared" si="43"/>
        <v>13.182830050796925</v>
      </c>
      <c r="I31" t="s">
        <v>67</v>
      </c>
      <c r="J31" t="s">
        <v>65</v>
      </c>
      <c r="K31" t="s">
        <v>66</v>
      </c>
      <c r="N31" t="s">
        <v>55</v>
      </c>
      <c r="O31" t="s">
        <v>63</v>
      </c>
      <c r="P31" t="s">
        <v>68</v>
      </c>
      <c r="Q31">
        <v>2020</v>
      </c>
      <c r="R31" s="9">
        <f t="shared" si="5"/>
        <v>12.523688548257079</v>
      </c>
      <c r="S31" s="9">
        <f t="shared" si="6"/>
        <v>12.523688548257079</v>
      </c>
      <c r="T31" s="9">
        <f t="shared" si="7"/>
        <v>12.523688548257079</v>
      </c>
      <c r="U31" s="9">
        <f t="shared" si="8"/>
        <v>12.523688548257079</v>
      </c>
      <c r="V31" s="1" t="s">
        <v>71</v>
      </c>
      <c r="W31" t="s">
        <v>65</v>
      </c>
      <c r="X31" t="s">
        <v>66</v>
      </c>
      <c r="AA31" s="2" t="s">
        <v>55</v>
      </c>
      <c r="AB31" s="2" t="s">
        <v>63</v>
      </c>
      <c r="AC31" s="10" t="s">
        <v>64</v>
      </c>
      <c r="AD31" s="2">
        <v>2020</v>
      </c>
      <c r="AE31" s="24">
        <f>ELC_prices_Balmorel_IT3!F33</f>
        <v>13.761753552573634</v>
      </c>
      <c r="AF31" s="9">
        <f t="shared" si="9"/>
        <v>13.761753552573634</v>
      </c>
      <c r="AG31" s="1" t="s">
        <v>69</v>
      </c>
      <c r="AH31" s="1" t="s">
        <v>65</v>
      </c>
      <c r="AI31" s="1" t="s">
        <v>66</v>
      </c>
      <c r="AJ31" s="1"/>
      <c r="AK31" s="1" t="s">
        <v>55</v>
      </c>
      <c r="AL31" s="1" t="s">
        <v>63</v>
      </c>
      <c r="AM31" s="1" t="s">
        <v>68</v>
      </c>
      <c r="AN31" s="1">
        <v>2020</v>
      </c>
      <c r="AO31" s="9">
        <f t="shared" si="10"/>
        <v>13.073665874944952</v>
      </c>
      <c r="AP31" s="9">
        <f t="shared" si="11"/>
        <v>13.073665874944952</v>
      </c>
      <c r="AQ31" s="1" t="s">
        <v>70</v>
      </c>
      <c r="AR31" s="1" t="s">
        <v>65</v>
      </c>
      <c r="AS31" s="1" t="s">
        <v>66</v>
      </c>
      <c r="AV31" s="2" t="s">
        <v>55</v>
      </c>
      <c r="AW31" s="2" t="s">
        <v>63</v>
      </c>
      <c r="AX31" s="10" t="s">
        <v>64</v>
      </c>
      <c r="AY31" s="2">
        <v>2020</v>
      </c>
      <c r="AZ31" s="24">
        <f>ELC_prices_Balmorel_IT3!H33</f>
        <v>29.141317009703538</v>
      </c>
      <c r="BA31" s="9">
        <f t="shared" si="12"/>
        <v>29.141317009703538</v>
      </c>
      <c r="BB31" s="1" t="s">
        <v>72</v>
      </c>
      <c r="BC31" s="1" t="s">
        <v>65</v>
      </c>
      <c r="BD31" s="1" t="s">
        <v>66</v>
      </c>
      <c r="BE31" s="1"/>
      <c r="BF31" s="1" t="s">
        <v>55</v>
      </c>
      <c r="BG31" s="1" t="s">
        <v>63</v>
      </c>
      <c r="BH31" s="1" t="s">
        <v>68</v>
      </c>
      <c r="BI31" s="1">
        <v>2020</v>
      </c>
      <c r="BJ31" s="9">
        <f t="shared" si="13"/>
        <v>27.684251159218359</v>
      </c>
      <c r="BK31" s="9">
        <f t="shared" si="14"/>
        <v>27.684251159218359</v>
      </c>
      <c r="BL31" s="1" t="s">
        <v>73</v>
      </c>
      <c r="BM31" s="1" t="s">
        <v>65</v>
      </c>
      <c r="BN31" s="1" t="s">
        <v>66</v>
      </c>
      <c r="BS31" s="2" t="s">
        <v>55</v>
      </c>
      <c r="BT31" s="2" t="s">
        <v>63</v>
      </c>
      <c r="BU31" s="10" t="s">
        <v>64</v>
      </c>
      <c r="BV31" s="2">
        <v>2020</v>
      </c>
      <c r="BW31" s="24">
        <f>ELC_prices_Balmorel_IT3!E33</f>
        <v>14.430675441807995</v>
      </c>
      <c r="BX31" s="32">
        <f t="shared" si="15"/>
        <v>14.430675441807995</v>
      </c>
      <c r="BY31" s="23" t="s">
        <v>87</v>
      </c>
      <c r="BZ31" s="23" t="s">
        <v>65</v>
      </c>
      <c r="CA31" s="23" t="s">
        <v>66</v>
      </c>
      <c r="CB31" s="23"/>
      <c r="CC31" s="23" t="s">
        <v>55</v>
      </c>
      <c r="CD31" s="23" t="s">
        <v>63</v>
      </c>
      <c r="CE31" s="23" t="s">
        <v>68</v>
      </c>
      <c r="CF31" s="23">
        <v>2020</v>
      </c>
      <c r="CG31" s="24">
        <f t="shared" si="2"/>
        <v>13.709141669717596</v>
      </c>
      <c r="CH31" s="32">
        <f t="shared" si="2"/>
        <v>13.709141669717596</v>
      </c>
      <c r="CI31" s="23" t="s">
        <v>88</v>
      </c>
      <c r="CJ31" s="23" t="s">
        <v>65</v>
      </c>
      <c r="CK31" s="23" t="s">
        <v>66</v>
      </c>
      <c r="CN31" s="2" t="s">
        <v>55</v>
      </c>
      <c r="CO31" s="2" t="s">
        <v>63</v>
      </c>
      <c r="CP31" s="10" t="s">
        <v>64</v>
      </c>
      <c r="CQ31" s="2">
        <v>2020</v>
      </c>
      <c r="CR31" s="24">
        <f>ELC_prices_Balmorel_IT3!G33</f>
        <v>18.230271703694502</v>
      </c>
      <c r="CS31" s="32">
        <f t="shared" si="16"/>
        <v>18.230271703694502</v>
      </c>
      <c r="CT31" s="23" t="s">
        <v>89</v>
      </c>
      <c r="CU31" s="23" t="s">
        <v>65</v>
      </c>
      <c r="CV31" s="23" t="s">
        <v>66</v>
      </c>
      <c r="CW31" s="23"/>
      <c r="CX31" s="23" t="s">
        <v>55</v>
      </c>
      <c r="CY31" s="23" t="s">
        <v>63</v>
      </c>
      <c r="CZ31" s="23" t="s">
        <v>68</v>
      </c>
      <c r="DA31" s="23">
        <v>2020</v>
      </c>
      <c r="DB31" s="24">
        <f t="shared" si="3"/>
        <v>17.318758118509777</v>
      </c>
      <c r="DC31" s="32">
        <f t="shared" si="3"/>
        <v>17.318758118509777</v>
      </c>
      <c r="DD31" s="23" t="s">
        <v>90</v>
      </c>
      <c r="DE31" s="23" t="s">
        <v>65</v>
      </c>
      <c r="DF31" s="23" t="s">
        <v>66</v>
      </c>
    </row>
    <row r="32" spans="1:110" x14ac:dyDescent="0.3">
      <c r="A32" s="2" t="s">
        <v>56</v>
      </c>
      <c r="B32" s="2" t="s">
        <v>63</v>
      </c>
      <c r="C32" s="10" t="s">
        <v>64</v>
      </c>
      <c r="D32" s="2">
        <v>2020</v>
      </c>
      <c r="E32" s="24">
        <f>ELC_prices_Balmorel_IT3!C34</f>
        <v>13.072189899327839</v>
      </c>
      <c r="F32" s="9">
        <f t="shared" ref="F32:H32" si="44">E32</f>
        <v>13.072189899327839</v>
      </c>
      <c r="G32" s="9">
        <f t="shared" si="44"/>
        <v>13.072189899327839</v>
      </c>
      <c r="H32" s="9">
        <f t="shared" si="44"/>
        <v>13.072189899327839</v>
      </c>
      <c r="I32" t="s">
        <v>67</v>
      </c>
      <c r="J32" t="s">
        <v>65</v>
      </c>
      <c r="K32" t="s">
        <v>66</v>
      </c>
      <c r="N32" t="s">
        <v>56</v>
      </c>
      <c r="O32" t="s">
        <v>63</v>
      </c>
      <c r="P32" t="s">
        <v>68</v>
      </c>
      <c r="Q32">
        <v>2020</v>
      </c>
      <c r="R32" s="9">
        <f t="shared" si="5"/>
        <v>12.418580404361446</v>
      </c>
      <c r="S32" s="9">
        <f t="shared" si="6"/>
        <v>12.418580404361446</v>
      </c>
      <c r="T32" s="9">
        <f t="shared" si="7"/>
        <v>12.418580404361446</v>
      </c>
      <c r="U32" s="9">
        <f t="shared" si="8"/>
        <v>12.418580404361446</v>
      </c>
      <c r="V32" s="1" t="s">
        <v>71</v>
      </c>
      <c r="W32" t="s">
        <v>65</v>
      </c>
      <c r="X32" t="s">
        <v>66</v>
      </c>
      <c r="AA32" s="2" t="s">
        <v>56</v>
      </c>
      <c r="AB32" s="2" t="s">
        <v>63</v>
      </c>
      <c r="AC32" s="10" t="s">
        <v>64</v>
      </c>
      <c r="AD32" s="2">
        <v>2020</v>
      </c>
      <c r="AE32" s="24">
        <f>ELC_prices_Balmorel_IT3!F34</f>
        <v>13.708092334228066</v>
      </c>
      <c r="AF32" s="9">
        <f t="shared" si="9"/>
        <v>13.708092334228066</v>
      </c>
      <c r="AG32" s="1" t="s">
        <v>69</v>
      </c>
      <c r="AH32" s="1" t="s">
        <v>65</v>
      </c>
      <c r="AI32" s="1" t="s">
        <v>66</v>
      </c>
      <c r="AJ32" s="1"/>
      <c r="AK32" s="1" t="s">
        <v>56</v>
      </c>
      <c r="AL32" s="1" t="s">
        <v>63</v>
      </c>
      <c r="AM32" s="1" t="s">
        <v>68</v>
      </c>
      <c r="AN32" s="1">
        <v>2020</v>
      </c>
      <c r="AO32" s="9">
        <f t="shared" si="10"/>
        <v>13.022687717516662</v>
      </c>
      <c r="AP32" s="9">
        <f t="shared" si="11"/>
        <v>13.022687717516662</v>
      </c>
      <c r="AQ32" s="1" t="s">
        <v>70</v>
      </c>
      <c r="AR32" s="1" t="s">
        <v>65</v>
      </c>
      <c r="AS32" s="1" t="s">
        <v>66</v>
      </c>
      <c r="AV32" s="2" t="s">
        <v>56</v>
      </c>
      <c r="AW32" s="2" t="s">
        <v>63</v>
      </c>
      <c r="AX32" s="10" t="s">
        <v>64</v>
      </c>
      <c r="AY32" s="2">
        <v>2020</v>
      </c>
      <c r="AZ32" s="24">
        <f>ELC_prices_Balmorel_IT3!H34</f>
        <v>29.027685199689611</v>
      </c>
      <c r="BA32" s="9">
        <f t="shared" si="12"/>
        <v>29.027685199689611</v>
      </c>
      <c r="BB32" s="1" t="s">
        <v>72</v>
      </c>
      <c r="BC32" s="1" t="s">
        <v>65</v>
      </c>
      <c r="BD32" s="1" t="s">
        <v>66</v>
      </c>
      <c r="BE32" s="1"/>
      <c r="BF32" s="1" t="s">
        <v>56</v>
      </c>
      <c r="BG32" s="1" t="s">
        <v>63</v>
      </c>
      <c r="BH32" s="1" t="s">
        <v>68</v>
      </c>
      <c r="BI32" s="1">
        <v>2020</v>
      </c>
      <c r="BJ32" s="9">
        <f t="shared" si="13"/>
        <v>27.576300939705128</v>
      </c>
      <c r="BK32" s="9">
        <f t="shared" si="14"/>
        <v>27.576300939705128</v>
      </c>
      <c r="BL32" s="1" t="s">
        <v>73</v>
      </c>
      <c r="BM32" s="1" t="s">
        <v>65</v>
      </c>
      <c r="BN32" s="1" t="s">
        <v>66</v>
      </c>
      <c r="BS32" s="2" t="s">
        <v>56</v>
      </c>
      <c r="BT32" s="2" t="s">
        <v>63</v>
      </c>
      <c r="BU32" s="10" t="s">
        <v>64</v>
      </c>
      <c r="BV32" s="2">
        <v>2020</v>
      </c>
      <c r="BW32" s="24">
        <f>ELC_prices_Balmorel_IT3!E34</f>
        <v>14.277591028843226</v>
      </c>
      <c r="BX32" s="32">
        <f t="shared" si="15"/>
        <v>14.277591028843226</v>
      </c>
      <c r="BY32" s="23" t="s">
        <v>87</v>
      </c>
      <c r="BZ32" s="23" t="s">
        <v>65</v>
      </c>
      <c r="CA32" s="23" t="s">
        <v>66</v>
      </c>
      <c r="CB32" s="23"/>
      <c r="CC32" s="23" t="s">
        <v>56</v>
      </c>
      <c r="CD32" s="23" t="s">
        <v>63</v>
      </c>
      <c r="CE32" s="23" t="s">
        <v>68</v>
      </c>
      <c r="CF32" s="23">
        <v>2020</v>
      </c>
      <c r="CG32" s="24">
        <f t="shared" si="2"/>
        <v>13.563711477401064</v>
      </c>
      <c r="CH32" s="32">
        <f t="shared" si="2"/>
        <v>13.563711477401064</v>
      </c>
      <c r="CI32" s="23" t="s">
        <v>88</v>
      </c>
      <c r="CJ32" s="23" t="s">
        <v>65</v>
      </c>
      <c r="CK32" s="23" t="s">
        <v>66</v>
      </c>
      <c r="CN32" s="2" t="s">
        <v>56</v>
      </c>
      <c r="CO32" s="2" t="s">
        <v>63</v>
      </c>
      <c r="CP32" s="10" t="s">
        <v>64</v>
      </c>
      <c r="CQ32" s="2">
        <v>2020</v>
      </c>
      <c r="CR32" s="24">
        <f>ELC_prices_Balmorel_IT3!G34</f>
        <v>18.047996184321335</v>
      </c>
      <c r="CS32" s="32">
        <f t="shared" si="16"/>
        <v>18.047996184321335</v>
      </c>
      <c r="CT32" s="23" t="s">
        <v>89</v>
      </c>
      <c r="CU32" s="23" t="s">
        <v>65</v>
      </c>
      <c r="CV32" s="23" t="s">
        <v>66</v>
      </c>
      <c r="CW32" s="23"/>
      <c r="CX32" s="23" t="s">
        <v>56</v>
      </c>
      <c r="CY32" s="23" t="s">
        <v>63</v>
      </c>
      <c r="CZ32" s="23" t="s">
        <v>68</v>
      </c>
      <c r="DA32" s="23">
        <v>2020</v>
      </c>
      <c r="DB32" s="24">
        <f t="shared" si="3"/>
        <v>17.145596375105267</v>
      </c>
      <c r="DC32" s="32">
        <f t="shared" si="3"/>
        <v>17.145596375105267</v>
      </c>
      <c r="DD32" s="23" t="s">
        <v>90</v>
      </c>
      <c r="DE32" s="23" t="s">
        <v>65</v>
      </c>
      <c r="DF32" s="23" t="s">
        <v>66</v>
      </c>
    </row>
    <row r="33" spans="1:110" x14ac:dyDescent="0.3">
      <c r="A33" s="2" t="s">
        <v>57</v>
      </c>
      <c r="B33" s="2" t="s">
        <v>63</v>
      </c>
      <c r="C33" s="10" t="s">
        <v>64</v>
      </c>
      <c r="D33" s="2">
        <v>2020</v>
      </c>
      <c r="E33" s="24">
        <f>ELC_prices_Balmorel_IT3!C35</f>
        <v>13.072189899327839</v>
      </c>
      <c r="F33" s="9">
        <f t="shared" ref="F33:H33" si="45">E33</f>
        <v>13.072189899327839</v>
      </c>
      <c r="G33" s="9">
        <f t="shared" si="45"/>
        <v>13.072189899327839</v>
      </c>
      <c r="H33" s="9">
        <f t="shared" si="45"/>
        <v>13.072189899327839</v>
      </c>
      <c r="I33" t="s">
        <v>67</v>
      </c>
      <c r="J33" t="s">
        <v>65</v>
      </c>
      <c r="K33" t="s">
        <v>66</v>
      </c>
      <c r="N33" t="s">
        <v>57</v>
      </c>
      <c r="O33" t="s">
        <v>63</v>
      </c>
      <c r="P33" t="s">
        <v>68</v>
      </c>
      <c r="Q33">
        <v>2020</v>
      </c>
      <c r="R33" s="9">
        <f t="shared" si="5"/>
        <v>12.418580404361446</v>
      </c>
      <c r="S33" s="9">
        <f t="shared" si="6"/>
        <v>12.418580404361446</v>
      </c>
      <c r="T33" s="9">
        <f t="shared" si="7"/>
        <v>12.418580404361446</v>
      </c>
      <c r="U33" s="9">
        <f t="shared" si="8"/>
        <v>12.418580404361446</v>
      </c>
      <c r="V33" s="1" t="s">
        <v>71</v>
      </c>
      <c r="W33" t="s">
        <v>65</v>
      </c>
      <c r="X33" t="s">
        <v>66</v>
      </c>
      <c r="AA33" s="2" t="s">
        <v>57</v>
      </c>
      <c r="AB33" s="2" t="s">
        <v>63</v>
      </c>
      <c r="AC33" s="10" t="s">
        <v>64</v>
      </c>
      <c r="AD33" s="2">
        <v>2020</v>
      </c>
      <c r="AE33" s="24">
        <f>ELC_prices_Balmorel_IT3!F35</f>
        <v>13.651274573626965</v>
      </c>
      <c r="AF33" s="9">
        <f t="shared" si="9"/>
        <v>13.651274573626965</v>
      </c>
      <c r="AG33" s="1" t="s">
        <v>69</v>
      </c>
      <c r="AH33" s="1" t="s">
        <v>65</v>
      </c>
      <c r="AI33" s="1" t="s">
        <v>66</v>
      </c>
      <c r="AJ33" s="1"/>
      <c r="AK33" s="1" t="s">
        <v>57</v>
      </c>
      <c r="AL33" s="1" t="s">
        <v>63</v>
      </c>
      <c r="AM33" s="1" t="s">
        <v>68</v>
      </c>
      <c r="AN33" s="1">
        <v>2020</v>
      </c>
      <c r="AO33" s="9">
        <f t="shared" si="10"/>
        <v>12.968710844945617</v>
      </c>
      <c r="AP33" s="9">
        <f t="shared" si="11"/>
        <v>12.968710844945617</v>
      </c>
      <c r="AQ33" s="1" t="s">
        <v>70</v>
      </c>
      <c r="AR33" s="1" t="s">
        <v>65</v>
      </c>
      <c r="AS33" s="1" t="s">
        <v>66</v>
      </c>
      <c r="AV33" s="2" t="s">
        <v>57</v>
      </c>
      <c r="AW33" s="2" t="s">
        <v>63</v>
      </c>
      <c r="AX33" s="10" t="s">
        <v>64</v>
      </c>
      <c r="AY33" s="2">
        <v>2020</v>
      </c>
      <c r="AZ33" s="24">
        <f>ELC_prices_Balmorel_IT3!H35</f>
        <v>28.907369165557228</v>
      </c>
      <c r="BA33" s="9">
        <f t="shared" si="12"/>
        <v>28.907369165557228</v>
      </c>
      <c r="BB33" s="1" t="s">
        <v>72</v>
      </c>
      <c r="BC33" s="1" t="s">
        <v>65</v>
      </c>
      <c r="BD33" s="1" t="s">
        <v>66</v>
      </c>
      <c r="BE33" s="1"/>
      <c r="BF33" s="1" t="s">
        <v>57</v>
      </c>
      <c r="BG33" s="1" t="s">
        <v>63</v>
      </c>
      <c r="BH33" s="1" t="s">
        <v>68</v>
      </c>
      <c r="BI33" s="1">
        <v>2020</v>
      </c>
      <c r="BJ33" s="9">
        <f t="shared" si="13"/>
        <v>27.462000707279365</v>
      </c>
      <c r="BK33" s="9">
        <f t="shared" si="14"/>
        <v>27.462000707279365</v>
      </c>
      <c r="BL33" s="1" t="s">
        <v>73</v>
      </c>
      <c r="BM33" s="1" t="s">
        <v>65</v>
      </c>
      <c r="BN33" s="1" t="s">
        <v>66</v>
      </c>
      <c r="BS33" s="2" t="s">
        <v>57</v>
      </c>
      <c r="BT33" s="2" t="s">
        <v>63</v>
      </c>
      <c r="BU33" s="10" t="s">
        <v>64</v>
      </c>
      <c r="BV33" s="2">
        <v>2020</v>
      </c>
      <c r="BW33" s="24">
        <f>ELC_prices_Balmorel_IT3!E35</f>
        <v>14.115501650409952</v>
      </c>
      <c r="BX33" s="32">
        <f t="shared" si="15"/>
        <v>14.115501650409952</v>
      </c>
      <c r="BY33" s="23" t="s">
        <v>87</v>
      </c>
      <c r="BZ33" s="23" t="s">
        <v>65</v>
      </c>
      <c r="CA33" s="23" t="s">
        <v>66</v>
      </c>
      <c r="CB33" s="23"/>
      <c r="CC33" s="23" t="s">
        <v>57</v>
      </c>
      <c r="CD33" s="23" t="s">
        <v>63</v>
      </c>
      <c r="CE33" s="23" t="s">
        <v>68</v>
      </c>
      <c r="CF33" s="23">
        <v>2020</v>
      </c>
      <c r="CG33" s="24">
        <f t="shared" si="2"/>
        <v>13.409726567889454</v>
      </c>
      <c r="CH33" s="32">
        <f t="shared" si="2"/>
        <v>13.409726567889454</v>
      </c>
      <c r="CI33" s="23" t="s">
        <v>88</v>
      </c>
      <c r="CJ33" s="23" t="s">
        <v>65</v>
      </c>
      <c r="CK33" s="23" t="s">
        <v>66</v>
      </c>
      <c r="CN33" s="2" t="s">
        <v>57</v>
      </c>
      <c r="CO33" s="2" t="s">
        <v>63</v>
      </c>
      <c r="CP33" s="10" t="s">
        <v>64</v>
      </c>
      <c r="CQ33" s="2">
        <v>2020</v>
      </c>
      <c r="CR33" s="24">
        <f>ELC_prices_Balmorel_IT3!G35</f>
        <v>17.85499857557318</v>
      </c>
      <c r="CS33" s="32">
        <f t="shared" si="16"/>
        <v>17.85499857557318</v>
      </c>
      <c r="CT33" s="23" t="s">
        <v>89</v>
      </c>
      <c r="CU33" s="23" t="s">
        <v>65</v>
      </c>
      <c r="CV33" s="23" t="s">
        <v>66</v>
      </c>
      <c r="CW33" s="23"/>
      <c r="CX33" s="23" t="s">
        <v>57</v>
      </c>
      <c r="CY33" s="23" t="s">
        <v>63</v>
      </c>
      <c r="CZ33" s="23" t="s">
        <v>68</v>
      </c>
      <c r="DA33" s="23">
        <v>2020</v>
      </c>
      <c r="DB33" s="24">
        <f t="shared" si="3"/>
        <v>16.962248646794521</v>
      </c>
      <c r="DC33" s="32">
        <f t="shared" si="3"/>
        <v>16.962248646794521</v>
      </c>
      <c r="DD33" s="23" t="s">
        <v>90</v>
      </c>
      <c r="DE33" s="23" t="s">
        <v>65</v>
      </c>
      <c r="DF33" s="23" t="s">
        <v>66</v>
      </c>
    </row>
    <row r="34" spans="1:110" x14ac:dyDescent="0.3">
      <c r="A34" s="3" t="s">
        <v>58</v>
      </c>
      <c r="B34" s="3" t="s">
        <v>63</v>
      </c>
      <c r="C34" s="11" t="s">
        <v>64</v>
      </c>
      <c r="D34" s="2">
        <v>2020</v>
      </c>
      <c r="E34" s="24">
        <f>ELC_prices_Balmorel_IT3!C36</f>
        <v>13.072189899327839</v>
      </c>
      <c r="F34" s="9">
        <f t="shared" ref="F34:H34" si="46">E34</f>
        <v>13.072189899327839</v>
      </c>
      <c r="G34" s="9">
        <f t="shared" si="46"/>
        <v>13.072189899327839</v>
      </c>
      <c r="H34" s="9">
        <f t="shared" si="46"/>
        <v>13.072189899327839</v>
      </c>
      <c r="I34" t="s">
        <v>67</v>
      </c>
      <c r="J34" t="s">
        <v>65</v>
      </c>
      <c r="K34" t="s">
        <v>66</v>
      </c>
      <c r="N34" t="s">
        <v>58</v>
      </c>
      <c r="O34" t="s">
        <v>63</v>
      </c>
      <c r="P34" t="s">
        <v>68</v>
      </c>
      <c r="Q34">
        <v>2020</v>
      </c>
      <c r="R34" s="9">
        <f t="shared" si="5"/>
        <v>12.418580404361446</v>
      </c>
      <c r="S34" s="9">
        <f t="shared" si="6"/>
        <v>12.418580404361446</v>
      </c>
      <c r="T34" s="9">
        <f t="shared" si="7"/>
        <v>12.418580404361446</v>
      </c>
      <c r="U34" s="9">
        <f t="shared" si="8"/>
        <v>12.418580404361446</v>
      </c>
      <c r="V34" s="1" t="s">
        <v>71</v>
      </c>
      <c r="W34" t="s">
        <v>65</v>
      </c>
      <c r="X34" t="s">
        <v>66</v>
      </c>
      <c r="AA34" s="3" t="s">
        <v>58</v>
      </c>
      <c r="AB34" s="3" t="s">
        <v>63</v>
      </c>
      <c r="AC34" s="11" t="s">
        <v>64</v>
      </c>
      <c r="AD34" s="2">
        <v>2020</v>
      </c>
      <c r="AE34" s="24">
        <f>ELC_prices_Balmorel_IT3!F36</f>
        <v>13.793318975129726</v>
      </c>
      <c r="AF34" s="9">
        <f t="shared" si="9"/>
        <v>13.793318975129726</v>
      </c>
      <c r="AG34" s="1" t="s">
        <v>69</v>
      </c>
      <c r="AH34" s="1" t="s">
        <v>65</v>
      </c>
      <c r="AI34" s="1" t="s">
        <v>66</v>
      </c>
      <c r="AJ34" s="1"/>
      <c r="AK34" s="1" t="s">
        <v>58</v>
      </c>
      <c r="AL34" s="1" t="s">
        <v>63</v>
      </c>
      <c r="AM34" s="1" t="s">
        <v>68</v>
      </c>
      <c r="AN34" s="1">
        <v>2020</v>
      </c>
      <c r="AO34" s="9">
        <f t="shared" si="10"/>
        <v>13.103653026373239</v>
      </c>
      <c r="AP34" s="9">
        <f t="shared" si="11"/>
        <v>13.103653026373239</v>
      </c>
      <c r="AQ34" s="1" t="s">
        <v>70</v>
      </c>
      <c r="AR34" s="1" t="s">
        <v>65</v>
      </c>
      <c r="AS34" s="1" t="s">
        <v>66</v>
      </c>
      <c r="AV34" s="3" t="s">
        <v>58</v>
      </c>
      <c r="AW34" s="3" t="s">
        <v>63</v>
      </c>
      <c r="AX34" s="11" t="s">
        <v>64</v>
      </c>
      <c r="AY34" s="2">
        <v>2020</v>
      </c>
      <c r="AZ34" s="24">
        <f>ELC_prices_Balmorel_IT3!H36</f>
        <v>29.208159250888205</v>
      </c>
      <c r="BA34" s="9">
        <f t="shared" si="12"/>
        <v>29.208159250888205</v>
      </c>
      <c r="BB34" s="1" t="s">
        <v>72</v>
      </c>
      <c r="BC34" s="1" t="s">
        <v>65</v>
      </c>
      <c r="BD34" s="1" t="s">
        <v>66</v>
      </c>
      <c r="BE34" s="1"/>
      <c r="BF34" s="1" t="s">
        <v>58</v>
      </c>
      <c r="BG34" s="1" t="s">
        <v>63</v>
      </c>
      <c r="BH34" s="1" t="s">
        <v>68</v>
      </c>
      <c r="BI34" s="1">
        <v>2020</v>
      </c>
      <c r="BJ34" s="9">
        <f t="shared" si="13"/>
        <v>27.747751288343792</v>
      </c>
      <c r="BK34" s="9">
        <f t="shared" si="14"/>
        <v>27.747751288343792</v>
      </c>
      <c r="BL34" s="1" t="s">
        <v>73</v>
      </c>
      <c r="BM34" s="1" t="s">
        <v>65</v>
      </c>
      <c r="BN34" s="1" t="s">
        <v>66</v>
      </c>
      <c r="BS34" s="3" t="s">
        <v>58</v>
      </c>
      <c r="BT34" s="3" t="s">
        <v>63</v>
      </c>
      <c r="BU34" s="11" t="s">
        <v>64</v>
      </c>
      <c r="BV34" s="2">
        <v>2020</v>
      </c>
      <c r="BW34" s="24">
        <f>ELC_prices_Balmorel_IT3!E36</f>
        <v>14.520725096493141</v>
      </c>
      <c r="BX34" s="32">
        <f t="shared" si="15"/>
        <v>14.520725096493141</v>
      </c>
      <c r="BY34" s="23" t="s">
        <v>87</v>
      </c>
      <c r="BZ34" s="23" t="s">
        <v>65</v>
      </c>
      <c r="CA34" s="23" t="s">
        <v>66</v>
      </c>
      <c r="CB34" s="23"/>
      <c r="CC34" s="23" t="s">
        <v>58</v>
      </c>
      <c r="CD34" s="23" t="s">
        <v>63</v>
      </c>
      <c r="CE34" s="23" t="s">
        <v>68</v>
      </c>
      <c r="CF34" s="23">
        <v>2020</v>
      </c>
      <c r="CG34" s="24">
        <f t="shared" si="2"/>
        <v>13.794688841668483</v>
      </c>
      <c r="CH34" s="32">
        <f t="shared" si="2"/>
        <v>13.794688841668483</v>
      </c>
      <c r="CI34" s="23" t="s">
        <v>88</v>
      </c>
      <c r="CJ34" s="23" t="s">
        <v>65</v>
      </c>
      <c r="CK34" s="23" t="s">
        <v>66</v>
      </c>
      <c r="CN34" s="3" t="s">
        <v>58</v>
      </c>
      <c r="CO34" s="3" t="s">
        <v>63</v>
      </c>
      <c r="CP34" s="11" t="s">
        <v>64</v>
      </c>
      <c r="CQ34" s="2">
        <v>2020</v>
      </c>
      <c r="CR34" s="24">
        <f>ELC_prices_Balmorel_IT3!G36</f>
        <v>18.337492597443564</v>
      </c>
      <c r="CS34" s="32">
        <f t="shared" si="16"/>
        <v>18.337492597443564</v>
      </c>
      <c r="CT34" s="23" t="s">
        <v>89</v>
      </c>
      <c r="CU34" s="23" t="s">
        <v>65</v>
      </c>
      <c r="CV34" s="23" t="s">
        <v>66</v>
      </c>
      <c r="CW34" s="23"/>
      <c r="CX34" s="23" t="s">
        <v>58</v>
      </c>
      <c r="CY34" s="23" t="s">
        <v>63</v>
      </c>
      <c r="CZ34" s="23" t="s">
        <v>68</v>
      </c>
      <c r="DA34" s="23">
        <v>2020</v>
      </c>
      <c r="DB34" s="24">
        <f t="shared" si="3"/>
        <v>17.420617967571385</v>
      </c>
      <c r="DC34" s="32">
        <f t="shared" si="3"/>
        <v>17.420617967571385</v>
      </c>
      <c r="DD34" s="23" t="s">
        <v>90</v>
      </c>
      <c r="DE34" s="23" t="s">
        <v>65</v>
      </c>
      <c r="DF34" s="23" t="s">
        <v>66</v>
      </c>
    </row>
    <row r="35" spans="1:110" x14ac:dyDescent="0.3">
      <c r="A35" s="2" t="s">
        <v>27</v>
      </c>
      <c r="B35" s="2" t="s">
        <v>63</v>
      </c>
      <c r="C35" s="10" t="s">
        <v>64</v>
      </c>
      <c r="D35" s="2">
        <v>2030</v>
      </c>
      <c r="E35" s="9">
        <f>ELC_prices_Balmorel_IT3!I5</f>
        <v>13.356989482839991</v>
      </c>
      <c r="F35" s="9">
        <f t="shared" ref="F35:H35" si="47">E35</f>
        <v>13.356989482839991</v>
      </c>
      <c r="G35" s="9">
        <f t="shared" si="47"/>
        <v>13.356989482839991</v>
      </c>
      <c r="H35" s="9">
        <f t="shared" si="47"/>
        <v>13.356989482839991</v>
      </c>
      <c r="I35" t="s">
        <v>67</v>
      </c>
      <c r="J35" t="s">
        <v>65</v>
      </c>
      <c r="K35" t="s">
        <v>66</v>
      </c>
      <c r="N35" t="s">
        <v>27</v>
      </c>
      <c r="O35" t="s">
        <v>63</v>
      </c>
      <c r="P35" t="s">
        <v>68</v>
      </c>
      <c r="Q35">
        <v>2030</v>
      </c>
      <c r="R35" s="9">
        <f t="shared" si="5"/>
        <v>12.68914000869799</v>
      </c>
      <c r="S35" s="9">
        <f t="shared" si="6"/>
        <v>12.68914000869799</v>
      </c>
      <c r="T35" s="9">
        <f t="shared" si="7"/>
        <v>12.68914000869799</v>
      </c>
      <c r="U35" s="9">
        <f t="shared" si="8"/>
        <v>12.68914000869799</v>
      </c>
      <c r="V35" s="1" t="s">
        <v>71</v>
      </c>
      <c r="W35" t="s">
        <v>65</v>
      </c>
      <c r="X35" t="s">
        <v>66</v>
      </c>
      <c r="AA35" s="2" t="s">
        <v>27</v>
      </c>
      <c r="AB35" s="2" t="s">
        <v>63</v>
      </c>
      <c r="AC35" s="10" t="s">
        <v>64</v>
      </c>
      <c r="AD35" s="2">
        <v>2030</v>
      </c>
      <c r="AE35" s="9">
        <f>ELC_prices_Balmorel_IT3!L5</f>
        <v>14.291602783724754</v>
      </c>
      <c r="AF35" s="9">
        <f t="shared" si="9"/>
        <v>14.291602783724754</v>
      </c>
      <c r="AG35" s="1" t="s">
        <v>69</v>
      </c>
      <c r="AH35" s="1" t="s">
        <v>65</v>
      </c>
      <c r="AI35" s="1" t="s">
        <v>66</v>
      </c>
      <c r="AJ35" s="1"/>
      <c r="AK35" s="1" t="s">
        <v>27</v>
      </c>
      <c r="AL35" s="1" t="s">
        <v>63</v>
      </c>
      <c r="AM35" s="1" t="s">
        <v>68</v>
      </c>
      <c r="AN35" s="1">
        <v>2030</v>
      </c>
      <c r="AO35" s="9">
        <f t="shared" si="10"/>
        <v>13.577022644538514</v>
      </c>
      <c r="AP35" s="9">
        <f t="shared" si="11"/>
        <v>13.577022644538514</v>
      </c>
      <c r="AQ35" s="1" t="s">
        <v>70</v>
      </c>
      <c r="AR35" s="1" t="s">
        <v>65</v>
      </c>
      <c r="AS35" s="1" t="s">
        <v>66</v>
      </c>
      <c r="AV35" s="2" t="s">
        <v>27</v>
      </c>
      <c r="AW35" s="2" t="s">
        <v>63</v>
      </c>
      <c r="AX35" s="10" t="s">
        <v>64</v>
      </c>
      <c r="AY35" s="2">
        <v>2030</v>
      </c>
      <c r="AZ35" s="9">
        <f>ELC_prices_Balmorel_IT3!N5</f>
        <v>12.581175235833687</v>
      </c>
      <c r="BA35" s="9">
        <f t="shared" si="12"/>
        <v>12.581175235833687</v>
      </c>
      <c r="BB35" s="1" t="s">
        <v>72</v>
      </c>
      <c r="BC35" s="1" t="s">
        <v>65</v>
      </c>
      <c r="BD35" s="1" t="s">
        <v>66</v>
      </c>
      <c r="BE35" s="1"/>
      <c r="BF35" s="1" t="s">
        <v>27</v>
      </c>
      <c r="BG35" s="1" t="s">
        <v>63</v>
      </c>
      <c r="BH35" s="1" t="s">
        <v>68</v>
      </c>
      <c r="BI35" s="1">
        <v>2030</v>
      </c>
      <c r="BJ35" s="9">
        <f t="shared" si="13"/>
        <v>11.952116474042002</v>
      </c>
      <c r="BK35" s="9">
        <f t="shared" si="14"/>
        <v>11.952116474042002</v>
      </c>
      <c r="BL35" s="1" t="s">
        <v>73</v>
      </c>
      <c r="BM35" s="1" t="s">
        <v>65</v>
      </c>
      <c r="BN35" s="1" t="s">
        <v>66</v>
      </c>
      <c r="BS35" s="2" t="s">
        <v>27</v>
      </c>
      <c r="BT35" s="2" t="s">
        <v>63</v>
      </c>
      <c r="BU35" s="10" t="s">
        <v>64</v>
      </c>
      <c r="BV35" s="2">
        <v>2030</v>
      </c>
      <c r="BW35" s="24">
        <f>ELC_prices_Balmorel_IT3!K5</f>
        <v>14.139779108848208</v>
      </c>
      <c r="BX35" s="32">
        <f t="shared" si="15"/>
        <v>14.139779108848208</v>
      </c>
      <c r="BY35" s="23" t="s">
        <v>87</v>
      </c>
      <c r="BZ35" s="23" t="s">
        <v>65</v>
      </c>
      <c r="CA35" s="23" t="s">
        <v>66</v>
      </c>
      <c r="CB35" s="23"/>
      <c r="CC35" s="23" t="s">
        <v>27</v>
      </c>
      <c r="CD35" s="23" t="s">
        <v>63</v>
      </c>
      <c r="CE35" s="23" t="s">
        <v>68</v>
      </c>
      <c r="CF35" s="23">
        <v>2030</v>
      </c>
      <c r="CG35" s="24">
        <f t="shared" ref="CG35:CH67" si="48">BW35*$M$1</f>
        <v>13.432790153405797</v>
      </c>
      <c r="CH35" s="32">
        <f t="shared" si="48"/>
        <v>13.432790153405797</v>
      </c>
      <c r="CI35" s="23" t="s">
        <v>88</v>
      </c>
      <c r="CJ35" s="23" t="s">
        <v>65</v>
      </c>
      <c r="CK35" s="23" t="s">
        <v>66</v>
      </c>
      <c r="CN35" s="2" t="s">
        <v>27</v>
      </c>
      <c r="CO35" s="2" t="s">
        <v>63</v>
      </c>
      <c r="CP35" s="10" t="s">
        <v>64</v>
      </c>
      <c r="CQ35" s="2">
        <v>2030</v>
      </c>
      <c r="CR35" s="24">
        <f>+ELC_prices_Balmorel_IT3!M5</f>
        <v>15.176760956829817</v>
      </c>
      <c r="CS35" s="32">
        <f t="shared" si="16"/>
        <v>15.176760956829817</v>
      </c>
      <c r="CT35" s="23" t="s">
        <v>89</v>
      </c>
      <c r="CU35" s="23" t="s">
        <v>65</v>
      </c>
      <c r="CV35" s="23" t="s">
        <v>66</v>
      </c>
      <c r="CW35" s="23"/>
      <c r="CX35" s="23" t="s">
        <v>27</v>
      </c>
      <c r="CY35" s="23" t="s">
        <v>63</v>
      </c>
      <c r="CZ35" s="23" t="s">
        <v>68</v>
      </c>
      <c r="DA35" s="23">
        <v>2030</v>
      </c>
      <c r="DB35" s="24">
        <f t="shared" ref="DB35:DC67" si="49">CR35*$M$1</f>
        <v>14.417922908988325</v>
      </c>
      <c r="DC35" s="32">
        <f t="shared" si="49"/>
        <v>14.417922908988325</v>
      </c>
      <c r="DD35" s="23" t="s">
        <v>90</v>
      </c>
      <c r="DE35" s="23" t="s">
        <v>65</v>
      </c>
      <c r="DF35" s="23" t="s">
        <v>66</v>
      </c>
    </row>
    <row r="36" spans="1:110" x14ac:dyDescent="0.3">
      <c r="A36" s="2" t="s">
        <v>28</v>
      </c>
      <c r="B36" s="2" t="s">
        <v>63</v>
      </c>
      <c r="C36" s="10" t="s">
        <v>64</v>
      </c>
      <c r="D36" s="2">
        <v>2030</v>
      </c>
      <c r="E36" s="24">
        <f>ELC_prices_Balmorel_IT3!I6</f>
        <v>13.219000126929409</v>
      </c>
      <c r="F36" s="9">
        <f t="shared" ref="F36:H36" si="50">E36</f>
        <v>13.219000126929409</v>
      </c>
      <c r="G36" s="9">
        <f t="shared" si="50"/>
        <v>13.219000126929409</v>
      </c>
      <c r="H36" s="9">
        <f t="shared" si="50"/>
        <v>13.219000126929409</v>
      </c>
      <c r="I36" t="s">
        <v>67</v>
      </c>
      <c r="J36" t="s">
        <v>65</v>
      </c>
      <c r="K36" t="s">
        <v>66</v>
      </c>
      <c r="N36" t="s">
        <v>28</v>
      </c>
      <c r="O36" t="s">
        <v>63</v>
      </c>
      <c r="P36" t="s">
        <v>68</v>
      </c>
      <c r="Q36">
        <v>2030</v>
      </c>
      <c r="R36" s="9">
        <f t="shared" si="5"/>
        <v>12.558050120582937</v>
      </c>
      <c r="S36" s="9">
        <f t="shared" si="6"/>
        <v>12.558050120582937</v>
      </c>
      <c r="T36" s="9">
        <f t="shared" si="7"/>
        <v>12.558050120582937</v>
      </c>
      <c r="U36" s="9">
        <f t="shared" si="8"/>
        <v>12.558050120582937</v>
      </c>
      <c r="V36" s="1" t="s">
        <v>71</v>
      </c>
      <c r="W36" t="s">
        <v>65</v>
      </c>
      <c r="X36" t="s">
        <v>66</v>
      </c>
      <c r="AA36" s="2" t="s">
        <v>28</v>
      </c>
      <c r="AB36" s="2" t="s">
        <v>63</v>
      </c>
      <c r="AC36" s="10" t="s">
        <v>64</v>
      </c>
      <c r="AD36" s="2">
        <v>2030</v>
      </c>
      <c r="AE36" s="24">
        <f>ELC_prices_Balmorel_IT3!L6</f>
        <v>14.144730142490861</v>
      </c>
      <c r="AF36" s="9">
        <f t="shared" si="9"/>
        <v>14.144730142490861</v>
      </c>
      <c r="AG36" s="1" t="s">
        <v>69</v>
      </c>
      <c r="AH36" s="1" t="s">
        <v>65</v>
      </c>
      <c r="AI36" s="1" t="s">
        <v>66</v>
      </c>
      <c r="AJ36" s="1"/>
      <c r="AK36" s="1" t="s">
        <v>28</v>
      </c>
      <c r="AL36" s="1" t="s">
        <v>63</v>
      </c>
      <c r="AM36" s="1" t="s">
        <v>68</v>
      </c>
      <c r="AN36" s="1">
        <v>2030</v>
      </c>
      <c r="AO36" s="9">
        <f t="shared" si="10"/>
        <v>13.437493635366318</v>
      </c>
      <c r="AP36" s="9">
        <f t="shared" si="11"/>
        <v>13.437493635366318</v>
      </c>
      <c r="AQ36" s="1" t="s">
        <v>70</v>
      </c>
      <c r="AR36" s="1" t="s">
        <v>65</v>
      </c>
      <c r="AS36" s="1" t="s">
        <v>66</v>
      </c>
      <c r="AV36" s="2" t="s">
        <v>28</v>
      </c>
      <c r="AW36" s="2" t="s">
        <v>63</v>
      </c>
      <c r="AX36" s="10" t="s">
        <v>64</v>
      </c>
      <c r="AY36" s="2">
        <v>2030</v>
      </c>
      <c r="AZ36" s="24">
        <f>ELC_prices_Balmorel_IT3!N6</f>
        <v>12.462520963537218</v>
      </c>
      <c r="BA36" s="9">
        <f t="shared" si="12"/>
        <v>12.462520963537218</v>
      </c>
      <c r="BB36" s="1" t="s">
        <v>72</v>
      </c>
      <c r="BC36" s="1" t="s">
        <v>65</v>
      </c>
      <c r="BD36" s="1" t="s">
        <v>66</v>
      </c>
      <c r="BE36" s="1"/>
      <c r="BF36" s="1" t="s">
        <v>28</v>
      </c>
      <c r="BG36" s="1" t="s">
        <v>63</v>
      </c>
      <c r="BH36" s="1" t="s">
        <v>68</v>
      </c>
      <c r="BI36" s="1">
        <v>2030</v>
      </c>
      <c r="BJ36" s="9">
        <f t="shared" si="13"/>
        <v>11.839394915360357</v>
      </c>
      <c r="BK36" s="9">
        <f t="shared" si="14"/>
        <v>11.839394915360357</v>
      </c>
      <c r="BL36" s="1" t="s">
        <v>73</v>
      </c>
      <c r="BM36" s="1" t="s">
        <v>65</v>
      </c>
      <c r="BN36" s="1" t="s">
        <v>66</v>
      </c>
      <c r="BS36" s="2" t="s">
        <v>28</v>
      </c>
      <c r="BT36" s="2" t="s">
        <v>63</v>
      </c>
      <c r="BU36" s="10" t="s">
        <v>64</v>
      </c>
      <c r="BV36" s="2">
        <v>2030</v>
      </c>
      <c r="BW36" s="24">
        <f>ELC_prices_Balmorel_IT3!K6</f>
        <v>14.013786303087718</v>
      </c>
      <c r="BX36" s="32">
        <f t="shared" si="15"/>
        <v>14.013786303087718</v>
      </c>
      <c r="BY36" s="23" t="s">
        <v>87</v>
      </c>
      <c r="BZ36" s="23" t="s">
        <v>65</v>
      </c>
      <c r="CA36" s="23" t="s">
        <v>66</v>
      </c>
      <c r="CB36" s="23"/>
      <c r="CC36" s="23" t="s">
        <v>28</v>
      </c>
      <c r="CD36" s="23" t="s">
        <v>63</v>
      </c>
      <c r="CE36" s="23" t="s">
        <v>68</v>
      </c>
      <c r="CF36" s="23">
        <v>2030</v>
      </c>
      <c r="CG36" s="24">
        <f t="shared" si="48"/>
        <v>13.313096987933331</v>
      </c>
      <c r="CH36" s="32">
        <f t="shared" si="48"/>
        <v>13.313096987933331</v>
      </c>
      <c r="CI36" s="23" t="s">
        <v>88</v>
      </c>
      <c r="CJ36" s="23" t="s">
        <v>65</v>
      </c>
      <c r="CK36" s="23" t="s">
        <v>66</v>
      </c>
      <c r="CN36" s="2" t="s">
        <v>28</v>
      </c>
      <c r="CO36" s="2" t="s">
        <v>63</v>
      </c>
      <c r="CP36" s="10" t="s">
        <v>64</v>
      </c>
      <c r="CQ36" s="2">
        <v>2030</v>
      </c>
      <c r="CR36" s="24">
        <f>+ELC_prices_Balmorel_IT3!M6</f>
        <v>15.035414432080525</v>
      </c>
      <c r="CS36" s="32">
        <f t="shared" si="16"/>
        <v>15.035414432080525</v>
      </c>
      <c r="CT36" s="23" t="s">
        <v>89</v>
      </c>
      <c r="CU36" s="23" t="s">
        <v>65</v>
      </c>
      <c r="CV36" s="23" t="s">
        <v>66</v>
      </c>
      <c r="CW36" s="23"/>
      <c r="CX36" s="23" t="s">
        <v>28</v>
      </c>
      <c r="CY36" s="23" t="s">
        <v>63</v>
      </c>
      <c r="CZ36" s="23" t="s">
        <v>68</v>
      </c>
      <c r="DA36" s="23">
        <v>2030</v>
      </c>
      <c r="DB36" s="24">
        <f t="shared" si="49"/>
        <v>14.283643710476499</v>
      </c>
      <c r="DC36" s="32">
        <f t="shared" si="49"/>
        <v>14.283643710476499</v>
      </c>
      <c r="DD36" s="23" t="s">
        <v>90</v>
      </c>
      <c r="DE36" s="23" t="s">
        <v>65</v>
      </c>
      <c r="DF36" s="23" t="s">
        <v>66</v>
      </c>
    </row>
    <row r="37" spans="1:110" x14ac:dyDescent="0.3">
      <c r="A37" s="2" t="s">
        <v>29</v>
      </c>
      <c r="B37" s="2" t="s">
        <v>63</v>
      </c>
      <c r="C37" s="10" t="s">
        <v>64</v>
      </c>
      <c r="D37" s="2">
        <v>2030</v>
      </c>
      <c r="E37" s="24">
        <f>ELC_prices_Balmorel_IT3!I7</f>
        <v>13.219792080554731</v>
      </c>
      <c r="F37" s="9">
        <f t="shared" ref="F37:H37" si="51">E37</f>
        <v>13.219792080554731</v>
      </c>
      <c r="G37" s="9">
        <f t="shared" si="51"/>
        <v>13.219792080554731</v>
      </c>
      <c r="H37" s="9">
        <f t="shared" si="51"/>
        <v>13.219792080554731</v>
      </c>
      <c r="I37" t="s">
        <v>67</v>
      </c>
      <c r="J37" t="s">
        <v>65</v>
      </c>
      <c r="K37" t="s">
        <v>66</v>
      </c>
      <c r="N37" t="s">
        <v>29</v>
      </c>
      <c r="O37" t="s">
        <v>63</v>
      </c>
      <c r="P37" t="s">
        <v>68</v>
      </c>
      <c r="Q37">
        <v>2030</v>
      </c>
      <c r="R37" s="9">
        <f t="shared" si="5"/>
        <v>12.558802476526994</v>
      </c>
      <c r="S37" s="9">
        <f t="shared" si="6"/>
        <v>12.558802476526994</v>
      </c>
      <c r="T37" s="9">
        <f t="shared" si="7"/>
        <v>12.558802476526994</v>
      </c>
      <c r="U37" s="9">
        <f t="shared" si="8"/>
        <v>12.558802476526994</v>
      </c>
      <c r="V37" s="1" t="s">
        <v>71</v>
      </c>
      <c r="W37" t="s">
        <v>65</v>
      </c>
      <c r="X37" t="s">
        <v>66</v>
      </c>
      <c r="AA37" s="2" t="s">
        <v>29</v>
      </c>
      <c r="AB37" s="2" t="s">
        <v>63</v>
      </c>
      <c r="AC37" s="10" t="s">
        <v>64</v>
      </c>
      <c r="AD37" s="2">
        <v>2030</v>
      </c>
      <c r="AE37" s="24">
        <f>ELC_prices_Balmorel_IT3!L7</f>
        <v>14.144729962234063</v>
      </c>
      <c r="AF37" s="9">
        <f t="shared" si="9"/>
        <v>14.144729962234063</v>
      </c>
      <c r="AG37" s="1" t="s">
        <v>69</v>
      </c>
      <c r="AH37" s="1" t="s">
        <v>65</v>
      </c>
      <c r="AI37" s="1" t="s">
        <v>66</v>
      </c>
      <c r="AJ37" s="1"/>
      <c r="AK37" s="1" t="s">
        <v>29</v>
      </c>
      <c r="AL37" s="1" t="s">
        <v>63</v>
      </c>
      <c r="AM37" s="1" t="s">
        <v>68</v>
      </c>
      <c r="AN37" s="1">
        <v>2030</v>
      </c>
      <c r="AO37" s="9">
        <f t="shared" si="10"/>
        <v>13.43749346412236</v>
      </c>
      <c r="AP37" s="9">
        <f t="shared" si="11"/>
        <v>13.43749346412236</v>
      </c>
      <c r="AQ37" s="1" t="s">
        <v>70</v>
      </c>
      <c r="AR37" s="1" t="s">
        <v>65</v>
      </c>
      <c r="AS37" s="1" t="s">
        <v>66</v>
      </c>
      <c r="AV37" s="2" t="s">
        <v>29</v>
      </c>
      <c r="AW37" s="2" t="s">
        <v>63</v>
      </c>
      <c r="AX37" s="10" t="s">
        <v>64</v>
      </c>
      <c r="AY37" s="2">
        <v>2030</v>
      </c>
      <c r="AZ37" s="24">
        <f>ELC_prices_Balmorel_IT3!N7</f>
        <v>12.460850392024579</v>
      </c>
      <c r="BA37" s="9">
        <f t="shared" si="12"/>
        <v>12.460850392024579</v>
      </c>
      <c r="BB37" s="1" t="s">
        <v>72</v>
      </c>
      <c r="BC37" s="1" t="s">
        <v>65</v>
      </c>
      <c r="BD37" s="1" t="s">
        <v>66</v>
      </c>
      <c r="BE37" s="1"/>
      <c r="BF37" s="1" t="s">
        <v>29</v>
      </c>
      <c r="BG37" s="1" t="s">
        <v>63</v>
      </c>
      <c r="BH37" s="1" t="s">
        <v>68</v>
      </c>
      <c r="BI37" s="1">
        <v>2030</v>
      </c>
      <c r="BJ37" s="9">
        <f t="shared" si="13"/>
        <v>11.837807872423349</v>
      </c>
      <c r="BK37" s="9">
        <f t="shared" si="14"/>
        <v>11.837807872423349</v>
      </c>
      <c r="BL37" s="1" t="s">
        <v>73</v>
      </c>
      <c r="BM37" s="1" t="s">
        <v>65</v>
      </c>
      <c r="BN37" s="1" t="s">
        <v>66</v>
      </c>
      <c r="BS37" s="2" t="s">
        <v>29</v>
      </c>
      <c r="BT37" s="2" t="s">
        <v>63</v>
      </c>
      <c r="BU37" s="10" t="s">
        <v>64</v>
      </c>
      <c r="BV37" s="2">
        <v>2030</v>
      </c>
      <c r="BW37" s="24">
        <f>ELC_prices_Balmorel_IT3!K7</f>
        <v>14.006049008454209</v>
      </c>
      <c r="BX37" s="32">
        <f t="shared" si="15"/>
        <v>14.006049008454209</v>
      </c>
      <c r="BY37" s="23" t="s">
        <v>87</v>
      </c>
      <c r="BZ37" s="23" t="s">
        <v>65</v>
      </c>
      <c r="CA37" s="23" t="s">
        <v>66</v>
      </c>
      <c r="CB37" s="23"/>
      <c r="CC37" s="23" t="s">
        <v>29</v>
      </c>
      <c r="CD37" s="23" t="s">
        <v>63</v>
      </c>
      <c r="CE37" s="23" t="s">
        <v>68</v>
      </c>
      <c r="CF37" s="23">
        <v>2030</v>
      </c>
      <c r="CG37" s="24">
        <f t="shared" si="48"/>
        <v>13.305746558031498</v>
      </c>
      <c r="CH37" s="32">
        <f t="shared" si="48"/>
        <v>13.305746558031498</v>
      </c>
      <c r="CI37" s="23" t="s">
        <v>88</v>
      </c>
      <c r="CJ37" s="23" t="s">
        <v>65</v>
      </c>
      <c r="CK37" s="23" t="s">
        <v>66</v>
      </c>
      <c r="CN37" s="2" t="s">
        <v>29</v>
      </c>
      <c r="CO37" s="2" t="s">
        <v>63</v>
      </c>
      <c r="CP37" s="10" t="s">
        <v>64</v>
      </c>
      <c r="CQ37" s="2">
        <v>2030</v>
      </c>
      <c r="CR37" s="24">
        <f>+ELC_prices_Balmorel_IT3!M7</f>
        <v>15.029495099938799</v>
      </c>
      <c r="CS37" s="32">
        <f t="shared" si="16"/>
        <v>15.029495099938799</v>
      </c>
      <c r="CT37" s="23" t="s">
        <v>89</v>
      </c>
      <c r="CU37" s="23" t="s">
        <v>65</v>
      </c>
      <c r="CV37" s="23" t="s">
        <v>66</v>
      </c>
      <c r="CW37" s="23"/>
      <c r="CX37" s="23" t="s">
        <v>29</v>
      </c>
      <c r="CY37" s="23" t="s">
        <v>63</v>
      </c>
      <c r="CZ37" s="23" t="s">
        <v>68</v>
      </c>
      <c r="DA37" s="23">
        <v>2030</v>
      </c>
      <c r="DB37" s="24">
        <f t="shared" si="49"/>
        <v>14.278020344941858</v>
      </c>
      <c r="DC37" s="32">
        <f t="shared" si="49"/>
        <v>14.278020344941858</v>
      </c>
      <c r="DD37" s="23" t="s">
        <v>90</v>
      </c>
      <c r="DE37" s="23" t="s">
        <v>65</v>
      </c>
      <c r="DF37" s="23" t="s">
        <v>66</v>
      </c>
    </row>
    <row r="38" spans="1:110" x14ac:dyDescent="0.3">
      <c r="A38" s="2" t="s">
        <v>30</v>
      </c>
      <c r="B38" s="2" t="s">
        <v>63</v>
      </c>
      <c r="C38" s="10" t="s">
        <v>64</v>
      </c>
      <c r="D38" s="2">
        <v>2030</v>
      </c>
      <c r="E38" s="24">
        <f>ELC_prices_Balmorel_IT3!I8</f>
        <v>13.396566020149741</v>
      </c>
      <c r="F38" s="9">
        <f t="shared" ref="F38:H38" si="52">E38</f>
        <v>13.396566020149741</v>
      </c>
      <c r="G38" s="9">
        <f t="shared" si="52"/>
        <v>13.396566020149741</v>
      </c>
      <c r="H38" s="9">
        <f t="shared" si="52"/>
        <v>13.396566020149741</v>
      </c>
      <c r="I38" t="s">
        <v>67</v>
      </c>
      <c r="J38" t="s">
        <v>65</v>
      </c>
      <c r="K38" t="s">
        <v>66</v>
      </c>
      <c r="N38" t="s">
        <v>30</v>
      </c>
      <c r="O38" t="s">
        <v>63</v>
      </c>
      <c r="P38" t="s">
        <v>68</v>
      </c>
      <c r="Q38">
        <v>2030</v>
      </c>
      <c r="R38" s="9">
        <f t="shared" si="5"/>
        <v>12.726737719142253</v>
      </c>
      <c r="S38" s="9">
        <f t="shared" si="6"/>
        <v>12.726737719142253</v>
      </c>
      <c r="T38" s="9">
        <f t="shared" si="7"/>
        <v>12.726737719142253</v>
      </c>
      <c r="U38" s="9">
        <f t="shared" si="8"/>
        <v>12.726737719142253</v>
      </c>
      <c r="V38" s="1" t="s">
        <v>71</v>
      </c>
      <c r="W38" t="s">
        <v>65</v>
      </c>
      <c r="X38" t="s">
        <v>66</v>
      </c>
      <c r="AA38" s="2" t="s">
        <v>30</v>
      </c>
      <c r="AB38" s="2" t="s">
        <v>63</v>
      </c>
      <c r="AC38" s="10" t="s">
        <v>64</v>
      </c>
      <c r="AD38" s="2">
        <v>2030</v>
      </c>
      <c r="AE38" s="24">
        <f>ELC_prices_Balmorel_IT3!L8</f>
        <v>14.334226175215548</v>
      </c>
      <c r="AF38" s="9">
        <f t="shared" si="9"/>
        <v>14.334226175215548</v>
      </c>
      <c r="AG38" s="1" t="s">
        <v>69</v>
      </c>
      <c r="AH38" s="1" t="s">
        <v>65</v>
      </c>
      <c r="AI38" s="1" t="s">
        <v>66</v>
      </c>
      <c r="AJ38" s="1"/>
      <c r="AK38" s="1" t="s">
        <v>30</v>
      </c>
      <c r="AL38" s="1" t="s">
        <v>63</v>
      </c>
      <c r="AM38" s="1" t="s">
        <v>68</v>
      </c>
      <c r="AN38" s="1">
        <v>2030</v>
      </c>
      <c r="AO38" s="9">
        <f t="shared" si="10"/>
        <v>13.617514866454769</v>
      </c>
      <c r="AP38" s="9">
        <f t="shared" si="11"/>
        <v>13.617514866454769</v>
      </c>
      <c r="AQ38" s="1" t="s">
        <v>70</v>
      </c>
      <c r="AR38" s="1" t="s">
        <v>65</v>
      </c>
      <c r="AS38" s="1" t="s">
        <v>66</v>
      </c>
      <c r="AV38" s="2" t="s">
        <v>30</v>
      </c>
      <c r="AW38" s="2" t="s">
        <v>63</v>
      </c>
      <c r="AX38" s="10" t="s">
        <v>64</v>
      </c>
      <c r="AY38" s="2">
        <v>2030</v>
      </c>
      <c r="AZ38" s="24">
        <f>ELC_prices_Balmorel_IT3!N8</f>
        <v>12.616428823904984</v>
      </c>
      <c r="BA38" s="9">
        <f t="shared" si="12"/>
        <v>12.616428823904984</v>
      </c>
      <c r="BB38" s="1" t="s">
        <v>72</v>
      </c>
      <c r="BC38" s="1" t="s">
        <v>65</v>
      </c>
      <c r="BD38" s="1" t="s">
        <v>66</v>
      </c>
      <c r="BE38" s="1"/>
      <c r="BF38" s="1" t="s">
        <v>30</v>
      </c>
      <c r="BG38" s="1" t="s">
        <v>63</v>
      </c>
      <c r="BH38" s="1" t="s">
        <v>68</v>
      </c>
      <c r="BI38" s="1">
        <v>2030</v>
      </c>
      <c r="BJ38" s="9">
        <f t="shared" si="13"/>
        <v>11.985607382709734</v>
      </c>
      <c r="BK38" s="9">
        <f t="shared" si="14"/>
        <v>11.985607382709734</v>
      </c>
      <c r="BL38" s="1" t="s">
        <v>73</v>
      </c>
      <c r="BM38" s="1" t="s">
        <v>65</v>
      </c>
      <c r="BN38" s="1" t="s">
        <v>66</v>
      </c>
      <c r="BS38" s="2" t="s">
        <v>30</v>
      </c>
      <c r="BT38" s="2" t="s">
        <v>63</v>
      </c>
      <c r="BU38" s="10" t="s">
        <v>64</v>
      </c>
      <c r="BV38" s="2">
        <v>2030</v>
      </c>
      <c r="BW38" s="24">
        <f>ELC_prices_Balmorel_IT3!K8</f>
        <v>14.18266943706014</v>
      </c>
      <c r="BX38" s="32">
        <f t="shared" si="15"/>
        <v>14.18266943706014</v>
      </c>
      <c r="BY38" s="23" t="s">
        <v>87</v>
      </c>
      <c r="BZ38" s="23" t="s">
        <v>65</v>
      </c>
      <c r="CA38" s="23" t="s">
        <v>66</v>
      </c>
      <c r="CB38" s="23"/>
      <c r="CC38" s="23" t="s">
        <v>30</v>
      </c>
      <c r="CD38" s="23" t="s">
        <v>63</v>
      </c>
      <c r="CE38" s="23" t="s">
        <v>68</v>
      </c>
      <c r="CF38" s="23">
        <v>2030</v>
      </c>
      <c r="CG38" s="24">
        <f t="shared" si="48"/>
        <v>13.473535965207132</v>
      </c>
      <c r="CH38" s="32">
        <f t="shared" si="48"/>
        <v>13.473535965207132</v>
      </c>
      <c r="CI38" s="23" t="s">
        <v>88</v>
      </c>
      <c r="CJ38" s="23" t="s">
        <v>65</v>
      </c>
      <c r="CK38" s="23" t="s">
        <v>66</v>
      </c>
      <c r="CN38" s="2" t="s">
        <v>30</v>
      </c>
      <c r="CO38" s="2" t="s">
        <v>63</v>
      </c>
      <c r="CP38" s="10" t="s">
        <v>64</v>
      </c>
      <c r="CQ38" s="2">
        <v>2030</v>
      </c>
      <c r="CR38" s="24">
        <f>+ELC_prices_Balmorel_IT3!M8</f>
        <v>15.227538185784388</v>
      </c>
      <c r="CS38" s="32">
        <f t="shared" si="16"/>
        <v>15.227538185784388</v>
      </c>
      <c r="CT38" s="23" t="s">
        <v>89</v>
      </c>
      <c r="CU38" s="23" t="s">
        <v>65</v>
      </c>
      <c r="CV38" s="23" t="s">
        <v>66</v>
      </c>
      <c r="CW38" s="23"/>
      <c r="CX38" s="23" t="s">
        <v>30</v>
      </c>
      <c r="CY38" s="23" t="s">
        <v>63</v>
      </c>
      <c r="CZ38" s="23" t="s">
        <v>68</v>
      </c>
      <c r="DA38" s="23">
        <v>2030</v>
      </c>
      <c r="DB38" s="24">
        <f t="shared" si="49"/>
        <v>14.466161276495168</v>
      </c>
      <c r="DC38" s="32">
        <f t="shared" si="49"/>
        <v>14.466161276495168</v>
      </c>
      <c r="DD38" s="23" t="s">
        <v>90</v>
      </c>
      <c r="DE38" s="23" t="s">
        <v>65</v>
      </c>
      <c r="DF38" s="23" t="s">
        <v>66</v>
      </c>
    </row>
    <row r="39" spans="1:110" x14ac:dyDescent="0.3">
      <c r="A39" s="2" t="s">
        <v>31</v>
      </c>
      <c r="B39" s="2" t="s">
        <v>63</v>
      </c>
      <c r="C39" s="10" t="s">
        <v>64</v>
      </c>
      <c r="D39" s="2">
        <v>2030</v>
      </c>
      <c r="E39" s="24">
        <f>ELC_prices_Balmorel_IT3!I9</f>
        <v>13.163316457600477</v>
      </c>
      <c r="F39" s="9">
        <f t="shared" ref="F39:H39" si="53">E39</f>
        <v>13.163316457600477</v>
      </c>
      <c r="G39" s="9">
        <f t="shared" si="53"/>
        <v>13.163316457600477</v>
      </c>
      <c r="H39" s="9">
        <f t="shared" si="53"/>
        <v>13.163316457600477</v>
      </c>
      <c r="I39" t="s">
        <v>67</v>
      </c>
      <c r="J39" t="s">
        <v>65</v>
      </c>
      <c r="K39" t="s">
        <v>66</v>
      </c>
      <c r="N39" t="s">
        <v>31</v>
      </c>
      <c r="O39" t="s">
        <v>63</v>
      </c>
      <c r="P39" t="s">
        <v>68</v>
      </c>
      <c r="Q39">
        <v>2030</v>
      </c>
      <c r="R39" s="9">
        <f t="shared" si="5"/>
        <v>12.505150634720453</v>
      </c>
      <c r="S39" s="9">
        <f t="shared" si="6"/>
        <v>12.505150634720453</v>
      </c>
      <c r="T39" s="9">
        <f t="shared" si="7"/>
        <v>12.505150634720453</v>
      </c>
      <c r="U39" s="9">
        <f t="shared" si="8"/>
        <v>12.505150634720453</v>
      </c>
      <c r="V39" s="1" t="s">
        <v>71</v>
      </c>
      <c r="W39" t="s">
        <v>65</v>
      </c>
      <c r="X39" t="s">
        <v>66</v>
      </c>
      <c r="AA39" s="2" t="s">
        <v>31</v>
      </c>
      <c r="AB39" s="2" t="s">
        <v>63</v>
      </c>
      <c r="AC39" s="10" t="s">
        <v>64</v>
      </c>
      <c r="AD39" s="2">
        <v>2030</v>
      </c>
      <c r="AE39" s="24">
        <f>ELC_prices_Balmorel_IT3!L9</f>
        <v>14.081789549432507</v>
      </c>
      <c r="AF39" s="9">
        <f t="shared" si="9"/>
        <v>14.081789549432507</v>
      </c>
      <c r="AG39" s="1" t="s">
        <v>69</v>
      </c>
      <c r="AH39" s="1" t="s">
        <v>65</v>
      </c>
      <c r="AI39" s="1" t="s">
        <v>66</v>
      </c>
      <c r="AJ39" s="1"/>
      <c r="AK39" s="1" t="s">
        <v>31</v>
      </c>
      <c r="AL39" s="1" t="s">
        <v>63</v>
      </c>
      <c r="AM39" s="1" t="s">
        <v>68</v>
      </c>
      <c r="AN39" s="1">
        <v>2030</v>
      </c>
      <c r="AO39" s="9">
        <f t="shared" si="10"/>
        <v>13.377700071960881</v>
      </c>
      <c r="AP39" s="9">
        <f t="shared" si="11"/>
        <v>13.377700071960881</v>
      </c>
      <c r="AQ39" s="1" t="s">
        <v>70</v>
      </c>
      <c r="AR39" s="1" t="s">
        <v>65</v>
      </c>
      <c r="AS39" s="1" t="s">
        <v>66</v>
      </c>
      <c r="AV39" s="2" t="s">
        <v>31</v>
      </c>
      <c r="AW39" s="2" t="s">
        <v>63</v>
      </c>
      <c r="AX39" s="10" t="s">
        <v>64</v>
      </c>
      <c r="AY39" s="2">
        <v>2030</v>
      </c>
      <c r="AZ39" s="24">
        <f>ELC_prices_Balmorel_IT3!N9</f>
        <v>12.411403962471603</v>
      </c>
      <c r="BA39" s="9">
        <f t="shared" si="12"/>
        <v>12.411403962471603</v>
      </c>
      <c r="BB39" s="1" t="s">
        <v>72</v>
      </c>
      <c r="BC39" s="1" t="s">
        <v>65</v>
      </c>
      <c r="BD39" s="1" t="s">
        <v>66</v>
      </c>
      <c r="BE39" s="1"/>
      <c r="BF39" s="1" t="s">
        <v>31</v>
      </c>
      <c r="BG39" s="1" t="s">
        <v>63</v>
      </c>
      <c r="BH39" s="1" t="s">
        <v>68</v>
      </c>
      <c r="BI39" s="1">
        <v>2030</v>
      </c>
      <c r="BJ39" s="9">
        <f>AZ39*$M$1</f>
        <v>11.790833764348022</v>
      </c>
      <c r="BK39" s="9">
        <f t="shared" si="14"/>
        <v>11.790833764348022</v>
      </c>
      <c r="BL39" s="1" t="s">
        <v>73</v>
      </c>
      <c r="BM39" s="1" t="s">
        <v>65</v>
      </c>
      <c r="BN39" s="1" t="s">
        <v>66</v>
      </c>
      <c r="BS39" s="2" t="s">
        <v>31</v>
      </c>
      <c r="BT39" s="2" t="s">
        <v>63</v>
      </c>
      <c r="BU39" s="10" t="s">
        <v>64</v>
      </c>
      <c r="BV39" s="2">
        <v>2030</v>
      </c>
      <c r="BW39" s="24">
        <f>ELC_prices_Balmorel_IT3!K9</f>
        <v>13.946824046283137</v>
      </c>
      <c r="BX39" s="32">
        <f t="shared" si="15"/>
        <v>13.946824046283137</v>
      </c>
      <c r="BY39" s="23" t="s">
        <v>87</v>
      </c>
      <c r="BZ39" s="23" t="s">
        <v>65</v>
      </c>
      <c r="CA39" s="23" t="s">
        <v>66</v>
      </c>
      <c r="CB39" s="23"/>
      <c r="CC39" s="23" t="s">
        <v>31</v>
      </c>
      <c r="CD39" s="23" t="s">
        <v>63</v>
      </c>
      <c r="CE39" s="23" t="s">
        <v>68</v>
      </c>
      <c r="CF39" s="23">
        <v>2030</v>
      </c>
      <c r="CG39" s="24">
        <f t="shared" si="48"/>
        <v>13.249482843968979</v>
      </c>
      <c r="CH39" s="32">
        <f t="shared" si="48"/>
        <v>13.249482843968979</v>
      </c>
      <c r="CI39" s="23" t="s">
        <v>88</v>
      </c>
      <c r="CJ39" s="23" t="s">
        <v>65</v>
      </c>
      <c r="CK39" s="23" t="s">
        <v>66</v>
      </c>
      <c r="CN39" s="2" t="s">
        <v>31</v>
      </c>
      <c r="CO39" s="2" t="s">
        <v>63</v>
      </c>
      <c r="CP39" s="10" t="s">
        <v>64</v>
      </c>
      <c r="CQ39" s="2">
        <v>2030</v>
      </c>
      <c r="CR39" s="24">
        <f>+ELC_prices_Balmorel_IT3!M9</f>
        <v>14.969376945799878</v>
      </c>
      <c r="CS39" s="32">
        <f t="shared" si="16"/>
        <v>14.969376945799878</v>
      </c>
      <c r="CT39" s="23" t="s">
        <v>89</v>
      </c>
      <c r="CU39" s="23" t="s">
        <v>65</v>
      </c>
      <c r="CV39" s="23" t="s">
        <v>66</v>
      </c>
      <c r="CW39" s="23"/>
      <c r="CX39" s="23" t="s">
        <v>31</v>
      </c>
      <c r="CY39" s="23" t="s">
        <v>63</v>
      </c>
      <c r="CZ39" s="23" t="s">
        <v>68</v>
      </c>
      <c r="DA39" s="23">
        <v>2030</v>
      </c>
      <c r="DB39" s="24">
        <f t="shared" si="49"/>
        <v>14.220908098509883</v>
      </c>
      <c r="DC39" s="32">
        <f t="shared" si="49"/>
        <v>14.220908098509883</v>
      </c>
      <c r="DD39" s="23" t="s">
        <v>90</v>
      </c>
      <c r="DE39" s="23" t="s">
        <v>65</v>
      </c>
      <c r="DF39" s="23" t="s">
        <v>66</v>
      </c>
    </row>
    <row r="40" spans="1:110" x14ac:dyDescent="0.3">
      <c r="A40" s="2" t="s">
        <v>32</v>
      </c>
      <c r="B40" s="2" t="s">
        <v>63</v>
      </c>
      <c r="C40" s="10" t="s">
        <v>64</v>
      </c>
      <c r="D40" s="2">
        <v>2030</v>
      </c>
      <c r="E40" s="24">
        <f>ELC_prices_Balmorel_IT3!I10</f>
        <v>13.163316457600494</v>
      </c>
      <c r="F40" s="9">
        <f t="shared" ref="F40:H40" si="54">E40</f>
        <v>13.163316457600494</v>
      </c>
      <c r="G40" s="9">
        <f t="shared" si="54"/>
        <v>13.163316457600494</v>
      </c>
      <c r="H40" s="9">
        <f t="shared" si="54"/>
        <v>13.163316457600494</v>
      </c>
      <c r="I40" t="s">
        <v>67</v>
      </c>
      <c r="J40" t="s">
        <v>65</v>
      </c>
      <c r="K40" t="s">
        <v>66</v>
      </c>
      <c r="N40" t="s">
        <v>32</v>
      </c>
      <c r="O40" t="s">
        <v>63</v>
      </c>
      <c r="P40" t="s">
        <v>68</v>
      </c>
      <c r="Q40">
        <v>2030</v>
      </c>
      <c r="R40" s="9">
        <f t="shared" si="5"/>
        <v>12.505150634720469</v>
      </c>
      <c r="S40" s="9">
        <f t="shared" si="6"/>
        <v>12.505150634720469</v>
      </c>
      <c r="T40" s="9">
        <f t="shared" si="7"/>
        <v>12.505150634720469</v>
      </c>
      <c r="U40" s="9">
        <f t="shared" si="8"/>
        <v>12.505150634720469</v>
      </c>
      <c r="V40" s="1" t="s">
        <v>71</v>
      </c>
      <c r="W40" t="s">
        <v>65</v>
      </c>
      <c r="X40" t="s">
        <v>66</v>
      </c>
      <c r="AA40" s="2" t="s">
        <v>32</v>
      </c>
      <c r="AB40" s="2" t="s">
        <v>63</v>
      </c>
      <c r="AC40" s="10" t="s">
        <v>64</v>
      </c>
      <c r="AD40" s="2">
        <v>2030</v>
      </c>
      <c r="AE40" s="24">
        <f>ELC_prices_Balmorel_IT3!L10</f>
        <v>14.084333945482859</v>
      </c>
      <c r="AF40" s="9">
        <f t="shared" si="9"/>
        <v>14.084333945482859</v>
      </c>
      <c r="AG40" s="1" t="s">
        <v>69</v>
      </c>
      <c r="AH40" s="1" t="s">
        <v>65</v>
      </c>
      <c r="AI40" s="1" t="s">
        <v>66</v>
      </c>
      <c r="AJ40" s="1"/>
      <c r="AK40" s="1" t="s">
        <v>32</v>
      </c>
      <c r="AL40" s="1" t="s">
        <v>63</v>
      </c>
      <c r="AM40" s="1" t="s">
        <v>68</v>
      </c>
      <c r="AN40" s="1">
        <v>2030</v>
      </c>
      <c r="AO40" s="9">
        <f t="shared" si="10"/>
        <v>13.380117248208716</v>
      </c>
      <c r="AP40" s="9">
        <f t="shared" si="11"/>
        <v>13.380117248208716</v>
      </c>
      <c r="AQ40" s="1" t="s">
        <v>70</v>
      </c>
      <c r="AR40" s="1" t="s">
        <v>65</v>
      </c>
      <c r="AS40" s="1" t="s">
        <v>66</v>
      </c>
      <c r="AV40" s="2" t="s">
        <v>32</v>
      </c>
      <c r="AW40" s="2" t="s">
        <v>63</v>
      </c>
      <c r="AX40" s="10" t="s">
        <v>64</v>
      </c>
      <c r="AY40" s="2">
        <v>2030</v>
      </c>
      <c r="AZ40" s="24">
        <f>ELC_prices_Balmorel_IT3!N10</f>
        <v>12.411403962471603</v>
      </c>
      <c r="BA40" s="9">
        <f t="shared" si="12"/>
        <v>12.411403962471603</v>
      </c>
      <c r="BB40" s="1" t="s">
        <v>72</v>
      </c>
      <c r="BC40" s="1" t="s">
        <v>65</v>
      </c>
      <c r="BD40" s="1" t="s">
        <v>66</v>
      </c>
      <c r="BE40" s="1"/>
      <c r="BF40" s="1" t="s">
        <v>32</v>
      </c>
      <c r="BG40" s="1" t="s">
        <v>63</v>
      </c>
      <c r="BH40" s="1" t="s">
        <v>68</v>
      </c>
      <c r="BI40" s="1">
        <v>2030</v>
      </c>
      <c r="BJ40" s="9">
        <f t="shared" si="13"/>
        <v>11.790833764348022</v>
      </c>
      <c r="BK40" s="9">
        <f t="shared" si="14"/>
        <v>11.790833764348022</v>
      </c>
      <c r="BL40" s="1" t="s">
        <v>73</v>
      </c>
      <c r="BM40" s="1" t="s">
        <v>65</v>
      </c>
      <c r="BN40" s="1" t="s">
        <v>66</v>
      </c>
      <c r="BS40" s="2" t="s">
        <v>32</v>
      </c>
      <c r="BT40" s="2" t="s">
        <v>63</v>
      </c>
      <c r="BU40" s="10" t="s">
        <v>64</v>
      </c>
      <c r="BV40" s="2">
        <v>2030</v>
      </c>
      <c r="BW40" s="24">
        <f>ELC_prices_Balmorel_IT3!K10</f>
        <v>13.946825924042717</v>
      </c>
      <c r="BX40" s="32">
        <f t="shared" si="15"/>
        <v>13.946825924042717</v>
      </c>
      <c r="BY40" s="23" t="s">
        <v>87</v>
      </c>
      <c r="BZ40" s="23" t="s">
        <v>65</v>
      </c>
      <c r="CA40" s="23" t="s">
        <v>66</v>
      </c>
      <c r="CB40" s="23"/>
      <c r="CC40" s="23" t="s">
        <v>32</v>
      </c>
      <c r="CD40" s="23" t="s">
        <v>63</v>
      </c>
      <c r="CE40" s="23" t="s">
        <v>68</v>
      </c>
      <c r="CF40" s="23">
        <v>2030</v>
      </c>
      <c r="CG40" s="24">
        <f t="shared" si="48"/>
        <v>13.24948462784058</v>
      </c>
      <c r="CH40" s="32">
        <f t="shared" si="48"/>
        <v>13.24948462784058</v>
      </c>
      <c r="CI40" s="23" t="s">
        <v>88</v>
      </c>
      <c r="CJ40" s="23" t="s">
        <v>65</v>
      </c>
      <c r="CK40" s="23" t="s">
        <v>66</v>
      </c>
      <c r="CN40" s="2" t="s">
        <v>32</v>
      </c>
      <c r="CO40" s="2" t="s">
        <v>63</v>
      </c>
      <c r="CP40" s="10" t="s">
        <v>64</v>
      </c>
      <c r="CQ40" s="2">
        <v>2030</v>
      </c>
      <c r="CR40" s="24">
        <f>+ELC_prices_Balmorel_IT3!M10</f>
        <v>14.96937780776557</v>
      </c>
      <c r="CS40" s="32">
        <f t="shared" si="16"/>
        <v>14.96937780776557</v>
      </c>
      <c r="CT40" s="23" t="s">
        <v>89</v>
      </c>
      <c r="CU40" s="23" t="s">
        <v>65</v>
      </c>
      <c r="CV40" s="23" t="s">
        <v>66</v>
      </c>
      <c r="CW40" s="23"/>
      <c r="CX40" s="23" t="s">
        <v>32</v>
      </c>
      <c r="CY40" s="23" t="s">
        <v>63</v>
      </c>
      <c r="CZ40" s="23" t="s">
        <v>68</v>
      </c>
      <c r="DA40" s="23">
        <v>2030</v>
      </c>
      <c r="DB40" s="24">
        <f t="shared" si="49"/>
        <v>14.22090891737729</v>
      </c>
      <c r="DC40" s="32">
        <f t="shared" si="49"/>
        <v>14.22090891737729</v>
      </c>
      <c r="DD40" s="23" t="s">
        <v>90</v>
      </c>
      <c r="DE40" s="23" t="s">
        <v>65</v>
      </c>
      <c r="DF40" s="23" t="s">
        <v>66</v>
      </c>
    </row>
    <row r="41" spans="1:110" x14ac:dyDescent="0.3">
      <c r="A41" s="2" t="s">
        <v>33</v>
      </c>
      <c r="B41" s="2" t="s">
        <v>63</v>
      </c>
      <c r="C41" s="10" t="s">
        <v>64</v>
      </c>
      <c r="D41" s="2">
        <v>2030</v>
      </c>
      <c r="E41" s="24">
        <f>ELC_prices_Balmorel_IT3!I11</f>
        <v>13.163316457600494</v>
      </c>
      <c r="F41" s="9">
        <f t="shared" ref="F41:H41" si="55">E41</f>
        <v>13.163316457600494</v>
      </c>
      <c r="G41" s="9">
        <f t="shared" si="55"/>
        <v>13.163316457600494</v>
      </c>
      <c r="H41" s="9">
        <f t="shared" si="55"/>
        <v>13.163316457600494</v>
      </c>
      <c r="I41" t="s">
        <v>67</v>
      </c>
      <c r="J41" t="s">
        <v>65</v>
      </c>
      <c r="K41" t="s">
        <v>66</v>
      </c>
      <c r="N41" t="s">
        <v>33</v>
      </c>
      <c r="O41" t="s">
        <v>63</v>
      </c>
      <c r="P41" t="s">
        <v>68</v>
      </c>
      <c r="Q41">
        <v>2030</v>
      </c>
      <c r="R41" s="9">
        <f t="shared" si="5"/>
        <v>12.505150634720469</v>
      </c>
      <c r="S41" s="9">
        <f t="shared" si="6"/>
        <v>12.505150634720469</v>
      </c>
      <c r="T41" s="9">
        <f t="shared" si="7"/>
        <v>12.505150634720469</v>
      </c>
      <c r="U41" s="9">
        <f t="shared" si="8"/>
        <v>12.505150634720469</v>
      </c>
      <c r="V41" s="1" t="s">
        <v>71</v>
      </c>
      <c r="W41" t="s">
        <v>65</v>
      </c>
      <c r="X41" t="s">
        <v>66</v>
      </c>
      <c r="AA41" s="2" t="s">
        <v>33</v>
      </c>
      <c r="AB41" s="2" t="s">
        <v>63</v>
      </c>
      <c r="AC41" s="10" t="s">
        <v>64</v>
      </c>
      <c r="AD41" s="2">
        <v>2030</v>
      </c>
      <c r="AE41" s="24">
        <f>ELC_prices_Balmorel_IT3!L11</f>
        <v>14.084333945482859</v>
      </c>
      <c r="AF41" s="9">
        <f t="shared" si="9"/>
        <v>14.084333945482859</v>
      </c>
      <c r="AG41" s="1" t="s">
        <v>69</v>
      </c>
      <c r="AH41" s="1" t="s">
        <v>65</v>
      </c>
      <c r="AI41" s="1" t="s">
        <v>66</v>
      </c>
      <c r="AJ41" s="1"/>
      <c r="AK41" s="1" t="s">
        <v>33</v>
      </c>
      <c r="AL41" s="1" t="s">
        <v>63</v>
      </c>
      <c r="AM41" s="1" t="s">
        <v>68</v>
      </c>
      <c r="AN41" s="1">
        <v>2030</v>
      </c>
      <c r="AO41" s="9">
        <f t="shared" si="10"/>
        <v>13.380117248208716</v>
      </c>
      <c r="AP41" s="9">
        <f t="shared" si="11"/>
        <v>13.380117248208716</v>
      </c>
      <c r="AQ41" s="1" t="s">
        <v>70</v>
      </c>
      <c r="AR41" s="1" t="s">
        <v>65</v>
      </c>
      <c r="AS41" s="1" t="s">
        <v>66</v>
      </c>
      <c r="AV41" s="2" t="s">
        <v>33</v>
      </c>
      <c r="AW41" s="2" t="s">
        <v>63</v>
      </c>
      <c r="AX41" s="10" t="s">
        <v>64</v>
      </c>
      <c r="AY41" s="2">
        <v>2030</v>
      </c>
      <c r="AZ41" s="24">
        <f>ELC_prices_Balmorel_IT3!N11</f>
        <v>12.411403962471603</v>
      </c>
      <c r="BA41" s="9">
        <f t="shared" si="12"/>
        <v>12.411403962471603</v>
      </c>
      <c r="BB41" s="1" t="s">
        <v>72</v>
      </c>
      <c r="BC41" s="1" t="s">
        <v>65</v>
      </c>
      <c r="BD41" s="1" t="s">
        <v>66</v>
      </c>
      <c r="BE41" s="1"/>
      <c r="BF41" s="1" t="s">
        <v>33</v>
      </c>
      <c r="BG41" s="1" t="s">
        <v>63</v>
      </c>
      <c r="BH41" s="1" t="s">
        <v>68</v>
      </c>
      <c r="BI41" s="1">
        <v>2030</v>
      </c>
      <c r="BJ41" s="9">
        <f t="shared" si="13"/>
        <v>11.790833764348022</v>
      </c>
      <c r="BK41" s="9">
        <f t="shared" si="14"/>
        <v>11.790833764348022</v>
      </c>
      <c r="BL41" s="1" t="s">
        <v>73</v>
      </c>
      <c r="BM41" s="1" t="s">
        <v>65</v>
      </c>
      <c r="BN41" s="1" t="s">
        <v>66</v>
      </c>
      <c r="BS41" s="2" t="s">
        <v>33</v>
      </c>
      <c r="BT41" s="2" t="s">
        <v>63</v>
      </c>
      <c r="BU41" s="10" t="s">
        <v>64</v>
      </c>
      <c r="BV41" s="2">
        <v>2030</v>
      </c>
      <c r="BW41" s="24">
        <f>ELC_prices_Balmorel_IT3!K11</f>
        <v>13.946824046283117</v>
      </c>
      <c r="BX41" s="32">
        <f t="shared" si="15"/>
        <v>13.946824046283117</v>
      </c>
      <c r="BY41" s="23" t="s">
        <v>87</v>
      </c>
      <c r="BZ41" s="23" t="s">
        <v>65</v>
      </c>
      <c r="CA41" s="23" t="s">
        <v>66</v>
      </c>
      <c r="CB41" s="23"/>
      <c r="CC41" s="23" t="s">
        <v>33</v>
      </c>
      <c r="CD41" s="23" t="s">
        <v>63</v>
      </c>
      <c r="CE41" s="23" t="s">
        <v>68</v>
      </c>
      <c r="CF41" s="23">
        <v>2030</v>
      </c>
      <c r="CG41" s="24">
        <f t="shared" si="48"/>
        <v>13.249482843968961</v>
      </c>
      <c r="CH41" s="32">
        <f t="shared" si="48"/>
        <v>13.249482843968961</v>
      </c>
      <c r="CI41" s="23" t="s">
        <v>88</v>
      </c>
      <c r="CJ41" s="23" t="s">
        <v>65</v>
      </c>
      <c r="CK41" s="23" t="s">
        <v>66</v>
      </c>
      <c r="CN41" s="2" t="s">
        <v>33</v>
      </c>
      <c r="CO41" s="2" t="s">
        <v>63</v>
      </c>
      <c r="CP41" s="10" t="s">
        <v>64</v>
      </c>
      <c r="CQ41" s="2">
        <v>2030</v>
      </c>
      <c r="CR41" s="24">
        <f>+ELC_prices_Balmorel_IT3!M11</f>
        <v>14.969373928919604</v>
      </c>
      <c r="CS41" s="32">
        <f t="shared" si="16"/>
        <v>14.969373928919604</v>
      </c>
      <c r="CT41" s="23" t="s">
        <v>89</v>
      </c>
      <c r="CU41" s="23" t="s">
        <v>65</v>
      </c>
      <c r="CV41" s="23" t="s">
        <v>66</v>
      </c>
      <c r="CW41" s="23"/>
      <c r="CX41" s="23" t="s">
        <v>33</v>
      </c>
      <c r="CY41" s="23" t="s">
        <v>63</v>
      </c>
      <c r="CZ41" s="23" t="s">
        <v>68</v>
      </c>
      <c r="DA41" s="23">
        <v>2030</v>
      </c>
      <c r="DB41" s="24">
        <f t="shared" si="49"/>
        <v>14.220905232473623</v>
      </c>
      <c r="DC41" s="32">
        <f t="shared" si="49"/>
        <v>14.220905232473623</v>
      </c>
      <c r="DD41" s="23" t="s">
        <v>90</v>
      </c>
      <c r="DE41" s="23" t="s">
        <v>65</v>
      </c>
      <c r="DF41" s="23" t="s">
        <v>66</v>
      </c>
    </row>
    <row r="42" spans="1:110" x14ac:dyDescent="0.3">
      <c r="A42" s="2" t="s">
        <v>34</v>
      </c>
      <c r="B42" s="2" t="s">
        <v>63</v>
      </c>
      <c r="C42" s="10" t="s">
        <v>64</v>
      </c>
      <c r="D42" s="2">
        <v>2030</v>
      </c>
      <c r="E42" s="24">
        <f>ELC_prices_Balmorel_IT3!I12</f>
        <v>13.163316457600494</v>
      </c>
      <c r="F42" s="9">
        <f t="shared" ref="F42:H42" si="56">E42</f>
        <v>13.163316457600494</v>
      </c>
      <c r="G42" s="9">
        <f t="shared" si="56"/>
        <v>13.163316457600494</v>
      </c>
      <c r="H42" s="9">
        <f t="shared" si="56"/>
        <v>13.163316457600494</v>
      </c>
      <c r="I42" t="s">
        <v>67</v>
      </c>
      <c r="J42" t="s">
        <v>65</v>
      </c>
      <c r="K42" t="s">
        <v>66</v>
      </c>
      <c r="N42" t="s">
        <v>34</v>
      </c>
      <c r="O42" t="s">
        <v>63</v>
      </c>
      <c r="P42" t="s">
        <v>68</v>
      </c>
      <c r="Q42">
        <v>2030</v>
      </c>
      <c r="R42" s="9">
        <f t="shared" si="5"/>
        <v>12.505150634720469</v>
      </c>
      <c r="S42" s="9">
        <f t="shared" si="6"/>
        <v>12.505150634720469</v>
      </c>
      <c r="T42" s="9">
        <f t="shared" si="7"/>
        <v>12.505150634720469</v>
      </c>
      <c r="U42" s="9">
        <f t="shared" si="8"/>
        <v>12.505150634720469</v>
      </c>
      <c r="V42" s="1" t="s">
        <v>71</v>
      </c>
      <c r="W42" t="s">
        <v>65</v>
      </c>
      <c r="X42" t="s">
        <v>66</v>
      </c>
      <c r="AA42" s="2" t="s">
        <v>34</v>
      </c>
      <c r="AB42" s="2" t="s">
        <v>63</v>
      </c>
      <c r="AC42" s="10" t="s">
        <v>64</v>
      </c>
      <c r="AD42" s="2">
        <v>2030</v>
      </c>
      <c r="AE42" s="24">
        <f>ELC_prices_Balmorel_IT3!L12</f>
        <v>14.080899010814882</v>
      </c>
      <c r="AF42" s="9">
        <f t="shared" si="9"/>
        <v>14.080899010814882</v>
      </c>
      <c r="AG42" s="1" t="s">
        <v>69</v>
      </c>
      <c r="AH42" s="1" t="s">
        <v>65</v>
      </c>
      <c r="AI42" s="1" t="s">
        <v>66</v>
      </c>
      <c r="AJ42" s="1"/>
      <c r="AK42" s="1" t="s">
        <v>34</v>
      </c>
      <c r="AL42" s="1" t="s">
        <v>63</v>
      </c>
      <c r="AM42" s="1" t="s">
        <v>68</v>
      </c>
      <c r="AN42" s="1">
        <v>2030</v>
      </c>
      <c r="AO42" s="9">
        <f t="shared" si="10"/>
        <v>13.376854060274137</v>
      </c>
      <c r="AP42" s="9">
        <f t="shared" si="11"/>
        <v>13.376854060274137</v>
      </c>
      <c r="AQ42" s="1" t="s">
        <v>70</v>
      </c>
      <c r="AR42" s="1" t="s">
        <v>65</v>
      </c>
      <c r="AS42" s="1" t="s">
        <v>66</v>
      </c>
      <c r="AV42" s="2" t="s">
        <v>34</v>
      </c>
      <c r="AW42" s="2" t="s">
        <v>63</v>
      </c>
      <c r="AX42" s="10" t="s">
        <v>64</v>
      </c>
      <c r="AY42" s="2">
        <v>2030</v>
      </c>
      <c r="AZ42" s="24">
        <f>ELC_prices_Balmorel_IT3!N12</f>
        <v>12.411403962471603</v>
      </c>
      <c r="BA42" s="9">
        <f t="shared" si="12"/>
        <v>12.411403962471603</v>
      </c>
      <c r="BB42" s="1" t="s">
        <v>72</v>
      </c>
      <c r="BC42" s="1" t="s">
        <v>65</v>
      </c>
      <c r="BD42" s="1" t="s">
        <v>66</v>
      </c>
      <c r="BE42" s="1"/>
      <c r="BF42" s="1" t="s">
        <v>34</v>
      </c>
      <c r="BG42" s="1" t="s">
        <v>63</v>
      </c>
      <c r="BH42" s="1" t="s">
        <v>68</v>
      </c>
      <c r="BI42" s="1">
        <v>2030</v>
      </c>
      <c r="BJ42" s="9">
        <f t="shared" si="13"/>
        <v>11.790833764348022</v>
      </c>
      <c r="BK42" s="9">
        <f t="shared" si="14"/>
        <v>11.790833764348022</v>
      </c>
      <c r="BL42" s="1" t="s">
        <v>73</v>
      </c>
      <c r="BM42" s="1" t="s">
        <v>65</v>
      </c>
      <c r="BN42" s="1" t="s">
        <v>66</v>
      </c>
      <c r="BS42" s="2" t="s">
        <v>34</v>
      </c>
      <c r="BT42" s="2" t="s">
        <v>63</v>
      </c>
      <c r="BU42" s="10" t="s">
        <v>64</v>
      </c>
      <c r="BV42" s="2">
        <v>2030</v>
      </c>
      <c r="BW42" s="24">
        <f>ELC_prices_Balmorel_IT3!K12</f>
        <v>13.946824797386958</v>
      </c>
      <c r="BX42" s="32">
        <f t="shared" si="15"/>
        <v>13.946824797386958</v>
      </c>
      <c r="BY42" s="23" t="s">
        <v>87</v>
      </c>
      <c r="BZ42" s="23" t="s">
        <v>65</v>
      </c>
      <c r="CA42" s="23" t="s">
        <v>66</v>
      </c>
      <c r="CB42" s="23"/>
      <c r="CC42" s="23" t="s">
        <v>34</v>
      </c>
      <c r="CD42" s="23" t="s">
        <v>63</v>
      </c>
      <c r="CE42" s="23" t="s">
        <v>68</v>
      </c>
      <c r="CF42" s="23">
        <v>2030</v>
      </c>
      <c r="CG42" s="24">
        <f t="shared" si="48"/>
        <v>13.249483557517609</v>
      </c>
      <c r="CH42" s="32">
        <f t="shared" si="48"/>
        <v>13.249483557517609</v>
      </c>
      <c r="CI42" s="23" t="s">
        <v>88</v>
      </c>
      <c r="CJ42" s="23" t="s">
        <v>65</v>
      </c>
      <c r="CK42" s="23" t="s">
        <v>66</v>
      </c>
      <c r="CN42" s="2" t="s">
        <v>34</v>
      </c>
      <c r="CO42" s="2" t="s">
        <v>63</v>
      </c>
      <c r="CP42" s="10" t="s">
        <v>64</v>
      </c>
      <c r="CQ42" s="2">
        <v>2030</v>
      </c>
      <c r="CR42" s="24">
        <f>+ELC_prices_Balmorel_IT3!M12</f>
        <v>14.96937780776557</v>
      </c>
      <c r="CS42" s="32">
        <f t="shared" si="16"/>
        <v>14.96937780776557</v>
      </c>
      <c r="CT42" s="23" t="s">
        <v>89</v>
      </c>
      <c r="CU42" s="23" t="s">
        <v>65</v>
      </c>
      <c r="CV42" s="23" t="s">
        <v>66</v>
      </c>
      <c r="CW42" s="23"/>
      <c r="CX42" s="23" t="s">
        <v>34</v>
      </c>
      <c r="CY42" s="23" t="s">
        <v>63</v>
      </c>
      <c r="CZ42" s="23" t="s">
        <v>68</v>
      </c>
      <c r="DA42" s="23">
        <v>2030</v>
      </c>
      <c r="DB42" s="24">
        <f t="shared" si="49"/>
        <v>14.22090891737729</v>
      </c>
      <c r="DC42" s="32">
        <f t="shared" si="49"/>
        <v>14.22090891737729</v>
      </c>
      <c r="DD42" s="23" t="s">
        <v>90</v>
      </c>
      <c r="DE42" s="23" t="s">
        <v>65</v>
      </c>
      <c r="DF42" s="23" t="s">
        <v>66</v>
      </c>
    </row>
    <row r="43" spans="1:110" x14ac:dyDescent="0.3">
      <c r="A43" s="2" t="s">
        <v>35</v>
      </c>
      <c r="B43" s="2" t="s">
        <v>63</v>
      </c>
      <c r="C43" s="10" t="s">
        <v>64</v>
      </c>
      <c r="D43" s="2">
        <v>2030</v>
      </c>
      <c r="E43" s="24">
        <f>ELC_prices_Balmorel_IT3!I13</f>
        <v>4.0572750863706872</v>
      </c>
      <c r="F43" s="9">
        <f t="shared" ref="F43:H43" si="57">E43</f>
        <v>4.0572750863706872</v>
      </c>
      <c r="G43" s="9">
        <f t="shared" si="57"/>
        <v>4.0572750863706872</v>
      </c>
      <c r="H43" s="9">
        <f t="shared" si="57"/>
        <v>4.0572750863706872</v>
      </c>
      <c r="I43" t="s">
        <v>67</v>
      </c>
      <c r="J43" t="s">
        <v>65</v>
      </c>
      <c r="K43" t="s">
        <v>66</v>
      </c>
      <c r="N43" t="s">
        <v>35</v>
      </c>
      <c r="O43" t="s">
        <v>63</v>
      </c>
      <c r="P43" t="s">
        <v>68</v>
      </c>
      <c r="Q43">
        <v>2030</v>
      </c>
      <c r="R43" s="9">
        <f t="shared" si="5"/>
        <v>3.8544113320521527</v>
      </c>
      <c r="S43" s="9">
        <f t="shared" si="6"/>
        <v>3.8544113320521527</v>
      </c>
      <c r="T43" s="9">
        <f t="shared" si="7"/>
        <v>3.8544113320521527</v>
      </c>
      <c r="U43" s="9">
        <f t="shared" si="8"/>
        <v>3.8544113320521527</v>
      </c>
      <c r="V43" s="1" t="s">
        <v>71</v>
      </c>
      <c r="W43" t="s">
        <v>65</v>
      </c>
      <c r="X43" t="s">
        <v>66</v>
      </c>
      <c r="AA43" s="2" t="s">
        <v>35</v>
      </c>
      <c r="AB43" s="2" t="s">
        <v>63</v>
      </c>
      <c r="AC43" s="10" t="s">
        <v>64</v>
      </c>
      <c r="AD43" s="2">
        <v>2030</v>
      </c>
      <c r="AE43" s="24">
        <f>ELC_prices_Balmorel_IT3!L13</f>
        <v>4.2936683349681202</v>
      </c>
      <c r="AF43" s="9">
        <f t="shared" si="9"/>
        <v>4.2936683349681202</v>
      </c>
      <c r="AG43" s="1" t="s">
        <v>69</v>
      </c>
      <c r="AH43" s="1" t="s">
        <v>65</v>
      </c>
      <c r="AI43" s="1" t="s">
        <v>66</v>
      </c>
      <c r="AJ43" s="1"/>
      <c r="AK43" s="1" t="s">
        <v>35</v>
      </c>
      <c r="AL43" s="1" t="s">
        <v>63</v>
      </c>
      <c r="AM43" s="1" t="s">
        <v>68</v>
      </c>
      <c r="AN43" s="1">
        <v>2030</v>
      </c>
      <c r="AO43" s="9">
        <f t="shared" si="10"/>
        <v>4.0789849182197138</v>
      </c>
      <c r="AP43" s="9">
        <f t="shared" si="11"/>
        <v>4.0789849182197138</v>
      </c>
      <c r="AQ43" s="1" t="s">
        <v>70</v>
      </c>
      <c r="AR43" s="1" t="s">
        <v>65</v>
      </c>
      <c r="AS43" s="1" t="s">
        <v>66</v>
      </c>
      <c r="AV43" s="2" t="s">
        <v>35</v>
      </c>
      <c r="AW43" s="2" t="s">
        <v>63</v>
      </c>
      <c r="AX43" s="10" t="s">
        <v>64</v>
      </c>
      <c r="AY43" s="2">
        <v>2030</v>
      </c>
      <c r="AZ43" s="24">
        <f>ELC_prices_Balmorel_IT3!N13</f>
        <v>4.3156430743260747</v>
      </c>
      <c r="BA43" s="9">
        <f t="shared" si="12"/>
        <v>4.3156430743260747</v>
      </c>
      <c r="BB43" s="1" t="s">
        <v>72</v>
      </c>
      <c r="BC43" s="1" t="s">
        <v>65</v>
      </c>
      <c r="BD43" s="1" t="s">
        <v>66</v>
      </c>
      <c r="BE43" s="1"/>
      <c r="BF43" s="1" t="s">
        <v>35</v>
      </c>
      <c r="BG43" s="1" t="s">
        <v>63</v>
      </c>
      <c r="BH43" s="1" t="s">
        <v>68</v>
      </c>
      <c r="BI43" s="1">
        <v>2030</v>
      </c>
      <c r="BJ43" s="9">
        <f t="shared" si="13"/>
        <v>4.0998609206097711</v>
      </c>
      <c r="BK43" s="9">
        <f t="shared" si="14"/>
        <v>4.0998609206097711</v>
      </c>
      <c r="BL43" s="1" t="s">
        <v>73</v>
      </c>
      <c r="BM43" s="1" t="s">
        <v>65</v>
      </c>
      <c r="BN43" s="1" t="s">
        <v>66</v>
      </c>
      <c r="BS43" s="2" t="s">
        <v>35</v>
      </c>
      <c r="BT43" s="2" t="s">
        <v>63</v>
      </c>
      <c r="BU43" s="10" t="s">
        <v>64</v>
      </c>
      <c r="BV43" s="2">
        <v>2030</v>
      </c>
      <c r="BW43" s="24">
        <f>ELC_prices_Balmorel_IT3!K13</f>
        <v>4.9744464978037541</v>
      </c>
      <c r="BX43" s="32">
        <f t="shared" si="15"/>
        <v>4.9744464978037541</v>
      </c>
      <c r="BY43" s="23" t="s">
        <v>87</v>
      </c>
      <c r="BZ43" s="23" t="s">
        <v>65</v>
      </c>
      <c r="CA43" s="23" t="s">
        <v>66</v>
      </c>
      <c r="CB43" s="23"/>
      <c r="CC43" s="23" t="s">
        <v>35</v>
      </c>
      <c r="CD43" s="23" t="s">
        <v>63</v>
      </c>
      <c r="CE43" s="23" t="s">
        <v>68</v>
      </c>
      <c r="CF43" s="23">
        <v>2030</v>
      </c>
      <c r="CG43" s="24">
        <f t="shared" si="48"/>
        <v>4.7257241729135666</v>
      </c>
      <c r="CH43" s="32">
        <f t="shared" si="48"/>
        <v>4.7257241729135666</v>
      </c>
      <c r="CI43" s="23" t="s">
        <v>88</v>
      </c>
      <c r="CJ43" s="23" t="s">
        <v>65</v>
      </c>
      <c r="CK43" s="23" t="s">
        <v>66</v>
      </c>
      <c r="CN43" s="2" t="s">
        <v>35</v>
      </c>
      <c r="CO43" s="2" t="s">
        <v>63</v>
      </c>
      <c r="CP43" s="10" t="s">
        <v>64</v>
      </c>
      <c r="CQ43" s="2">
        <v>2030</v>
      </c>
      <c r="CR43" s="24">
        <f>+ELC_prices_Balmorel_IT3!M13</f>
        <v>5.1376850225027901</v>
      </c>
      <c r="CS43" s="32">
        <f t="shared" si="16"/>
        <v>5.1376850225027901</v>
      </c>
      <c r="CT43" s="23" t="s">
        <v>89</v>
      </c>
      <c r="CU43" s="23" t="s">
        <v>65</v>
      </c>
      <c r="CV43" s="23" t="s">
        <v>66</v>
      </c>
      <c r="CW43" s="23"/>
      <c r="CX43" s="23" t="s">
        <v>35</v>
      </c>
      <c r="CY43" s="23" t="s">
        <v>63</v>
      </c>
      <c r="CZ43" s="23" t="s">
        <v>68</v>
      </c>
      <c r="DA43" s="23">
        <v>2030</v>
      </c>
      <c r="DB43" s="24">
        <f t="shared" si="49"/>
        <v>4.8808007713776504</v>
      </c>
      <c r="DC43" s="32">
        <f t="shared" si="49"/>
        <v>4.8808007713776504</v>
      </c>
      <c r="DD43" s="23" t="s">
        <v>90</v>
      </c>
      <c r="DE43" s="23" t="s">
        <v>65</v>
      </c>
      <c r="DF43" s="23" t="s">
        <v>66</v>
      </c>
    </row>
    <row r="44" spans="1:110" x14ac:dyDescent="0.3">
      <c r="A44" s="2" t="s">
        <v>36</v>
      </c>
      <c r="B44" s="2" t="s">
        <v>63</v>
      </c>
      <c r="C44" s="10" t="s">
        <v>64</v>
      </c>
      <c r="D44" s="2">
        <v>2030</v>
      </c>
      <c r="E44" s="24">
        <f>ELC_prices_Balmorel_IT3!I14</f>
        <v>4.0572750863706446</v>
      </c>
      <c r="F44" s="9">
        <f t="shared" ref="F44:H44" si="58">E44</f>
        <v>4.0572750863706446</v>
      </c>
      <c r="G44" s="9">
        <f t="shared" si="58"/>
        <v>4.0572750863706446</v>
      </c>
      <c r="H44" s="9">
        <f t="shared" si="58"/>
        <v>4.0572750863706446</v>
      </c>
      <c r="I44" t="s">
        <v>67</v>
      </c>
      <c r="J44" t="s">
        <v>65</v>
      </c>
      <c r="K44" t="s">
        <v>66</v>
      </c>
      <c r="N44" t="s">
        <v>36</v>
      </c>
      <c r="O44" t="s">
        <v>63</v>
      </c>
      <c r="P44" t="s">
        <v>68</v>
      </c>
      <c r="Q44">
        <v>2030</v>
      </c>
      <c r="R44" s="9">
        <f t="shared" si="5"/>
        <v>3.8544113320521123</v>
      </c>
      <c r="S44" s="9">
        <f t="shared" si="6"/>
        <v>3.8544113320521123</v>
      </c>
      <c r="T44" s="9">
        <f t="shared" si="7"/>
        <v>3.8544113320521123</v>
      </c>
      <c r="U44" s="9">
        <f t="shared" si="8"/>
        <v>3.8544113320521123</v>
      </c>
      <c r="V44" s="1" t="s">
        <v>71</v>
      </c>
      <c r="W44" t="s">
        <v>65</v>
      </c>
      <c r="X44" t="s">
        <v>66</v>
      </c>
      <c r="AA44" s="2" t="s">
        <v>36</v>
      </c>
      <c r="AB44" s="2" t="s">
        <v>63</v>
      </c>
      <c r="AC44" s="10" t="s">
        <v>64</v>
      </c>
      <c r="AD44" s="2">
        <v>2030</v>
      </c>
      <c r="AE44" s="24">
        <f>ELC_prices_Balmorel_IT3!L14</f>
        <v>4.2936683349681202</v>
      </c>
      <c r="AF44" s="9">
        <f t="shared" si="9"/>
        <v>4.2936683349681202</v>
      </c>
      <c r="AG44" s="1" t="s">
        <v>69</v>
      </c>
      <c r="AH44" s="1" t="s">
        <v>65</v>
      </c>
      <c r="AI44" s="1" t="s">
        <v>66</v>
      </c>
      <c r="AJ44" s="1"/>
      <c r="AK44" s="1" t="s">
        <v>36</v>
      </c>
      <c r="AL44" s="1" t="s">
        <v>63</v>
      </c>
      <c r="AM44" s="1" t="s">
        <v>68</v>
      </c>
      <c r="AN44" s="1">
        <v>2030</v>
      </c>
      <c r="AO44" s="9">
        <f t="shared" si="10"/>
        <v>4.0789849182197138</v>
      </c>
      <c r="AP44" s="9">
        <f t="shared" si="11"/>
        <v>4.0789849182197138</v>
      </c>
      <c r="AQ44" s="1" t="s">
        <v>70</v>
      </c>
      <c r="AR44" s="1" t="s">
        <v>65</v>
      </c>
      <c r="AS44" s="1" t="s">
        <v>66</v>
      </c>
      <c r="AV44" s="2" t="s">
        <v>36</v>
      </c>
      <c r="AW44" s="2" t="s">
        <v>63</v>
      </c>
      <c r="AX44" s="10" t="s">
        <v>64</v>
      </c>
      <c r="AY44" s="2">
        <v>2030</v>
      </c>
      <c r="AZ44" s="24">
        <f>ELC_prices_Balmorel_IT3!N14</f>
        <v>4.3156430743261014</v>
      </c>
      <c r="BA44" s="9">
        <f t="shared" si="12"/>
        <v>4.3156430743261014</v>
      </c>
      <c r="BB44" s="1" t="s">
        <v>72</v>
      </c>
      <c r="BC44" s="1" t="s">
        <v>65</v>
      </c>
      <c r="BD44" s="1" t="s">
        <v>66</v>
      </c>
      <c r="BE44" s="1"/>
      <c r="BF44" s="1" t="s">
        <v>36</v>
      </c>
      <c r="BG44" s="1" t="s">
        <v>63</v>
      </c>
      <c r="BH44" s="1" t="s">
        <v>68</v>
      </c>
      <c r="BI44" s="1">
        <v>2030</v>
      </c>
      <c r="BJ44" s="9">
        <f t="shared" si="13"/>
        <v>4.099860920609796</v>
      </c>
      <c r="BK44" s="9">
        <f t="shared" si="14"/>
        <v>4.099860920609796</v>
      </c>
      <c r="BL44" s="1" t="s">
        <v>73</v>
      </c>
      <c r="BM44" s="1" t="s">
        <v>65</v>
      </c>
      <c r="BN44" s="1" t="s">
        <v>66</v>
      </c>
      <c r="BS44" s="2" t="s">
        <v>36</v>
      </c>
      <c r="BT44" s="2" t="s">
        <v>63</v>
      </c>
      <c r="BU44" s="10" t="s">
        <v>64</v>
      </c>
      <c r="BV44" s="2">
        <v>2030</v>
      </c>
      <c r="BW44" s="24">
        <f>ELC_prices_Balmorel_IT3!K14</f>
        <v>4.974446497803779</v>
      </c>
      <c r="BX44" s="32">
        <f t="shared" si="15"/>
        <v>4.974446497803779</v>
      </c>
      <c r="BY44" s="23" t="s">
        <v>87</v>
      </c>
      <c r="BZ44" s="23" t="s">
        <v>65</v>
      </c>
      <c r="CA44" s="23" t="s">
        <v>66</v>
      </c>
      <c r="CB44" s="23"/>
      <c r="CC44" s="23" t="s">
        <v>36</v>
      </c>
      <c r="CD44" s="23" t="s">
        <v>63</v>
      </c>
      <c r="CE44" s="23" t="s">
        <v>68</v>
      </c>
      <c r="CF44" s="23">
        <v>2030</v>
      </c>
      <c r="CG44" s="24">
        <f t="shared" si="48"/>
        <v>4.7257241729135897</v>
      </c>
      <c r="CH44" s="32">
        <f t="shared" si="48"/>
        <v>4.7257241729135897</v>
      </c>
      <c r="CI44" s="23" t="s">
        <v>88</v>
      </c>
      <c r="CJ44" s="23" t="s">
        <v>65</v>
      </c>
      <c r="CK44" s="23" t="s">
        <v>66</v>
      </c>
      <c r="CN44" s="2" t="s">
        <v>36</v>
      </c>
      <c r="CO44" s="2" t="s">
        <v>63</v>
      </c>
      <c r="CP44" s="10" t="s">
        <v>64</v>
      </c>
      <c r="CQ44" s="2">
        <v>2030</v>
      </c>
      <c r="CR44" s="24">
        <f>+ELC_prices_Balmorel_IT3!M14</f>
        <v>5.137685022502783</v>
      </c>
      <c r="CS44" s="32">
        <f t="shared" si="16"/>
        <v>5.137685022502783</v>
      </c>
      <c r="CT44" s="23" t="s">
        <v>89</v>
      </c>
      <c r="CU44" s="23" t="s">
        <v>65</v>
      </c>
      <c r="CV44" s="23" t="s">
        <v>66</v>
      </c>
      <c r="CW44" s="23"/>
      <c r="CX44" s="23" t="s">
        <v>36</v>
      </c>
      <c r="CY44" s="23" t="s">
        <v>63</v>
      </c>
      <c r="CZ44" s="23" t="s">
        <v>68</v>
      </c>
      <c r="DA44" s="23">
        <v>2030</v>
      </c>
      <c r="DB44" s="24">
        <f t="shared" si="49"/>
        <v>4.8808007713776433</v>
      </c>
      <c r="DC44" s="32">
        <f t="shared" si="49"/>
        <v>4.8808007713776433</v>
      </c>
      <c r="DD44" s="23" t="s">
        <v>90</v>
      </c>
      <c r="DE44" s="23" t="s">
        <v>65</v>
      </c>
      <c r="DF44" s="23" t="s">
        <v>66</v>
      </c>
    </row>
    <row r="45" spans="1:110" x14ac:dyDescent="0.3">
      <c r="A45" s="2" t="s">
        <v>37</v>
      </c>
      <c r="B45" s="2" t="s">
        <v>63</v>
      </c>
      <c r="C45" s="10" t="s">
        <v>64</v>
      </c>
      <c r="D45" s="2">
        <v>2030</v>
      </c>
      <c r="E45" s="24">
        <f>ELC_prices_Balmorel_IT3!I15</f>
        <v>4.0572750863706446</v>
      </c>
      <c r="F45" s="9">
        <f t="shared" ref="F45:H45" si="59">E45</f>
        <v>4.0572750863706446</v>
      </c>
      <c r="G45" s="9">
        <f t="shared" si="59"/>
        <v>4.0572750863706446</v>
      </c>
      <c r="H45" s="9">
        <f t="shared" si="59"/>
        <v>4.0572750863706446</v>
      </c>
      <c r="I45" t="s">
        <v>67</v>
      </c>
      <c r="J45" t="s">
        <v>65</v>
      </c>
      <c r="K45" t="s">
        <v>66</v>
      </c>
      <c r="N45" t="s">
        <v>37</v>
      </c>
      <c r="O45" t="s">
        <v>63</v>
      </c>
      <c r="P45" t="s">
        <v>68</v>
      </c>
      <c r="Q45">
        <v>2030</v>
      </c>
      <c r="R45" s="9">
        <f t="shared" si="5"/>
        <v>3.8544113320521123</v>
      </c>
      <c r="S45" s="9">
        <f t="shared" si="6"/>
        <v>3.8544113320521123</v>
      </c>
      <c r="T45" s="9">
        <f t="shared" si="7"/>
        <v>3.8544113320521123</v>
      </c>
      <c r="U45" s="9">
        <f t="shared" si="8"/>
        <v>3.8544113320521123</v>
      </c>
      <c r="V45" s="1" t="s">
        <v>71</v>
      </c>
      <c r="W45" t="s">
        <v>65</v>
      </c>
      <c r="X45" t="s">
        <v>66</v>
      </c>
      <c r="AA45" s="2" t="s">
        <v>37</v>
      </c>
      <c r="AB45" s="2" t="s">
        <v>63</v>
      </c>
      <c r="AC45" s="10" t="s">
        <v>64</v>
      </c>
      <c r="AD45" s="2">
        <v>2030</v>
      </c>
      <c r="AE45" s="24">
        <f>ELC_prices_Balmorel_IT3!L15</f>
        <v>4.2936683349681202</v>
      </c>
      <c r="AF45" s="9">
        <f t="shared" si="9"/>
        <v>4.2936683349681202</v>
      </c>
      <c r="AG45" s="1" t="s">
        <v>69</v>
      </c>
      <c r="AH45" s="1" t="s">
        <v>65</v>
      </c>
      <c r="AI45" s="1" t="s">
        <v>66</v>
      </c>
      <c r="AJ45" s="1"/>
      <c r="AK45" s="1" t="s">
        <v>37</v>
      </c>
      <c r="AL45" s="1" t="s">
        <v>63</v>
      </c>
      <c r="AM45" s="1" t="s">
        <v>68</v>
      </c>
      <c r="AN45" s="1">
        <v>2030</v>
      </c>
      <c r="AO45" s="9">
        <f t="shared" si="10"/>
        <v>4.0789849182197138</v>
      </c>
      <c r="AP45" s="9">
        <f t="shared" si="11"/>
        <v>4.0789849182197138</v>
      </c>
      <c r="AQ45" s="1" t="s">
        <v>70</v>
      </c>
      <c r="AR45" s="1" t="s">
        <v>65</v>
      </c>
      <c r="AS45" s="1" t="s">
        <v>66</v>
      </c>
      <c r="AV45" s="2" t="s">
        <v>37</v>
      </c>
      <c r="AW45" s="2" t="s">
        <v>63</v>
      </c>
      <c r="AX45" s="10" t="s">
        <v>64</v>
      </c>
      <c r="AY45" s="2">
        <v>2030</v>
      </c>
      <c r="AZ45" s="24">
        <f>ELC_prices_Balmorel_IT3!N15</f>
        <v>4.3156430743261014</v>
      </c>
      <c r="BA45" s="9">
        <f t="shared" si="12"/>
        <v>4.3156430743261014</v>
      </c>
      <c r="BB45" s="1" t="s">
        <v>72</v>
      </c>
      <c r="BC45" s="1" t="s">
        <v>65</v>
      </c>
      <c r="BD45" s="1" t="s">
        <v>66</v>
      </c>
      <c r="BE45" s="1"/>
      <c r="BF45" s="1" t="s">
        <v>37</v>
      </c>
      <c r="BG45" s="1" t="s">
        <v>63</v>
      </c>
      <c r="BH45" s="1" t="s">
        <v>68</v>
      </c>
      <c r="BI45" s="1">
        <v>2030</v>
      </c>
      <c r="BJ45" s="9">
        <f t="shared" si="13"/>
        <v>4.099860920609796</v>
      </c>
      <c r="BK45" s="9">
        <f t="shared" si="14"/>
        <v>4.099860920609796</v>
      </c>
      <c r="BL45" s="1" t="s">
        <v>73</v>
      </c>
      <c r="BM45" s="1" t="s">
        <v>65</v>
      </c>
      <c r="BN45" s="1" t="s">
        <v>66</v>
      </c>
      <c r="BS45" s="2" t="s">
        <v>37</v>
      </c>
      <c r="BT45" s="2" t="s">
        <v>63</v>
      </c>
      <c r="BU45" s="10" t="s">
        <v>64</v>
      </c>
      <c r="BV45" s="2">
        <v>2030</v>
      </c>
      <c r="BW45" s="24">
        <f>ELC_prices_Balmorel_IT3!K15</f>
        <v>4.974446497803779</v>
      </c>
      <c r="BX45" s="32">
        <f t="shared" si="15"/>
        <v>4.974446497803779</v>
      </c>
      <c r="BY45" s="23" t="s">
        <v>87</v>
      </c>
      <c r="BZ45" s="23" t="s">
        <v>65</v>
      </c>
      <c r="CA45" s="23" t="s">
        <v>66</v>
      </c>
      <c r="CB45" s="23"/>
      <c r="CC45" s="23" t="s">
        <v>37</v>
      </c>
      <c r="CD45" s="23" t="s">
        <v>63</v>
      </c>
      <c r="CE45" s="23" t="s">
        <v>68</v>
      </c>
      <c r="CF45" s="23">
        <v>2030</v>
      </c>
      <c r="CG45" s="24">
        <f t="shared" si="48"/>
        <v>4.7257241729135897</v>
      </c>
      <c r="CH45" s="32">
        <f t="shared" si="48"/>
        <v>4.7257241729135897</v>
      </c>
      <c r="CI45" s="23" t="s">
        <v>88</v>
      </c>
      <c r="CJ45" s="23" t="s">
        <v>65</v>
      </c>
      <c r="CK45" s="23" t="s">
        <v>66</v>
      </c>
      <c r="CN45" s="2" t="s">
        <v>37</v>
      </c>
      <c r="CO45" s="2" t="s">
        <v>63</v>
      </c>
      <c r="CP45" s="10" t="s">
        <v>64</v>
      </c>
      <c r="CQ45" s="2">
        <v>2030</v>
      </c>
      <c r="CR45" s="24">
        <f>+ELC_prices_Balmorel_IT3!M15</f>
        <v>5.137685022502783</v>
      </c>
      <c r="CS45" s="32">
        <f t="shared" si="16"/>
        <v>5.137685022502783</v>
      </c>
      <c r="CT45" s="23" t="s">
        <v>89</v>
      </c>
      <c r="CU45" s="23" t="s">
        <v>65</v>
      </c>
      <c r="CV45" s="23" t="s">
        <v>66</v>
      </c>
      <c r="CW45" s="23"/>
      <c r="CX45" s="23" t="s">
        <v>37</v>
      </c>
      <c r="CY45" s="23" t="s">
        <v>63</v>
      </c>
      <c r="CZ45" s="23" t="s">
        <v>68</v>
      </c>
      <c r="DA45" s="23">
        <v>2030</v>
      </c>
      <c r="DB45" s="24">
        <f t="shared" si="49"/>
        <v>4.8808007713776433</v>
      </c>
      <c r="DC45" s="32">
        <f t="shared" si="49"/>
        <v>4.8808007713776433</v>
      </c>
      <c r="DD45" s="23" t="s">
        <v>90</v>
      </c>
      <c r="DE45" s="23" t="s">
        <v>65</v>
      </c>
      <c r="DF45" s="23" t="s">
        <v>66</v>
      </c>
    </row>
    <row r="46" spans="1:110" x14ac:dyDescent="0.3">
      <c r="A46" s="2" t="s">
        <v>38</v>
      </c>
      <c r="B46" s="2" t="s">
        <v>63</v>
      </c>
      <c r="C46" s="10" t="s">
        <v>64</v>
      </c>
      <c r="D46" s="2">
        <v>2030</v>
      </c>
      <c r="E46" s="24">
        <f>ELC_prices_Balmorel_IT3!I16</f>
        <v>4.0572750863706446</v>
      </c>
      <c r="F46" s="9">
        <f t="shared" ref="F46:H46" si="60">E46</f>
        <v>4.0572750863706446</v>
      </c>
      <c r="G46" s="9">
        <f t="shared" si="60"/>
        <v>4.0572750863706446</v>
      </c>
      <c r="H46" s="9">
        <f t="shared" si="60"/>
        <v>4.0572750863706446</v>
      </c>
      <c r="I46" t="s">
        <v>67</v>
      </c>
      <c r="J46" t="s">
        <v>65</v>
      </c>
      <c r="K46" t="s">
        <v>66</v>
      </c>
      <c r="N46" t="s">
        <v>38</v>
      </c>
      <c r="O46" t="s">
        <v>63</v>
      </c>
      <c r="P46" t="s">
        <v>68</v>
      </c>
      <c r="Q46">
        <v>2030</v>
      </c>
      <c r="R46" s="9">
        <f t="shared" si="5"/>
        <v>3.8544113320521123</v>
      </c>
      <c r="S46" s="9">
        <f t="shared" si="6"/>
        <v>3.8544113320521123</v>
      </c>
      <c r="T46" s="9">
        <f t="shared" si="7"/>
        <v>3.8544113320521123</v>
      </c>
      <c r="U46" s="9">
        <f t="shared" si="8"/>
        <v>3.8544113320521123</v>
      </c>
      <c r="V46" s="1" t="s">
        <v>71</v>
      </c>
      <c r="W46" t="s">
        <v>65</v>
      </c>
      <c r="X46" t="s">
        <v>66</v>
      </c>
      <c r="AA46" s="2" t="s">
        <v>38</v>
      </c>
      <c r="AB46" s="2" t="s">
        <v>63</v>
      </c>
      <c r="AC46" s="10" t="s">
        <v>64</v>
      </c>
      <c r="AD46" s="2">
        <v>2030</v>
      </c>
      <c r="AE46" s="24">
        <f>ELC_prices_Balmorel_IT3!L16</f>
        <v>4.2936683349681202</v>
      </c>
      <c r="AF46" s="9">
        <f t="shared" si="9"/>
        <v>4.2936683349681202</v>
      </c>
      <c r="AG46" s="1" t="s">
        <v>69</v>
      </c>
      <c r="AH46" s="1" t="s">
        <v>65</v>
      </c>
      <c r="AI46" s="1" t="s">
        <v>66</v>
      </c>
      <c r="AJ46" s="1"/>
      <c r="AK46" s="1" t="s">
        <v>38</v>
      </c>
      <c r="AL46" s="1" t="s">
        <v>63</v>
      </c>
      <c r="AM46" s="1" t="s">
        <v>68</v>
      </c>
      <c r="AN46" s="1">
        <v>2030</v>
      </c>
      <c r="AO46" s="9">
        <f t="shared" si="10"/>
        <v>4.0789849182197138</v>
      </c>
      <c r="AP46" s="9">
        <f t="shared" si="11"/>
        <v>4.0789849182197138</v>
      </c>
      <c r="AQ46" s="1" t="s">
        <v>70</v>
      </c>
      <c r="AR46" s="1" t="s">
        <v>65</v>
      </c>
      <c r="AS46" s="1" t="s">
        <v>66</v>
      </c>
      <c r="AV46" s="2" t="s">
        <v>38</v>
      </c>
      <c r="AW46" s="2" t="s">
        <v>63</v>
      </c>
      <c r="AX46" s="10" t="s">
        <v>64</v>
      </c>
      <c r="AY46" s="2">
        <v>2030</v>
      </c>
      <c r="AZ46" s="24">
        <f>ELC_prices_Balmorel_IT3!N16</f>
        <v>4.3156430743261014</v>
      </c>
      <c r="BA46" s="9">
        <f t="shared" si="12"/>
        <v>4.3156430743261014</v>
      </c>
      <c r="BB46" s="1" t="s">
        <v>72</v>
      </c>
      <c r="BC46" s="1" t="s">
        <v>65</v>
      </c>
      <c r="BD46" s="1" t="s">
        <v>66</v>
      </c>
      <c r="BE46" s="1"/>
      <c r="BF46" s="1" t="s">
        <v>38</v>
      </c>
      <c r="BG46" s="1" t="s">
        <v>63</v>
      </c>
      <c r="BH46" s="1" t="s">
        <v>68</v>
      </c>
      <c r="BI46" s="1">
        <v>2030</v>
      </c>
      <c r="BJ46" s="9">
        <f t="shared" si="13"/>
        <v>4.099860920609796</v>
      </c>
      <c r="BK46" s="9">
        <f t="shared" si="14"/>
        <v>4.099860920609796</v>
      </c>
      <c r="BL46" s="1" t="s">
        <v>73</v>
      </c>
      <c r="BM46" s="1" t="s">
        <v>65</v>
      </c>
      <c r="BN46" s="1" t="s">
        <v>66</v>
      </c>
      <c r="BS46" s="2" t="s">
        <v>38</v>
      </c>
      <c r="BT46" s="2" t="s">
        <v>63</v>
      </c>
      <c r="BU46" s="10" t="s">
        <v>64</v>
      </c>
      <c r="BV46" s="2">
        <v>2030</v>
      </c>
      <c r="BW46" s="24">
        <f>ELC_prices_Balmorel_IT3!K16</f>
        <v>4.974446497803779</v>
      </c>
      <c r="BX46" s="32">
        <f t="shared" si="15"/>
        <v>4.974446497803779</v>
      </c>
      <c r="BY46" s="23" t="s">
        <v>87</v>
      </c>
      <c r="BZ46" s="23" t="s">
        <v>65</v>
      </c>
      <c r="CA46" s="23" t="s">
        <v>66</v>
      </c>
      <c r="CB46" s="23"/>
      <c r="CC46" s="23" t="s">
        <v>38</v>
      </c>
      <c r="CD46" s="23" t="s">
        <v>63</v>
      </c>
      <c r="CE46" s="23" t="s">
        <v>68</v>
      </c>
      <c r="CF46" s="23">
        <v>2030</v>
      </c>
      <c r="CG46" s="24">
        <f t="shared" si="48"/>
        <v>4.7257241729135897</v>
      </c>
      <c r="CH46" s="32">
        <f t="shared" si="48"/>
        <v>4.7257241729135897</v>
      </c>
      <c r="CI46" s="23" t="s">
        <v>88</v>
      </c>
      <c r="CJ46" s="23" t="s">
        <v>65</v>
      </c>
      <c r="CK46" s="23" t="s">
        <v>66</v>
      </c>
      <c r="CN46" s="2" t="s">
        <v>38</v>
      </c>
      <c r="CO46" s="2" t="s">
        <v>63</v>
      </c>
      <c r="CP46" s="10" t="s">
        <v>64</v>
      </c>
      <c r="CQ46" s="2">
        <v>2030</v>
      </c>
      <c r="CR46" s="24">
        <f>+ELC_prices_Balmorel_IT3!M16</f>
        <v>5.137685022502783</v>
      </c>
      <c r="CS46" s="32">
        <f t="shared" si="16"/>
        <v>5.137685022502783</v>
      </c>
      <c r="CT46" s="23" t="s">
        <v>89</v>
      </c>
      <c r="CU46" s="23" t="s">
        <v>65</v>
      </c>
      <c r="CV46" s="23" t="s">
        <v>66</v>
      </c>
      <c r="CW46" s="23"/>
      <c r="CX46" s="23" t="s">
        <v>38</v>
      </c>
      <c r="CY46" s="23" t="s">
        <v>63</v>
      </c>
      <c r="CZ46" s="23" t="s">
        <v>68</v>
      </c>
      <c r="DA46" s="23">
        <v>2030</v>
      </c>
      <c r="DB46" s="24">
        <f t="shared" si="49"/>
        <v>4.8808007713776433</v>
      </c>
      <c r="DC46" s="32">
        <f t="shared" si="49"/>
        <v>4.8808007713776433</v>
      </c>
      <c r="DD46" s="23" t="s">
        <v>90</v>
      </c>
      <c r="DE46" s="23" t="s">
        <v>65</v>
      </c>
      <c r="DF46" s="23" t="s">
        <v>66</v>
      </c>
    </row>
    <row r="47" spans="1:110" x14ac:dyDescent="0.3">
      <c r="A47" s="2" t="s">
        <v>39</v>
      </c>
      <c r="B47" s="2" t="s">
        <v>63</v>
      </c>
      <c r="C47" s="10" t="s">
        <v>64</v>
      </c>
      <c r="D47" s="2">
        <v>2030</v>
      </c>
      <c r="E47" s="24">
        <f>ELC_prices_Balmorel_IT3!I17</f>
        <v>4.0572750863706446</v>
      </c>
      <c r="F47" s="9">
        <f t="shared" ref="F47:H47" si="61">E47</f>
        <v>4.0572750863706446</v>
      </c>
      <c r="G47" s="9">
        <f t="shared" si="61"/>
        <v>4.0572750863706446</v>
      </c>
      <c r="H47" s="9">
        <f t="shared" si="61"/>
        <v>4.0572750863706446</v>
      </c>
      <c r="I47" t="s">
        <v>67</v>
      </c>
      <c r="J47" t="s">
        <v>65</v>
      </c>
      <c r="K47" t="s">
        <v>66</v>
      </c>
      <c r="N47" t="s">
        <v>39</v>
      </c>
      <c r="O47" t="s">
        <v>63</v>
      </c>
      <c r="P47" t="s">
        <v>68</v>
      </c>
      <c r="Q47">
        <v>2030</v>
      </c>
      <c r="R47" s="9">
        <f t="shared" si="5"/>
        <v>3.8544113320521123</v>
      </c>
      <c r="S47" s="9">
        <f t="shared" si="6"/>
        <v>3.8544113320521123</v>
      </c>
      <c r="T47" s="9">
        <f t="shared" si="7"/>
        <v>3.8544113320521123</v>
      </c>
      <c r="U47" s="9">
        <f t="shared" si="8"/>
        <v>3.8544113320521123</v>
      </c>
      <c r="V47" s="1" t="s">
        <v>71</v>
      </c>
      <c r="W47" t="s">
        <v>65</v>
      </c>
      <c r="X47" t="s">
        <v>66</v>
      </c>
      <c r="AA47" s="2" t="s">
        <v>39</v>
      </c>
      <c r="AB47" s="2" t="s">
        <v>63</v>
      </c>
      <c r="AC47" s="10" t="s">
        <v>64</v>
      </c>
      <c r="AD47" s="2">
        <v>2030</v>
      </c>
      <c r="AE47" s="24">
        <f>ELC_prices_Balmorel_IT3!L17</f>
        <v>4.2936683349681202</v>
      </c>
      <c r="AF47" s="9">
        <f t="shared" si="9"/>
        <v>4.2936683349681202</v>
      </c>
      <c r="AG47" s="1" t="s">
        <v>69</v>
      </c>
      <c r="AH47" s="1" t="s">
        <v>65</v>
      </c>
      <c r="AI47" s="1" t="s">
        <v>66</v>
      </c>
      <c r="AJ47" s="1"/>
      <c r="AK47" s="1" t="s">
        <v>39</v>
      </c>
      <c r="AL47" s="1" t="s">
        <v>63</v>
      </c>
      <c r="AM47" s="1" t="s">
        <v>68</v>
      </c>
      <c r="AN47" s="1">
        <v>2030</v>
      </c>
      <c r="AO47" s="9">
        <f t="shared" si="10"/>
        <v>4.0789849182197138</v>
      </c>
      <c r="AP47" s="9">
        <f t="shared" si="11"/>
        <v>4.0789849182197138</v>
      </c>
      <c r="AQ47" s="1" t="s">
        <v>70</v>
      </c>
      <c r="AR47" s="1" t="s">
        <v>65</v>
      </c>
      <c r="AS47" s="1" t="s">
        <v>66</v>
      </c>
      <c r="AV47" s="2" t="s">
        <v>39</v>
      </c>
      <c r="AW47" s="2" t="s">
        <v>63</v>
      </c>
      <c r="AX47" s="10" t="s">
        <v>64</v>
      </c>
      <c r="AY47" s="2">
        <v>2030</v>
      </c>
      <c r="AZ47" s="24">
        <f>ELC_prices_Balmorel_IT3!N17</f>
        <v>4.3156430743261147</v>
      </c>
      <c r="BA47" s="9">
        <f t="shared" si="12"/>
        <v>4.3156430743261147</v>
      </c>
      <c r="BB47" s="1" t="s">
        <v>72</v>
      </c>
      <c r="BC47" s="1" t="s">
        <v>65</v>
      </c>
      <c r="BD47" s="1" t="s">
        <v>66</v>
      </c>
      <c r="BE47" s="1"/>
      <c r="BF47" s="1" t="s">
        <v>39</v>
      </c>
      <c r="BG47" s="1" t="s">
        <v>63</v>
      </c>
      <c r="BH47" s="1" t="s">
        <v>68</v>
      </c>
      <c r="BI47" s="1">
        <v>2030</v>
      </c>
      <c r="BJ47" s="9">
        <f t="shared" si="13"/>
        <v>4.0998609206098084</v>
      </c>
      <c r="BK47" s="9">
        <f t="shared" si="14"/>
        <v>4.0998609206098084</v>
      </c>
      <c r="BL47" s="1" t="s">
        <v>73</v>
      </c>
      <c r="BM47" s="1" t="s">
        <v>65</v>
      </c>
      <c r="BN47" s="1" t="s">
        <v>66</v>
      </c>
      <c r="BS47" s="2" t="s">
        <v>39</v>
      </c>
      <c r="BT47" s="2" t="s">
        <v>63</v>
      </c>
      <c r="BU47" s="10" t="s">
        <v>64</v>
      </c>
      <c r="BV47" s="2">
        <v>2030</v>
      </c>
      <c r="BW47" s="24">
        <f>ELC_prices_Balmorel_IT3!K17</f>
        <v>4.9744464978037897</v>
      </c>
      <c r="BX47" s="32">
        <f t="shared" si="15"/>
        <v>4.9744464978037897</v>
      </c>
      <c r="BY47" s="23" t="s">
        <v>87</v>
      </c>
      <c r="BZ47" s="23" t="s">
        <v>65</v>
      </c>
      <c r="CA47" s="23" t="s">
        <v>66</v>
      </c>
      <c r="CB47" s="23"/>
      <c r="CC47" s="23" t="s">
        <v>39</v>
      </c>
      <c r="CD47" s="23" t="s">
        <v>63</v>
      </c>
      <c r="CE47" s="23" t="s">
        <v>68</v>
      </c>
      <c r="CF47" s="23">
        <v>2030</v>
      </c>
      <c r="CG47" s="24">
        <f t="shared" si="48"/>
        <v>4.7257241729136004</v>
      </c>
      <c r="CH47" s="32">
        <f t="shared" si="48"/>
        <v>4.7257241729136004</v>
      </c>
      <c r="CI47" s="23" t="s">
        <v>88</v>
      </c>
      <c r="CJ47" s="23" t="s">
        <v>65</v>
      </c>
      <c r="CK47" s="23" t="s">
        <v>66</v>
      </c>
      <c r="CN47" s="2" t="s">
        <v>39</v>
      </c>
      <c r="CO47" s="2" t="s">
        <v>63</v>
      </c>
      <c r="CP47" s="10" t="s">
        <v>64</v>
      </c>
      <c r="CQ47" s="2">
        <v>2030</v>
      </c>
      <c r="CR47" s="24">
        <f>+ELC_prices_Balmorel_IT3!M17</f>
        <v>5.1376850225027786</v>
      </c>
      <c r="CS47" s="32">
        <f t="shared" si="16"/>
        <v>5.1376850225027786</v>
      </c>
      <c r="CT47" s="23" t="s">
        <v>89</v>
      </c>
      <c r="CU47" s="23" t="s">
        <v>65</v>
      </c>
      <c r="CV47" s="23" t="s">
        <v>66</v>
      </c>
      <c r="CW47" s="23"/>
      <c r="CX47" s="23" t="s">
        <v>39</v>
      </c>
      <c r="CY47" s="23" t="s">
        <v>63</v>
      </c>
      <c r="CZ47" s="23" t="s">
        <v>68</v>
      </c>
      <c r="DA47" s="23">
        <v>2030</v>
      </c>
      <c r="DB47" s="24">
        <f t="shared" si="49"/>
        <v>4.8808007713776398</v>
      </c>
      <c r="DC47" s="32">
        <f t="shared" si="49"/>
        <v>4.8808007713776398</v>
      </c>
      <c r="DD47" s="23" t="s">
        <v>90</v>
      </c>
      <c r="DE47" s="23" t="s">
        <v>65</v>
      </c>
      <c r="DF47" s="23" t="s">
        <v>66</v>
      </c>
    </row>
    <row r="48" spans="1:110" x14ac:dyDescent="0.3">
      <c r="A48" s="2" t="s">
        <v>40</v>
      </c>
      <c r="B48" s="2" t="s">
        <v>63</v>
      </c>
      <c r="C48" s="10" t="s">
        <v>64</v>
      </c>
      <c r="D48" s="2">
        <v>2030</v>
      </c>
      <c r="E48" s="24">
        <f>ELC_prices_Balmorel_IT3!I18</f>
        <v>4.0572750863706464</v>
      </c>
      <c r="F48" s="9">
        <f t="shared" ref="F48:H48" si="62">E48</f>
        <v>4.0572750863706464</v>
      </c>
      <c r="G48" s="9">
        <f t="shared" si="62"/>
        <v>4.0572750863706464</v>
      </c>
      <c r="H48" s="9">
        <f t="shared" si="62"/>
        <v>4.0572750863706464</v>
      </c>
      <c r="I48" t="s">
        <v>67</v>
      </c>
      <c r="J48" t="s">
        <v>65</v>
      </c>
      <c r="K48" t="s">
        <v>66</v>
      </c>
      <c r="N48" t="s">
        <v>40</v>
      </c>
      <c r="O48" t="s">
        <v>63</v>
      </c>
      <c r="P48" t="s">
        <v>68</v>
      </c>
      <c r="Q48">
        <v>2030</v>
      </c>
      <c r="R48" s="9">
        <f t="shared" si="5"/>
        <v>3.8544113320521141</v>
      </c>
      <c r="S48" s="9">
        <f t="shared" si="6"/>
        <v>3.8544113320521141</v>
      </c>
      <c r="T48" s="9">
        <f t="shared" si="7"/>
        <v>3.8544113320521141</v>
      </c>
      <c r="U48" s="9">
        <f t="shared" si="8"/>
        <v>3.8544113320521141</v>
      </c>
      <c r="V48" s="1" t="s">
        <v>71</v>
      </c>
      <c r="W48" t="s">
        <v>65</v>
      </c>
      <c r="X48" t="s">
        <v>66</v>
      </c>
      <c r="AA48" s="2" t="s">
        <v>40</v>
      </c>
      <c r="AB48" s="2" t="s">
        <v>63</v>
      </c>
      <c r="AC48" s="10" t="s">
        <v>64</v>
      </c>
      <c r="AD48" s="2">
        <v>2030</v>
      </c>
      <c r="AE48" s="24">
        <f>ELC_prices_Balmorel_IT3!L18</f>
        <v>4.2936683349681202</v>
      </c>
      <c r="AF48" s="9">
        <f t="shared" si="9"/>
        <v>4.2936683349681202</v>
      </c>
      <c r="AG48" s="1" t="s">
        <v>69</v>
      </c>
      <c r="AH48" s="1" t="s">
        <v>65</v>
      </c>
      <c r="AI48" s="1" t="s">
        <v>66</v>
      </c>
      <c r="AJ48" s="1"/>
      <c r="AK48" s="1" t="s">
        <v>40</v>
      </c>
      <c r="AL48" s="1" t="s">
        <v>63</v>
      </c>
      <c r="AM48" s="1" t="s">
        <v>68</v>
      </c>
      <c r="AN48" s="1">
        <v>2030</v>
      </c>
      <c r="AO48" s="9">
        <f t="shared" si="10"/>
        <v>4.0789849182197138</v>
      </c>
      <c r="AP48" s="9">
        <f t="shared" si="11"/>
        <v>4.0789849182197138</v>
      </c>
      <c r="AQ48" s="1" t="s">
        <v>70</v>
      </c>
      <c r="AR48" s="1" t="s">
        <v>65</v>
      </c>
      <c r="AS48" s="1" t="s">
        <v>66</v>
      </c>
      <c r="AV48" s="2" t="s">
        <v>40</v>
      </c>
      <c r="AW48" s="2" t="s">
        <v>63</v>
      </c>
      <c r="AX48" s="10" t="s">
        <v>64</v>
      </c>
      <c r="AY48" s="2">
        <v>2030</v>
      </c>
      <c r="AZ48" s="24">
        <f>ELC_prices_Balmorel_IT3!N18</f>
        <v>4.3156430743261369</v>
      </c>
      <c r="BA48" s="9">
        <f t="shared" si="12"/>
        <v>4.3156430743261369</v>
      </c>
      <c r="BB48" s="1" t="s">
        <v>72</v>
      </c>
      <c r="BC48" s="1" t="s">
        <v>65</v>
      </c>
      <c r="BD48" s="1" t="s">
        <v>66</v>
      </c>
      <c r="BE48" s="1"/>
      <c r="BF48" s="1" t="s">
        <v>40</v>
      </c>
      <c r="BG48" s="1" t="s">
        <v>63</v>
      </c>
      <c r="BH48" s="1" t="s">
        <v>68</v>
      </c>
      <c r="BI48" s="1">
        <v>2030</v>
      </c>
      <c r="BJ48" s="9">
        <f t="shared" si="13"/>
        <v>4.0998609206098298</v>
      </c>
      <c r="BK48" s="9">
        <f t="shared" si="14"/>
        <v>4.0998609206098298</v>
      </c>
      <c r="BL48" s="1" t="s">
        <v>73</v>
      </c>
      <c r="BM48" s="1" t="s">
        <v>65</v>
      </c>
      <c r="BN48" s="1" t="s">
        <v>66</v>
      </c>
      <c r="BS48" s="2" t="s">
        <v>40</v>
      </c>
      <c r="BT48" s="2" t="s">
        <v>63</v>
      </c>
      <c r="BU48" s="10" t="s">
        <v>64</v>
      </c>
      <c r="BV48" s="2">
        <v>2030</v>
      </c>
      <c r="BW48" s="24">
        <f>ELC_prices_Balmorel_IT3!K18</f>
        <v>4.9744464978037994</v>
      </c>
      <c r="BX48" s="32">
        <f t="shared" si="15"/>
        <v>4.9744464978037994</v>
      </c>
      <c r="BY48" s="23" t="s">
        <v>87</v>
      </c>
      <c r="BZ48" s="23" t="s">
        <v>65</v>
      </c>
      <c r="CA48" s="23" t="s">
        <v>66</v>
      </c>
      <c r="CB48" s="23"/>
      <c r="CC48" s="23" t="s">
        <v>40</v>
      </c>
      <c r="CD48" s="23" t="s">
        <v>63</v>
      </c>
      <c r="CE48" s="23" t="s">
        <v>68</v>
      </c>
      <c r="CF48" s="23">
        <v>2030</v>
      </c>
      <c r="CG48" s="24">
        <f t="shared" si="48"/>
        <v>4.7257241729136092</v>
      </c>
      <c r="CH48" s="32">
        <f t="shared" si="48"/>
        <v>4.7257241729136092</v>
      </c>
      <c r="CI48" s="23" t="s">
        <v>88</v>
      </c>
      <c r="CJ48" s="23" t="s">
        <v>65</v>
      </c>
      <c r="CK48" s="23" t="s">
        <v>66</v>
      </c>
      <c r="CN48" s="2" t="s">
        <v>40</v>
      </c>
      <c r="CO48" s="2" t="s">
        <v>63</v>
      </c>
      <c r="CP48" s="10" t="s">
        <v>64</v>
      </c>
      <c r="CQ48" s="2">
        <v>2030</v>
      </c>
      <c r="CR48" s="24">
        <f>+ELC_prices_Balmorel_IT3!M18</f>
        <v>5.1376850225027635</v>
      </c>
      <c r="CS48" s="32">
        <f t="shared" si="16"/>
        <v>5.1376850225027635</v>
      </c>
      <c r="CT48" s="23" t="s">
        <v>89</v>
      </c>
      <c r="CU48" s="23" t="s">
        <v>65</v>
      </c>
      <c r="CV48" s="23" t="s">
        <v>66</v>
      </c>
      <c r="CW48" s="23"/>
      <c r="CX48" s="23" t="s">
        <v>40</v>
      </c>
      <c r="CY48" s="23" t="s">
        <v>63</v>
      </c>
      <c r="CZ48" s="23" t="s">
        <v>68</v>
      </c>
      <c r="DA48" s="23">
        <v>2030</v>
      </c>
      <c r="DB48" s="24">
        <f t="shared" si="49"/>
        <v>4.8808007713776247</v>
      </c>
      <c r="DC48" s="32">
        <f t="shared" si="49"/>
        <v>4.8808007713776247</v>
      </c>
      <c r="DD48" s="23" t="s">
        <v>90</v>
      </c>
      <c r="DE48" s="23" t="s">
        <v>65</v>
      </c>
      <c r="DF48" s="23" t="s">
        <v>66</v>
      </c>
    </row>
    <row r="49" spans="1:110" x14ac:dyDescent="0.3">
      <c r="A49" s="2" t="s">
        <v>41</v>
      </c>
      <c r="B49" s="2" t="s">
        <v>63</v>
      </c>
      <c r="C49" s="10" t="s">
        <v>64</v>
      </c>
      <c r="D49" s="2">
        <v>2030</v>
      </c>
      <c r="E49" s="24">
        <f>ELC_prices_Balmorel_IT3!I19</f>
        <v>4.0572750863706464</v>
      </c>
      <c r="F49" s="9">
        <f t="shared" ref="F49:H49" si="63">E49</f>
        <v>4.0572750863706464</v>
      </c>
      <c r="G49" s="9">
        <f t="shared" si="63"/>
        <v>4.0572750863706464</v>
      </c>
      <c r="H49" s="9">
        <f t="shared" si="63"/>
        <v>4.0572750863706464</v>
      </c>
      <c r="I49" t="s">
        <v>67</v>
      </c>
      <c r="J49" t="s">
        <v>65</v>
      </c>
      <c r="K49" t="s">
        <v>66</v>
      </c>
      <c r="N49" t="s">
        <v>41</v>
      </c>
      <c r="O49" t="s">
        <v>63</v>
      </c>
      <c r="P49" t="s">
        <v>68</v>
      </c>
      <c r="Q49">
        <v>2030</v>
      </c>
      <c r="R49" s="9">
        <f t="shared" si="5"/>
        <v>3.8544113320521141</v>
      </c>
      <c r="S49" s="9">
        <f t="shared" si="6"/>
        <v>3.8544113320521141</v>
      </c>
      <c r="T49" s="9">
        <f t="shared" si="7"/>
        <v>3.8544113320521141</v>
      </c>
      <c r="U49" s="9">
        <f t="shared" si="8"/>
        <v>3.8544113320521141</v>
      </c>
      <c r="V49" s="1" t="s">
        <v>71</v>
      </c>
      <c r="W49" t="s">
        <v>65</v>
      </c>
      <c r="X49" t="s">
        <v>66</v>
      </c>
      <c r="AA49" s="2" t="s">
        <v>41</v>
      </c>
      <c r="AB49" s="2" t="s">
        <v>63</v>
      </c>
      <c r="AC49" s="10" t="s">
        <v>64</v>
      </c>
      <c r="AD49" s="2">
        <v>2030</v>
      </c>
      <c r="AE49" s="24">
        <f>ELC_prices_Balmorel_IT3!L19</f>
        <v>4.2936683349681202</v>
      </c>
      <c r="AF49" s="9">
        <f t="shared" si="9"/>
        <v>4.2936683349681202</v>
      </c>
      <c r="AG49" s="1" t="s">
        <v>69</v>
      </c>
      <c r="AH49" s="1" t="s">
        <v>65</v>
      </c>
      <c r="AI49" s="1" t="s">
        <v>66</v>
      </c>
      <c r="AJ49" s="1"/>
      <c r="AK49" s="1" t="s">
        <v>41</v>
      </c>
      <c r="AL49" s="1" t="s">
        <v>63</v>
      </c>
      <c r="AM49" s="1" t="s">
        <v>68</v>
      </c>
      <c r="AN49" s="1">
        <v>2030</v>
      </c>
      <c r="AO49" s="9">
        <f t="shared" si="10"/>
        <v>4.0789849182197138</v>
      </c>
      <c r="AP49" s="9">
        <f t="shared" si="11"/>
        <v>4.0789849182197138</v>
      </c>
      <c r="AQ49" s="1" t="s">
        <v>70</v>
      </c>
      <c r="AR49" s="1" t="s">
        <v>65</v>
      </c>
      <c r="AS49" s="1" t="s">
        <v>66</v>
      </c>
      <c r="AV49" s="2" t="s">
        <v>41</v>
      </c>
      <c r="AW49" s="2" t="s">
        <v>63</v>
      </c>
      <c r="AX49" s="10" t="s">
        <v>64</v>
      </c>
      <c r="AY49" s="2">
        <v>2030</v>
      </c>
      <c r="AZ49" s="24">
        <f>ELC_prices_Balmorel_IT3!N19</f>
        <v>4.3156430743261369</v>
      </c>
      <c r="BA49" s="9">
        <f t="shared" si="12"/>
        <v>4.3156430743261369</v>
      </c>
      <c r="BB49" s="1" t="s">
        <v>72</v>
      </c>
      <c r="BC49" s="1" t="s">
        <v>65</v>
      </c>
      <c r="BD49" s="1" t="s">
        <v>66</v>
      </c>
      <c r="BE49" s="1"/>
      <c r="BF49" s="1" t="s">
        <v>41</v>
      </c>
      <c r="BG49" s="1" t="s">
        <v>63</v>
      </c>
      <c r="BH49" s="1" t="s">
        <v>68</v>
      </c>
      <c r="BI49" s="1">
        <v>2030</v>
      </c>
      <c r="BJ49" s="9">
        <f t="shared" si="13"/>
        <v>4.0998609206098298</v>
      </c>
      <c r="BK49" s="9">
        <f t="shared" si="14"/>
        <v>4.0998609206098298</v>
      </c>
      <c r="BL49" s="1" t="s">
        <v>73</v>
      </c>
      <c r="BM49" s="1" t="s">
        <v>65</v>
      </c>
      <c r="BN49" s="1" t="s">
        <v>66</v>
      </c>
      <c r="BS49" s="2" t="s">
        <v>41</v>
      </c>
      <c r="BT49" s="2" t="s">
        <v>63</v>
      </c>
      <c r="BU49" s="10" t="s">
        <v>64</v>
      </c>
      <c r="BV49" s="2">
        <v>2030</v>
      </c>
      <c r="BW49" s="24">
        <f>ELC_prices_Balmorel_IT3!K19</f>
        <v>4.9744464978037994</v>
      </c>
      <c r="BX49" s="32">
        <f t="shared" si="15"/>
        <v>4.9744464978037994</v>
      </c>
      <c r="BY49" s="23" t="s">
        <v>87</v>
      </c>
      <c r="BZ49" s="23" t="s">
        <v>65</v>
      </c>
      <c r="CA49" s="23" t="s">
        <v>66</v>
      </c>
      <c r="CB49" s="23"/>
      <c r="CC49" s="23" t="s">
        <v>41</v>
      </c>
      <c r="CD49" s="23" t="s">
        <v>63</v>
      </c>
      <c r="CE49" s="23" t="s">
        <v>68</v>
      </c>
      <c r="CF49" s="23">
        <v>2030</v>
      </c>
      <c r="CG49" s="24">
        <f t="shared" si="48"/>
        <v>4.7257241729136092</v>
      </c>
      <c r="CH49" s="32">
        <f t="shared" si="48"/>
        <v>4.7257241729136092</v>
      </c>
      <c r="CI49" s="23" t="s">
        <v>88</v>
      </c>
      <c r="CJ49" s="23" t="s">
        <v>65</v>
      </c>
      <c r="CK49" s="23" t="s">
        <v>66</v>
      </c>
      <c r="CN49" s="2" t="s">
        <v>41</v>
      </c>
      <c r="CO49" s="2" t="s">
        <v>63</v>
      </c>
      <c r="CP49" s="10" t="s">
        <v>64</v>
      </c>
      <c r="CQ49" s="2">
        <v>2030</v>
      </c>
      <c r="CR49" s="24">
        <f>+ELC_prices_Balmorel_IT3!M19</f>
        <v>5.1376850225027635</v>
      </c>
      <c r="CS49" s="32">
        <f t="shared" si="16"/>
        <v>5.1376850225027635</v>
      </c>
      <c r="CT49" s="23" t="s">
        <v>89</v>
      </c>
      <c r="CU49" s="23" t="s">
        <v>65</v>
      </c>
      <c r="CV49" s="23" t="s">
        <v>66</v>
      </c>
      <c r="CW49" s="23"/>
      <c r="CX49" s="23" t="s">
        <v>41</v>
      </c>
      <c r="CY49" s="23" t="s">
        <v>63</v>
      </c>
      <c r="CZ49" s="23" t="s">
        <v>68</v>
      </c>
      <c r="DA49" s="23">
        <v>2030</v>
      </c>
      <c r="DB49" s="24">
        <f t="shared" si="49"/>
        <v>4.8808007713776247</v>
      </c>
      <c r="DC49" s="32">
        <f t="shared" si="49"/>
        <v>4.8808007713776247</v>
      </c>
      <c r="DD49" s="23" t="s">
        <v>90</v>
      </c>
      <c r="DE49" s="23" t="s">
        <v>65</v>
      </c>
      <c r="DF49" s="23" t="s">
        <v>66</v>
      </c>
    </row>
    <row r="50" spans="1:110" x14ac:dyDescent="0.3">
      <c r="A50" s="2" t="s">
        <v>42</v>
      </c>
      <c r="B50" s="2" t="s">
        <v>63</v>
      </c>
      <c r="C50" s="10" t="s">
        <v>64</v>
      </c>
      <c r="D50" s="2">
        <v>2030</v>
      </c>
      <c r="E50" s="24">
        <f>ELC_prices_Balmorel_IT3!I20</f>
        <v>4.0572750863706464</v>
      </c>
      <c r="F50" s="9">
        <f t="shared" ref="F50:H50" si="64">E50</f>
        <v>4.0572750863706464</v>
      </c>
      <c r="G50" s="9">
        <f t="shared" si="64"/>
        <v>4.0572750863706464</v>
      </c>
      <c r="H50" s="9">
        <f t="shared" si="64"/>
        <v>4.0572750863706464</v>
      </c>
      <c r="I50" t="s">
        <v>67</v>
      </c>
      <c r="J50" t="s">
        <v>65</v>
      </c>
      <c r="K50" t="s">
        <v>66</v>
      </c>
      <c r="N50" t="s">
        <v>42</v>
      </c>
      <c r="O50" t="s">
        <v>63</v>
      </c>
      <c r="P50" t="s">
        <v>68</v>
      </c>
      <c r="Q50">
        <v>2030</v>
      </c>
      <c r="R50" s="9">
        <f t="shared" si="5"/>
        <v>3.8544113320521141</v>
      </c>
      <c r="S50" s="9">
        <f t="shared" si="6"/>
        <v>3.8544113320521141</v>
      </c>
      <c r="T50" s="9">
        <f t="shared" si="7"/>
        <v>3.8544113320521141</v>
      </c>
      <c r="U50" s="9">
        <f t="shared" si="8"/>
        <v>3.8544113320521141</v>
      </c>
      <c r="V50" s="1" t="s">
        <v>71</v>
      </c>
      <c r="W50" t="s">
        <v>65</v>
      </c>
      <c r="X50" t="s">
        <v>66</v>
      </c>
      <c r="AA50" s="2" t="s">
        <v>42</v>
      </c>
      <c r="AB50" s="2" t="s">
        <v>63</v>
      </c>
      <c r="AC50" s="10" t="s">
        <v>64</v>
      </c>
      <c r="AD50" s="2">
        <v>2030</v>
      </c>
      <c r="AE50" s="24">
        <f>ELC_prices_Balmorel_IT3!L20</f>
        <v>4.2936683349681202</v>
      </c>
      <c r="AF50" s="9">
        <f t="shared" si="9"/>
        <v>4.2936683349681202</v>
      </c>
      <c r="AG50" s="1" t="s">
        <v>69</v>
      </c>
      <c r="AH50" s="1" t="s">
        <v>65</v>
      </c>
      <c r="AI50" s="1" t="s">
        <v>66</v>
      </c>
      <c r="AJ50" s="1"/>
      <c r="AK50" s="1" t="s">
        <v>42</v>
      </c>
      <c r="AL50" s="1" t="s">
        <v>63</v>
      </c>
      <c r="AM50" s="1" t="s">
        <v>68</v>
      </c>
      <c r="AN50" s="1">
        <v>2030</v>
      </c>
      <c r="AO50" s="9">
        <f t="shared" si="10"/>
        <v>4.0789849182197138</v>
      </c>
      <c r="AP50" s="9">
        <f t="shared" si="11"/>
        <v>4.0789849182197138</v>
      </c>
      <c r="AQ50" s="1" t="s">
        <v>70</v>
      </c>
      <c r="AR50" s="1" t="s">
        <v>65</v>
      </c>
      <c r="AS50" s="1" t="s">
        <v>66</v>
      </c>
      <c r="AV50" s="2" t="s">
        <v>42</v>
      </c>
      <c r="AW50" s="2" t="s">
        <v>63</v>
      </c>
      <c r="AX50" s="10" t="s">
        <v>64</v>
      </c>
      <c r="AY50" s="2">
        <v>2030</v>
      </c>
      <c r="AZ50" s="24">
        <f>ELC_prices_Balmorel_IT3!N20</f>
        <v>4.3156430743261369</v>
      </c>
      <c r="BA50" s="9">
        <f t="shared" si="12"/>
        <v>4.3156430743261369</v>
      </c>
      <c r="BB50" s="1" t="s">
        <v>72</v>
      </c>
      <c r="BC50" s="1" t="s">
        <v>65</v>
      </c>
      <c r="BD50" s="1" t="s">
        <v>66</v>
      </c>
      <c r="BE50" s="1"/>
      <c r="BF50" s="1" t="s">
        <v>42</v>
      </c>
      <c r="BG50" s="1" t="s">
        <v>63</v>
      </c>
      <c r="BH50" s="1" t="s">
        <v>68</v>
      </c>
      <c r="BI50" s="1">
        <v>2030</v>
      </c>
      <c r="BJ50" s="9">
        <f t="shared" si="13"/>
        <v>4.0998609206098298</v>
      </c>
      <c r="BK50" s="9">
        <f t="shared" si="14"/>
        <v>4.0998609206098298</v>
      </c>
      <c r="BL50" s="1" t="s">
        <v>73</v>
      </c>
      <c r="BM50" s="1" t="s">
        <v>65</v>
      </c>
      <c r="BN50" s="1" t="s">
        <v>66</v>
      </c>
      <c r="BS50" s="2" t="s">
        <v>42</v>
      </c>
      <c r="BT50" s="2" t="s">
        <v>63</v>
      </c>
      <c r="BU50" s="10" t="s">
        <v>64</v>
      </c>
      <c r="BV50" s="2">
        <v>2030</v>
      </c>
      <c r="BW50" s="24">
        <f>ELC_prices_Balmorel_IT3!K20</f>
        <v>4.9744464978037994</v>
      </c>
      <c r="BX50" s="32">
        <f t="shared" si="15"/>
        <v>4.9744464978037994</v>
      </c>
      <c r="BY50" s="23" t="s">
        <v>87</v>
      </c>
      <c r="BZ50" s="23" t="s">
        <v>65</v>
      </c>
      <c r="CA50" s="23" t="s">
        <v>66</v>
      </c>
      <c r="CB50" s="23"/>
      <c r="CC50" s="23" t="s">
        <v>42</v>
      </c>
      <c r="CD50" s="23" t="s">
        <v>63</v>
      </c>
      <c r="CE50" s="23" t="s">
        <v>68</v>
      </c>
      <c r="CF50" s="23">
        <v>2030</v>
      </c>
      <c r="CG50" s="24">
        <f t="shared" si="48"/>
        <v>4.7257241729136092</v>
      </c>
      <c r="CH50" s="32">
        <f t="shared" si="48"/>
        <v>4.7257241729136092</v>
      </c>
      <c r="CI50" s="23" t="s">
        <v>88</v>
      </c>
      <c r="CJ50" s="23" t="s">
        <v>65</v>
      </c>
      <c r="CK50" s="23" t="s">
        <v>66</v>
      </c>
      <c r="CN50" s="2" t="s">
        <v>42</v>
      </c>
      <c r="CO50" s="2" t="s">
        <v>63</v>
      </c>
      <c r="CP50" s="10" t="s">
        <v>64</v>
      </c>
      <c r="CQ50" s="2">
        <v>2030</v>
      </c>
      <c r="CR50" s="24">
        <f>+ELC_prices_Balmorel_IT3!M20</f>
        <v>5.1376850225027635</v>
      </c>
      <c r="CS50" s="32">
        <f t="shared" si="16"/>
        <v>5.1376850225027635</v>
      </c>
      <c r="CT50" s="23" t="s">
        <v>89</v>
      </c>
      <c r="CU50" s="23" t="s">
        <v>65</v>
      </c>
      <c r="CV50" s="23" t="s">
        <v>66</v>
      </c>
      <c r="CW50" s="23"/>
      <c r="CX50" s="23" t="s">
        <v>42</v>
      </c>
      <c r="CY50" s="23" t="s">
        <v>63</v>
      </c>
      <c r="CZ50" s="23" t="s">
        <v>68</v>
      </c>
      <c r="DA50" s="23">
        <v>2030</v>
      </c>
      <c r="DB50" s="24">
        <f t="shared" si="49"/>
        <v>4.8808007713776247</v>
      </c>
      <c r="DC50" s="32">
        <f t="shared" si="49"/>
        <v>4.8808007713776247</v>
      </c>
      <c r="DD50" s="23" t="s">
        <v>90</v>
      </c>
      <c r="DE50" s="23" t="s">
        <v>65</v>
      </c>
      <c r="DF50" s="23" t="s">
        <v>66</v>
      </c>
    </row>
    <row r="51" spans="1:110" x14ac:dyDescent="0.3">
      <c r="A51" s="2" t="s">
        <v>43</v>
      </c>
      <c r="B51" s="2" t="s">
        <v>63</v>
      </c>
      <c r="C51" s="10" t="s">
        <v>64</v>
      </c>
      <c r="D51" s="2">
        <v>2030</v>
      </c>
      <c r="E51" s="24">
        <f>ELC_prices_Balmorel_IT3!I21</f>
        <v>14.665143973872659</v>
      </c>
      <c r="F51" s="9">
        <f t="shared" ref="F51:H51" si="65">E51</f>
        <v>14.665143973872659</v>
      </c>
      <c r="G51" s="9">
        <f t="shared" si="65"/>
        <v>14.665143973872659</v>
      </c>
      <c r="H51" s="9">
        <f t="shared" si="65"/>
        <v>14.665143973872659</v>
      </c>
      <c r="I51" t="s">
        <v>67</v>
      </c>
      <c r="J51" t="s">
        <v>65</v>
      </c>
      <c r="K51" t="s">
        <v>66</v>
      </c>
      <c r="N51" t="s">
        <v>43</v>
      </c>
      <c r="O51" t="s">
        <v>63</v>
      </c>
      <c r="P51" t="s">
        <v>68</v>
      </c>
      <c r="Q51">
        <v>2030</v>
      </c>
      <c r="R51" s="9">
        <f t="shared" si="5"/>
        <v>13.931886775179025</v>
      </c>
      <c r="S51" s="9">
        <f t="shared" si="6"/>
        <v>13.931886775179025</v>
      </c>
      <c r="T51" s="9">
        <f t="shared" si="7"/>
        <v>13.931886775179025</v>
      </c>
      <c r="U51" s="9">
        <f t="shared" si="8"/>
        <v>13.931886775179025</v>
      </c>
      <c r="V51" s="1" t="s">
        <v>71</v>
      </c>
      <c r="W51" t="s">
        <v>65</v>
      </c>
      <c r="X51" t="s">
        <v>66</v>
      </c>
      <c r="AA51" s="2" t="s">
        <v>43</v>
      </c>
      <c r="AB51" s="2" t="s">
        <v>63</v>
      </c>
      <c r="AC51" s="10" t="s">
        <v>64</v>
      </c>
      <c r="AD51" s="2">
        <v>2030</v>
      </c>
      <c r="AE51" s="24">
        <f>ELC_prices_Balmorel_IT3!L21</f>
        <v>15.702674981847697</v>
      </c>
      <c r="AF51" s="9">
        <f t="shared" si="9"/>
        <v>15.702674981847697</v>
      </c>
      <c r="AG51" s="1" t="s">
        <v>69</v>
      </c>
      <c r="AH51" s="1" t="s">
        <v>65</v>
      </c>
      <c r="AI51" s="1" t="s">
        <v>66</v>
      </c>
      <c r="AJ51" s="1"/>
      <c r="AK51" s="1" t="s">
        <v>43</v>
      </c>
      <c r="AL51" s="1" t="s">
        <v>63</v>
      </c>
      <c r="AM51" s="1" t="s">
        <v>68</v>
      </c>
      <c r="AN51" s="1">
        <v>2030</v>
      </c>
      <c r="AO51" s="9">
        <f t="shared" si="10"/>
        <v>14.917541232755312</v>
      </c>
      <c r="AP51" s="9">
        <f t="shared" si="11"/>
        <v>14.917541232755312</v>
      </c>
      <c r="AQ51" s="1" t="s">
        <v>70</v>
      </c>
      <c r="AR51" s="1" t="s">
        <v>65</v>
      </c>
      <c r="AS51" s="1" t="s">
        <v>66</v>
      </c>
      <c r="AV51" s="2" t="s">
        <v>43</v>
      </c>
      <c r="AW51" s="2" t="s">
        <v>63</v>
      </c>
      <c r="AX51" s="10" t="s">
        <v>64</v>
      </c>
      <c r="AY51" s="2">
        <v>2030</v>
      </c>
      <c r="AZ51" s="24">
        <f>ELC_prices_Balmorel_IT3!N21</f>
        <v>13.757617998823333</v>
      </c>
      <c r="BA51" s="9">
        <f t="shared" si="12"/>
        <v>13.757617998823333</v>
      </c>
      <c r="BB51" s="1" t="s">
        <v>72</v>
      </c>
      <c r="BC51" s="1" t="s">
        <v>65</v>
      </c>
      <c r="BD51" s="1" t="s">
        <v>66</v>
      </c>
      <c r="BE51" s="1"/>
      <c r="BF51" s="1" t="s">
        <v>43</v>
      </c>
      <c r="BG51" s="1" t="s">
        <v>63</v>
      </c>
      <c r="BH51" s="1" t="s">
        <v>68</v>
      </c>
      <c r="BI51" s="1">
        <v>2030</v>
      </c>
      <c r="BJ51" s="9">
        <f t="shared" si="13"/>
        <v>13.069737098882166</v>
      </c>
      <c r="BK51" s="9">
        <f t="shared" si="14"/>
        <v>13.069737098882166</v>
      </c>
      <c r="BL51" s="1" t="s">
        <v>73</v>
      </c>
      <c r="BM51" s="1" t="s">
        <v>65</v>
      </c>
      <c r="BN51" s="1" t="s">
        <v>66</v>
      </c>
      <c r="BS51" s="2" t="s">
        <v>43</v>
      </c>
      <c r="BT51" s="2" t="s">
        <v>63</v>
      </c>
      <c r="BU51" s="10" t="s">
        <v>64</v>
      </c>
      <c r="BV51" s="2">
        <v>2030</v>
      </c>
      <c r="BW51" s="24">
        <f>ELC_prices_Balmorel_IT3!K21</f>
        <v>15.396019503301662</v>
      </c>
      <c r="BX51" s="32">
        <f t="shared" si="15"/>
        <v>15.396019503301662</v>
      </c>
      <c r="BY51" s="23" t="s">
        <v>87</v>
      </c>
      <c r="BZ51" s="23" t="s">
        <v>65</v>
      </c>
      <c r="CA51" s="23" t="s">
        <v>66</v>
      </c>
      <c r="CB51" s="23"/>
      <c r="CC51" s="23" t="s">
        <v>43</v>
      </c>
      <c r="CD51" s="23" t="s">
        <v>63</v>
      </c>
      <c r="CE51" s="23" t="s">
        <v>68</v>
      </c>
      <c r="CF51" s="23">
        <v>2030</v>
      </c>
      <c r="CG51" s="24">
        <f t="shared" si="48"/>
        <v>14.62621852813658</v>
      </c>
      <c r="CH51" s="32">
        <f t="shared" si="48"/>
        <v>14.62621852813658</v>
      </c>
      <c r="CI51" s="23" t="s">
        <v>88</v>
      </c>
      <c r="CJ51" s="23" t="s">
        <v>65</v>
      </c>
      <c r="CK51" s="23" t="s">
        <v>66</v>
      </c>
      <c r="CN51" s="2" t="s">
        <v>43</v>
      </c>
      <c r="CO51" s="2" t="s">
        <v>63</v>
      </c>
      <c r="CP51" s="10" t="s">
        <v>64</v>
      </c>
      <c r="CQ51" s="2">
        <v>2030</v>
      </c>
      <c r="CR51" s="24">
        <f>+ELC_prices_Balmorel_IT3!M21</f>
        <v>16.536797585588886</v>
      </c>
      <c r="CS51" s="32">
        <f t="shared" si="16"/>
        <v>16.536797585588886</v>
      </c>
      <c r="CT51" s="23" t="s">
        <v>89</v>
      </c>
      <c r="CU51" s="23" t="s">
        <v>65</v>
      </c>
      <c r="CV51" s="23" t="s">
        <v>66</v>
      </c>
      <c r="CW51" s="23"/>
      <c r="CX51" s="23" t="s">
        <v>43</v>
      </c>
      <c r="CY51" s="23" t="s">
        <v>63</v>
      </c>
      <c r="CZ51" s="23" t="s">
        <v>68</v>
      </c>
      <c r="DA51" s="23">
        <v>2030</v>
      </c>
      <c r="DB51" s="24">
        <f t="shared" si="49"/>
        <v>15.70995770630944</v>
      </c>
      <c r="DC51" s="32">
        <f t="shared" si="49"/>
        <v>15.70995770630944</v>
      </c>
      <c r="DD51" s="23" t="s">
        <v>90</v>
      </c>
      <c r="DE51" s="23" t="s">
        <v>65</v>
      </c>
      <c r="DF51" s="23" t="s">
        <v>66</v>
      </c>
    </row>
    <row r="52" spans="1:110" x14ac:dyDescent="0.3">
      <c r="A52" s="2" t="s">
        <v>44</v>
      </c>
      <c r="B52" s="2" t="s">
        <v>63</v>
      </c>
      <c r="C52" s="10" t="s">
        <v>64</v>
      </c>
      <c r="D52" s="2">
        <v>2030</v>
      </c>
      <c r="E52" s="24">
        <f>ELC_prices_Balmorel_IT3!I22</f>
        <v>14.653355438346734</v>
      </c>
      <c r="F52" s="9">
        <f t="shared" ref="F52:H52" si="66">E52</f>
        <v>14.653355438346734</v>
      </c>
      <c r="G52" s="9">
        <f t="shared" si="66"/>
        <v>14.653355438346734</v>
      </c>
      <c r="H52" s="9">
        <f t="shared" si="66"/>
        <v>14.653355438346734</v>
      </c>
      <c r="I52" t="s">
        <v>67</v>
      </c>
      <c r="J52" t="s">
        <v>65</v>
      </c>
      <c r="K52" t="s">
        <v>66</v>
      </c>
      <c r="N52" t="s">
        <v>44</v>
      </c>
      <c r="O52" t="s">
        <v>63</v>
      </c>
      <c r="P52" t="s">
        <v>68</v>
      </c>
      <c r="Q52">
        <v>2030</v>
      </c>
      <c r="R52" s="9">
        <f t="shared" si="5"/>
        <v>13.920687666429396</v>
      </c>
      <c r="S52" s="9">
        <f t="shared" si="6"/>
        <v>13.920687666429396</v>
      </c>
      <c r="T52" s="9">
        <f t="shared" si="7"/>
        <v>13.920687666429396</v>
      </c>
      <c r="U52" s="9">
        <f t="shared" si="8"/>
        <v>13.920687666429396</v>
      </c>
      <c r="V52" s="1" t="s">
        <v>71</v>
      </c>
      <c r="W52" t="s">
        <v>65</v>
      </c>
      <c r="X52" t="s">
        <v>66</v>
      </c>
      <c r="AA52" s="2" t="s">
        <v>44</v>
      </c>
      <c r="AB52" s="2" t="s">
        <v>63</v>
      </c>
      <c r="AC52" s="10" t="s">
        <v>64</v>
      </c>
      <c r="AD52" s="2">
        <v>2030</v>
      </c>
      <c r="AE52" s="24">
        <f>ELC_prices_Balmorel_IT3!L22</f>
        <v>15.698790359591724</v>
      </c>
      <c r="AF52" s="9">
        <f t="shared" si="9"/>
        <v>15.698790359591724</v>
      </c>
      <c r="AG52" s="1" t="s">
        <v>69</v>
      </c>
      <c r="AH52" s="1" t="s">
        <v>65</v>
      </c>
      <c r="AI52" s="1" t="s">
        <v>66</v>
      </c>
      <c r="AJ52" s="1"/>
      <c r="AK52" s="1" t="s">
        <v>44</v>
      </c>
      <c r="AL52" s="1" t="s">
        <v>63</v>
      </c>
      <c r="AM52" s="1" t="s">
        <v>68</v>
      </c>
      <c r="AN52" s="1">
        <v>2030</v>
      </c>
      <c r="AO52" s="9">
        <f t="shared" si="10"/>
        <v>14.913850841612136</v>
      </c>
      <c r="AP52" s="9">
        <f t="shared" si="11"/>
        <v>14.913850841612136</v>
      </c>
      <c r="AQ52" s="1" t="s">
        <v>70</v>
      </c>
      <c r="AR52" s="1" t="s">
        <v>65</v>
      </c>
      <c r="AS52" s="1" t="s">
        <v>66</v>
      </c>
      <c r="AV52" s="2" t="s">
        <v>44</v>
      </c>
      <c r="AW52" s="2" t="s">
        <v>63</v>
      </c>
      <c r="AX52" s="10" t="s">
        <v>64</v>
      </c>
      <c r="AY52" s="2">
        <v>2030</v>
      </c>
      <c r="AZ52" s="24">
        <f>ELC_prices_Balmorel_IT3!N22</f>
        <v>13.744227713940919</v>
      </c>
      <c r="BA52" s="9">
        <f t="shared" si="12"/>
        <v>13.744227713940919</v>
      </c>
      <c r="BB52" s="1" t="s">
        <v>72</v>
      </c>
      <c r="BC52" s="1" t="s">
        <v>65</v>
      </c>
      <c r="BD52" s="1" t="s">
        <v>66</v>
      </c>
      <c r="BE52" s="1"/>
      <c r="BF52" s="1" t="s">
        <v>44</v>
      </c>
      <c r="BG52" s="1" t="s">
        <v>63</v>
      </c>
      <c r="BH52" s="1" t="s">
        <v>68</v>
      </c>
      <c r="BI52" s="1">
        <v>2030</v>
      </c>
      <c r="BJ52" s="9">
        <f t="shared" si="13"/>
        <v>13.057016328243872</v>
      </c>
      <c r="BK52" s="9">
        <f t="shared" si="14"/>
        <v>13.057016328243872</v>
      </c>
      <c r="BL52" s="1" t="s">
        <v>73</v>
      </c>
      <c r="BM52" s="1" t="s">
        <v>65</v>
      </c>
      <c r="BN52" s="1" t="s">
        <v>66</v>
      </c>
      <c r="BS52" s="2" t="s">
        <v>44</v>
      </c>
      <c r="BT52" s="2" t="s">
        <v>63</v>
      </c>
      <c r="BU52" s="10" t="s">
        <v>64</v>
      </c>
      <c r="BV52" s="2">
        <v>2030</v>
      </c>
      <c r="BW52" s="24">
        <f>ELC_prices_Balmorel_IT3!K22</f>
        <v>15.33708314025766</v>
      </c>
      <c r="BX52" s="32">
        <f t="shared" si="15"/>
        <v>15.33708314025766</v>
      </c>
      <c r="BY52" s="23" t="s">
        <v>87</v>
      </c>
      <c r="BZ52" s="23" t="s">
        <v>65</v>
      </c>
      <c r="CA52" s="23" t="s">
        <v>66</v>
      </c>
      <c r="CB52" s="23"/>
      <c r="CC52" s="23" t="s">
        <v>44</v>
      </c>
      <c r="CD52" s="23" t="s">
        <v>63</v>
      </c>
      <c r="CE52" s="23" t="s">
        <v>68</v>
      </c>
      <c r="CF52" s="23">
        <v>2030</v>
      </c>
      <c r="CG52" s="24">
        <f t="shared" si="48"/>
        <v>14.570228983244776</v>
      </c>
      <c r="CH52" s="32">
        <f t="shared" si="48"/>
        <v>14.570228983244776</v>
      </c>
      <c r="CI52" s="23" t="s">
        <v>88</v>
      </c>
      <c r="CJ52" s="23" t="s">
        <v>65</v>
      </c>
      <c r="CK52" s="23" t="s">
        <v>66</v>
      </c>
      <c r="CN52" s="2" t="s">
        <v>44</v>
      </c>
      <c r="CO52" s="2" t="s">
        <v>63</v>
      </c>
      <c r="CP52" s="10" t="s">
        <v>64</v>
      </c>
      <c r="CQ52" s="2">
        <v>2030</v>
      </c>
      <c r="CR52" s="24">
        <f>+ELC_prices_Balmorel_IT3!M22</f>
        <v>16.539345179829038</v>
      </c>
      <c r="CS52" s="32">
        <f t="shared" si="16"/>
        <v>16.539345179829038</v>
      </c>
      <c r="CT52" s="23" t="s">
        <v>89</v>
      </c>
      <c r="CU52" s="23" t="s">
        <v>65</v>
      </c>
      <c r="CV52" s="23" t="s">
        <v>66</v>
      </c>
      <c r="CW52" s="23"/>
      <c r="CX52" s="23" t="s">
        <v>44</v>
      </c>
      <c r="CY52" s="23" t="s">
        <v>63</v>
      </c>
      <c r="CZ52" s="23" t="s">
        <v>68</v>
      </c>
      <c r="DA52" s="23">
        <v>2030</v>
      </c>
      <c r="DB52" s="24">
        <f t="shared" si="49"/>
        <v>15.712377920837586</v>
      </c>
      <c r="DC52" s="32">
        <f t="shared" si="49"/>
        <v>15.712377920837586</v>
      </c>
      <c r="DD52" s="23" t="s">
        <v>90</v>
      </c>
      <c r="DE52" s="23" t="s">
        <v>65</v>
      </c>
      <c r="DF52" s="23" t="s">
        <v>66</v>
      </c>
    </row>
    <row r="53" spans="1:110" x14ac:dyDescent="0.3">
      <c r="A53" s="2" t="s">
        <v>45</v>
      </c>
      <c r="B53" s="2" t="s">
        <v>63</v>
      </c>
      <c r="C53" s="10" t="s">
        <v>64</v>
      </c>
      <c r="D53" s="2">
        <v>2030</v>
      </c>
      <c r="E53" s="24">
        <f>ELC_prices_Balmorel_IT3!I23</f>
        <v>14.654617609006387</v>
      </c>
      <c r="F53" s="9">
        <f t="shared" ref="F53:H53" si="67">E53</f>
        <v>14.654617609006387</v>
      </c>
      <c r="G53" s="9">
        <f t="shared" si="67"/>
        <v>14.654617609006387</v>
      </c>
      <c r="H53" s="9">
        <f t="shared" si="67"/>
        <v>14.654617609006387</v>
      </c>
      <c r="I53" t="s">
        <v>67</v>
      </c>
      <c r="J53" t="s">
        <v>65</v>
      </c>
      <c r="K53" t="s">
        <v>66</v>
      </c>
      <c r="N53" t="s">
        <v>45</v>
      </c>
      <c r="O53" t="s">
        <v>63</v>
      </c>
      <c r="P53" t="s">
        <v>68</v>
      </c>
      <c r="Q53">
        <v>2030</v>
      </c>
      <c r="R53" s="9">
        <f t="shared" si="5"/>
        <v>13.921886728556066</v>
      </c>
      <c r="S53" s="9">
        <f t="shared" si="6"/>
        <v>13.921886728556066</v>
      </c>
      <c r="T53" s="9">
        <f t="shared" si="7"/>
        <v>13.921886728556066</v>
      </c>
      <c r="U53" s="9">
        <f t="shared" si="8"/>
        <v>13.921886728556066</v>
      </c>
      <c r="V53" s="1" t="s">
        <v>71</v>
      </c>
      <c r="W53" t="s">
        <v>65</v>
      </c>
      <c r="X53" t="s">
        <v>66</v>
      </c>
      <c r="AA53" s="2" t="s">
        <v>45</v>
      </c>
      <c r="AB53" s="2" t="s">
        <v>63</v>
      </c>
      <c r="AC53" s="10" t="s">
        <v>64</v>
      </c>
      <c r="AD53" s="2">
        <v>2030</v>
      </c>
      <c r="AE53" s="24">
        <f>ELC_prices_Balmorel_IT3!L23</f>
        <v>15.698104956013271</v>
      </c>
      <c r="AF53" s="9">
        <f t="shared" si="9"/>
        <v>15.698104956013271</v>
      </c>
      <c r="AG53" s="1" t="s">
        <v>69</v>
      </c>
      <c r="AH53" s="1" t="s">
        <v>65</v>
      </c>
      <c r="AI53" s="1" t="s">
        <v>66</v>
      </c>
      <c r="AJ53" s="1"/>
      <c r="AK53" s="1" t="s">
        <v>45</v>
      </c>
      <c r="AL53" s="1" t="s">
        <v>63</v>
      </c>
      <c r="AM53" s="1" t="s">
        <v>68</v>
      </c>
      <c r="AN53" s="1">
        <v>2030</v>
      </c>
      <c r="AO53" s="9">
        <f t="shared" si="10"/>
        <v>14.913199708212607</v>
      </c>
      <c r="AP53" s="9">
        <f t="shared" si="11"/>
        <v>14.913199708212607</v>
      </c>
      <c r="AQ53" s="1" t="s">
        <v>70</v>
      </c>
      <c r="AR53" s="1" t="s">
        <v>65</v>
      </c>
      <c r="AS53" s="1" t="s">
        <v>66</v>
      </c>
      <c r="AV53" s="2" t="s">
        <v>45</v>
      </c>
      <c r="AW53" s="2" t="s">
        <v>63</v>
      </c>
      <c r="AX53" s="10" t="s">
        <v>64</v>
      </c>
      <c r="AY53" s="2">
        <v>2030</v>
      </c>
      <c r="AZ53" s="24">
        <f>ELC_prices_Balmorel_IT3!N23</f>
        <v>13.745427057147742</v>
      </c>
      <c r="BA53" s="9">
        <f t="shared" si="12"/>
        <v>13.745427057147742</v>
      </c>
      <c r="BB53" s="1" t="s">
        <v>72</v>
      </c>
      <c r="BC53" s="1" t="s">
        <v>65</v>
      </c>
      <c r="BD53" s="1" t="s">
        <v>66</v>
      </c>
      <c r="BE53" s="1"/>
      <c r="BF53" s="1" t="s">
        <v>45</v>
      </c>
      <c r="BG53" s="1" t="s">
        <v>63</v>
      </c>
      <c r="BH53" s="1" t="s">
        <v>68</v>
      </c>
      <c r="BI53" s="1">
        <v>2030</v>
      </c>
      <c r="BJ53" s="9">
        <f t="shared" si="13"/>
        <v>13.058155704290355</v>
      </c>
      <c r="BK53" s="9">
        <f t="shared" si="14"/>
        <v>13.058155704290355</v>
      </c>
      <c r="BL53" s="1" t="s">
        <v>73</v>
      </c>
      <c r="BM53" s="1" t="s">
        <v>65</v>
      </c>
      <c r="BN53" s="1" t="s">
        <v>66</v>
      </c>
      <c r="BS53" s="2" t="s">
        <v>45</v>
      </c>
      <c r="BT53" s="2" t="s">
        <v>63</v>
      </c>
      <c r="BU53" s="10" t="s">
        <v>64</v>
      </c>
      <c r="BV53" s="2">
        <v>2030</v>
      </c>
      <c r="BW53" s="24">
        <f>ELC_prices_Balmorel_IT3!K23</f>
        <v>15.404199597429892</v>
      </c>
      <c r="BX53" s="32">
        <f t="shared" si="15"/>
        <v>15.404199597429892</v>
      </c>
      <c r="BY53" s="23" t="s">
        <v>87</v>
      </c>
      <c r="BZ53" s="23" t="s">
        <v>65</v>
      </c>
      <c r="CA53" s="23" t="s">
        <v>66</v>
      </c>
      <c r="CB53" s="23"/>
      <c r="CC53" s="23" t="s">
        <v>45</v>
      </c>
      <c r="CD53" s="23" t="s">
        <v>63</v>
      </c>
      <c r="CE53" s="23" t="s">
        <v>68</v>
      </c>
      <c r="CF53" s="23">
        <v>2030</v>
      </c>
      <c r="CG53" s="24">
        <f t="shared" si="48"/>
        <v>14.633989617558397</v>
      </c>
      <c r="CH53" s="32">
        <f t="shared" si="48"/>
        <v>14.633989617558397</v>
      </c>
      <c r="CI53" s="23" t="s">
        <v>88</v>
      </c>
      <c r="CJ53" s="23" t="s">
        <v>65</v>
      </c>
      <c r="CK53" s="23" t="s">
        <v>66</v>
      </c>
      <c r="CN53" s="2" t="s">
        <v>45</v>
      </c>
      <c r="CO53" s="2" t="s">
        <v>63</v>
      </c>
      <c r="CP53" s="10" t="s">
        <v>64</v>
      </c>
      <c r="CQ53" s="2">
        <v>2030</v>
      </c>
      <c r="CR53" s="24">
        <f>+ELC_prices_Balmorel_IT3!M23</f>
        <v>16.531007598679402</v>
      </c>
      <c r="CS53" s="32">
        <f t="shared" si="16"/>
        <v>16.531007598679402</v>
      </c>
      <c r="CT53" s="23" t="s">
        <v>89</v>
      </c>
      <c r="CU53" s="23" t="s">
        <v>65</v>
      </c>
      <c r="CV53" s="23" t="s">
        <v>66</v>
      </c>
      <c r="CW53" s="23"/>
      <c r="CX53" s="23" t="s">
        <v>45</v>
      </c>
      <c r="CY53" s="23" t="s">
        <v>63</v>
      </c>
      <c r="CZ53" s="23" t="s">
        <v>68</v>
      </c>
      <c r="DA53" s="23">
        <v>2030</v>
      </c>
      <c r="DB53" s="24">
        <f t="shared" si="49"/>
        <v>15.70445721874543</v>
      </c>
      <c r="DC53" s="32">
        <f t="shared" si="49"/>
        <v>15.70445721874543</v>
      </c>
      <c r="DD53" s="23" t="s">
        <v>90</v>
      </c>
      <c r="DE53" s="23" t="s">
        <v>65</v>
      </c>
      <c r="DF53" s="23" t="s">
        <v>66</v>
      </c>
    </row>
    <row r="54" spans="1:110" x14ac:dyDescent="0.3">
      <c r="A54" s="2" t="s">
        <v>46</v>
      </c>
      <c r="B54" s="2" t="s">
        <v>63</v>
      </c>
      <c r="C54" s="10" t="s">
        <v>64</v>
      </c>
      <c r="D54" s="2">
        <v>2030</v>
      </c>
      <c r="E54" s="24">
        <f>ELC_prices_Balmorel_IT3!I24</f>
        <v>14.660933923889834</v>
      </c>
      <c r="F54" s="9">
        <f t="shared" ref="F54:H54" si="68">E54</f>
        <v>14.660933923889834</v>
      </c>
      <c r="G54" s="9">
        <f t="shared" si="68"/>
        <v>14.660933923889834</v>
      </c>
      <c r="H54" s="9">
        <f t="shared" si="68"/>
        <v>14.660933923889834</v>
      </c>
      <c r="I54" t="s">
        <v>67</v>
      </c>
      <c r="J54" t="s">
        <v>65</v>
      </c>
      <c r="K54" t="s">
        <v>66</v>
      </c>
      <c r="N54" t="s">
        <v>46</v>
      </c>
      <c r="O54" t="s">
        <v>63</v>
      </c>
      <c r="P54" t="s">
        <v>68</v>
      </c>
      <c r="Q54">
        <v>2030</v>
      </c>
      <c r="R54" s="9">
        <f t="shared" si="5"/>
        <v>13.927887227695342</v>
      </c>
      <c r="S54" s="9">
        <f t="shared" si="6"/>
        <v>13.927887227695342</v>
      </c>
      <c r="T54" s="9">
        <f t="shared" si="7"/>
        <v>13.927887227695342</v>
      </c>
      <c r="U54" s="9">
        <f t="shared" si="8"/>
        <v>13.927887227695342</v>
      </c>
      <c r="V54" s="1" t="s">
        <v>71</v>
      </c>
      <c r="W54" t="s">
        <v>65</v>
      </c>
      <c r="X54" t="s">
        <v>66</v>
      </c>
      <c r="AA54" s="2" t="s">
        <v>46</v>
      </c>
      <c r="AB54" s="2" t="s">
        <v>63</v>
      </c>
      <c r="AC54" s="10" t="s">
        <v>64</v>
      </c>
      <c r="AD54" s="2">
        <v>2030</v>
      </c>
      <c r="AE54" s="24">
        <f>ELC_prices_Balmorel_IT3!L24</f>
        <v>15.704959335672312</v>
      </c>
      <c r="AF54" s="9">
        <f t="shared" si="9"/>
        <v>15.704959335672312</v>
      </c>
      <c r="AG54" s="1" t="s">
        <v>69</v>
      </c>
      <c r="AH54" s="1" t="s">
        <v>65</v>
      </c>
      <c r="AI54" s="1" t="s">
        <v>66</v>
      </c>
      <c r="AJ54" s="1"/>
      <c r="AK54" s="1" t="s">
        <v>46</v>
      </c>
      <c r="AL54" s="1" t="s">
        <v>63</v>
      </c>
      <c r="AM54" s="1" t="s">
        <v>68</v>
      </c>
      <c r="AN54" s="1">
        <v>2030</v>
      </c>
      <c r="AO54" s="9">
        <f t="shared" si="10"/>
        <v>14.919711368888695</v>
      </c>
      <c r="AP54" s="9">
        <f t="shared" si="11"/>
        <v>14.919711368888695</v>
      </c>
      <c r="AQ54" s="1" t="s">
        <v>70</v>
      </c>
      <c r="AR54" s="1" t="s">
        <v>65</v>
      </c>
      <c r="AS54" s="1" t="s">
        <v>66</v>
      </c>
      <c r="AV54" s="2" t="s">
        <v>46</v>
      </c>
      <c r="AW54" s="2" t="s">
        <v>63</v>
      </c>
      <c r="AX54" s="10" t="s">
        <v>64</v>
      </c>
      <c r="AY54" s="2">
        <v>2030</v>
      </c>
      <c r="AZ54" s="24">
        <f>ELC_prices_Balmorel_IT3!N24</f>
        <v>13.752622063768332</v>
      </c>
      <c r="BA54" s="9">
        <f t="shared" si="12"/>
        <v>13.752622063768332</v>
      </c>
      <c r="BB54" s="1" t="s">
        <v>72</v>
      </c>
      <c r="BC54" s="1" t="s">
        <v>65</v>
      </c>
      <c r="BD54" s="1" t="s">
        <v>66</v>
      </c>
      <c r="BE54" s="1"/>
      <c r="BF54" s="1" t="s">
        <v>46</v>
      </c>
      <c r="BG54" s="1" t="s">
        <v>63</v>
      </c>
      <c r="BH54" s="1" t="s">
        <v>68</v>
      </c>
      <c r="BI54" s="1">
        <v>2030</v>
      </c>
      <c r="BJ54" s="9">
        <f t="shared" si="13"/>
        <v>13.064990960579914</v>
      </c>
      <c r="BK54" s="9">
        <f t="shared" si="14"/>
        <v>13.064990960579914</v>
      </c>
      <c r="BL54" s="1" t="s">
        <v>73</v>
      </c>
      <c r="BM54" s="1" t="s">
        <v>65</v>
      </c>
      <c r="BN54" s="1" t="s">
        <v>66</v>
      </c>
      <c r="BS54" s="2" t="s">
        <v>46</v>
      </c>
      <c r="BT54" s="2" t="s">
        <v>63</v>
      </c>
      <c r="BU54" s="10" t="s">
        <v>64</v>
      </c>
      <c r="BV54" s="2">
        <v>2030</v>
      </c>
      <c r="BW54" s="24">
        <f>ELC_prices_Balmorel_IT3!K24</f>
        <v>15.335457042762188</v>
      </c>
      <c r="BX54" s="32">
        <f t="shared" si="15"/>
        <v>15.335457042762188</v>
      </c>
      <c r="BY54" s="23" t="s">
        <v>87</v>
      </c>
      <c r="BZ54" s="23" t="s">
        <v>65</v>
      </c>
      <c r="CA54" s="23" t="s">
        <v>66</v>
      </c>
      <c r="CB54" s="23"/>
      <c r="CC54" s="23" t="s">
        <v>46</v>
      </c>
      <c r="CD54" s="23" t="s">
        <v>63</v>
      </c>
      <c r="CE54" s="23" t="s">
        <v>68</v>
      </c>
      <c r="CF54" s="23">
        <v>2030</v>
      </c>
      <c r="CG54" s="24">
        <f t="shared" si="48"/>
        <v>14.568684190624078</v>
      </c>
      <c r="CH54" s="32">
        <f t="shared" si="48"/>
        <v>14.568684190624078</v>
      </c>
      <c r="CI54" s="23" t="s">
        <v>88</v>
      </c>
      <c r="CJ54" s="23" t="s">
        <v>65</v>
      </c>
      <c r="CK54" s="23" t="s">
        <v>66</v>
      </c>
      <c r="CN54" s="2" t="s">
        <v>46</v>
      </c>
      <c r="CO54" s="2" t="s">
        <v>63</v>
      </c>
      <c r="CP54" s="10" t="s">
        <v>64</v>
      </c>
      <c r="CQ54" s="2">
        <v>2030</v>
      </c>
      <c r="CR54" s="24">
        <f>+ELC_prices_Balmorel_IT3!M24</f>
        <v>16.549767156266086</v>
      </c>
      <c r="CS54" s="32">
        <f t="shared" si="16"/>
        <v>16.549767156266086</v>
      </c>
      <c r="CT54" s="23" t="s">
        <v>89</v>
      </c>
      <c r="CU54" s="23" t="s">
        <v>65</v>
      </c>
      <c r="CV54" s="23" t="s">
        <v>66</v>
      </c>
      <c r="CW54" s="23"/>
      <c r="CX54" s="23" t="s">
        <v>46</v>
      </c>
      <c r="CY54" s="23" t="s">
        <v>63</v>
      </c>
      <c r="CZ54" s="23" t="s">
        <v>68</v>
      </c>
      <c r="DA54" s="23">
        <v>2030</v>
      </c>
      <c r="DB54" s="24">
        <f t="shared" si="49"/>
        <v>15.722278798452781</v>
      </c>
      <c r="DC54" s="32">
        <f t="shared" si="49"/>
        <v>15.722278798452781</v>
      </c>
      <c r="DD54" s="23" t="s">
        <v>90</v>
      </c>
      <c r="DE54" s="23" t="s">
        <v>65</v>
      </c>
      <c r="DF54" s="23" t="s">
        <v>66</v>
      </c>
    </row>
    <row r="55" spans="1:110" x14ac:dyDescent="0.3">
      <c r="A55" s="2" t="s">
        <v>47</v>
      </c>
      <c r="B55" s="2" t="s">
        <v>63</v>
      </c>
      <c r="C55" s="10" t="s">
        <v>64</v>
      </c>
      <c r="D55" s="2">
        <v>2030</v>
      </c>
      <c r="E55" s="24">
        <f>ELC_prices_Balmorel_IT3!I25</f>
        <v>15.01610436852024</v>
      </c>
      <c r="F55" s="9">
        <f t="shared" ref="F55:H55" si="69">E55</f>
        <v>15.01610436852024</v>
      </c>
      <c r="G55" s="9">
        <f t="shared" si="69"/>
        <v>15.01610436852024</v>
      </c>
      <c r="H55" s="9">
        <f t="shared" si="69"/>
        <v>15.01610436852024</v>
      </c>
      <c r="I55" t="s">
        <v>67</v>
      </c>
      <c r="J55" t="s">
        <v>65</v>
      </c>
      <c r="K55" t="s">
        <v>66</v>
      </c>
      <c r="N55" t="s">
        <v>47</v>
      </c>
      <c r="O55" t="s">
        <v>63</v>
      </c>
      <c r="P55" t="s">
        <v>68</v>
      </c>
      <c r="Q55">
        <v>2030</v>
      </c>
      <c r="R55" s="9">
        <f t="shared" si="5"/>
        <v>14.265299150094227</v>
      </c>
      <c r="S55" s="9">
        <f t="shared" si="6"/>
        <v>14.265299150094227</v>
      </c>
      <c r="T55" s="9">
        <f t="shared" si="7"/>
        <v>14.265299150094227</v>
      </c>
      <c r="U55" s="9">
        <f t="shared" si="8"/>
        <v>14.265299150094227</v>
      </c>
      <c r="V55" s="1" t="s">
        <v>71</v>
      </c>
      <c r="W55" t="s">
        <v>65</v>
      </c>
      <c r="X55" t="s">
        <v>66</v>
      </c>
      <c r="AA55" s="2" t="s">
        <v>47</v>
      </c>
      <c r="AB55" s="2" t="s">
        <v>63</v>
      </c>
      <c r="AC55" s="10" t="s">
        <v>64</v>
      </c>
      <c r="AD55" s="2">
        <v>2030</v>
      </c>
      <c r="AE55" s="24">
        <f>ELC_prices_Balmorel_IT3!L25</f>
        <v>16.085314820912373</v>
      </c>
      <c r="AF55" s="9">
        <f t="shared" si="9"/>
        <v>16.085314820912373</v>
      </c>
      <c r="AG55" s="1" t="s">
        <v>69</v>
      </c>
      <c r="AH55" s="1" t="s">
        <v>65</v>
      </c>
      <c r="AI55" s="1" t="s">
        <v>66</v>
      </c>
      <c r="AJ55" s="1"/>
      <c r="AK55" s="1" t="s">
        <v>47</v>
      </c>
      <c r="AL55" s="1" t="s">
        <v>63</v>
      </c>
      <c r="AM55" s="1" t="s">
        <v>68</v>
      </c>
      <c r="AN55" s="1">
        <v>2030</v>
      </c>
      <c r="AO55" s="9">
        <f t="shared" si="10"/>
        <v>15.281049079866754</v>
      </c>
      <c r="AP55" s="9">
        <f t="shared" si="11"/>
        <v>15.281049079866754</v>
      </c>
      <c r="AQ55" s="1" t="s">
        <v>70</v>
      </c>
      <c r="AR55" s="1" t="s">
        <v>65</v>
      </c>
      <c r="AS55" s="1" t="s">
        <v>66</v>
      </c>
      <c r="AV55" s="2" t="s">
        <v>47</v>
      </c>
      <c r="AW55" s="2" t="s">
        <v>63</v>
      </c>
      <c r="AX55" s="10" t="s">
        <v>64</v>
      </c>
      <c r="AY55" s="2">
        <v>2030</v>
      </c>
      <c r="AZ55" s="24">
        <f>ELC_prices_Balmorel_IT3!N25</f>
        <v>14.068030916115939</v>
      </c>
      <c r="BA55" s="9">
        <f t="shared" si="12"/>
        <v>14.068030916115939</v>
      </c>
      <c r="BB55" s="1" t="s">
        <v>72</v>
      </c>
      <c r="BC55" s="1" t="s">
        <v>65</v>
      </c>
      <c r="BD55" s="1" t="s">
        <v>66</v>
      </c>
      <c r="BE55" s="1"/>
      <c r="BF55" s="1" t="s">
        <v>47</v>
      </c>
      <c r="BG55" s="1" t="s">
        <v>63</v>
      </c>
      <c r="BH55" s="1" t="s">
        <v>68</v>
      </c>
      <c r="BI55" s="1">
        <v>2030</v>
      </c>
      <c r="BJ55" s="9">
        <f t="shared" si="13"/>
        <v>13.364629370310141</v>
      </c>
      <c r="BK55" s="9">
        <f t="shared" si="14"/>
        <v>13.364629370310141</v>
      </c>
      <c r="BL55" s="1" t="s">
        <v>73</v>
      </c>
      <c r="BM55" s="1" t="s">
        <v>65</v>
      </c>
      <c r="BN55" s="1" t="s">
        <v>66</v>
      </c>
      <c r="BS55" s="2" t="s">
        <v>47</v>
      </c>
      <c r="BT55" s="2" t="s">
        <v>63</v>
      </c>
      <c r="BU55" s="10" t="s">
        <v>64</v>
      </c>
      <c r="BV55" s="2">
        <v>2030</v>
      </c>
      <c r="BW55" s="24">
        <f>ELC_prices_Balmorel_IT3!K25</f>
        <v>15.714391351609823</v>
      </c>
      <c r="BX55" s="32">
        <f t="shared" si="15"/>
        <v>15.714391351609823</v>
      </c>
      <c r="BY55" s="23" t="s">
        <v>87</v>
      </c>
      <c r="BZ55" s="23" t="s">
        <v>65</v>
      </c>
      <c r="CA55" s="23" t="s">
        <v>66</v>
      </c>
      <c r="CB55" s="23"/>
      <c r="CC55" s="23" t="s">
        <v>47</v>
      </c>
      <c r="CD55" s="23" t="s">
        <v>63</v>
      </c>
      <c r="CE55" s="23" t="s">
        <v>68</v>
      </c>
      <c r="CF55" s="23">
        <v>2030</v>
      </c>
      <c r="CG55" s="24">
        <f t="shared" si="48"/>
        <v>14.928671784029332</v>
      </c>
      <c r="CH55" s="32">
        <f t="shared" si="48"/>
        <v>14.928671784029332</v>
      </c>
      <c r="CI55" s="23" t="s">
        <v>88</v>
      </c>
      <c r="CJ55" s="23" t="s">
        <v>65</v>
      </c>
      <c r="CK55" s="23" t="s">
        <v>66</v>
      </c>
      <c r="CN55" s="2" t="s">
        <v>47</v>
      </c>
      <c r="CO55" s="2" t="s">
        <v>63</v>
      </c>
      <c r="CP55" s="10" t="s">
        <v>64</v>
      </c>
      <c r="CQ55" s="2">
        <v>2030</v>
      </c>
      <c r="CR55" s="24">
        <f>+ELC_prices_Balmorel_IT3!M25</f>
        <v>16.941815932068565</v>
      </c>
      <c r="CS55" s="32">
        <f t="shared" si="16"/>
        <v>16.941815932068565</v>
      </c>
      <c r="CT55" s="23" t="s">
        <v>89</v>
      </c>
      <c r="CU55" s="23" t="s">
        <v>65</v>
      </c>
      <c r="CV55" s="23" t="s">
        <v>66</v>
      </c>
      <c r="CW55" s="23"/>
      <c r="CX55" s="23" t="s">
        <v>47</v>
      </c>
      <c r="CY55" s="23" t="s">
        <v>63</v>
      </c>
      <c r="CZ55" s="23" t="s">
        <v>68</v>
      </c>
      <c r="DA55" s="23">
        <v>2030</v>
      </c>
      <c r="DB55" s="24">
        <f t="shared" si="49"/>
        <v>16.094725135465136</v>
      </c>
      <c r="DC55" s="32">
        <f t="shared" si="49"/>
        <v>16.094725135465136</v>
      </c>
      <c r="DD55" s="23" t="s">
        <v>90</v>
      </c>
      <c r="DE55" s="23" t="s">
        <v>65</v>
      </c>
      <c r="DF55" s="23" t="s">
        <v>66</v>
      </c>
    </row>
    <row r="56" spans="1:110" x14ac:dyDescent="0.3">
      <c r="A56" s="2" t="s">
        <v>48</v>
      </c>
      <c r="B56" s="2" t="s">
        <v>63</v>
      </c>
      <c r="C56" s="10" t="s">
        <v>64</v>
      </c>
      <c r="D56" s="2">
        <v>2030</v>
      </c>
      <c r="E56" s="24">
        <f>ELC_prices_Balmorel_IT3!I26</f>
        <v>15.01610436852026</v>
      </c>
      <c r="F56" s="9">
        <f t="shared" ref="F56:H56" si="70">E56</f>
        <v>15.01610436852026</v>
      </c>
      <c r="G56" s="9">
        <f t="shared" si="70"/>
        <v>15.01610436852026</v>
      </c>
      <c r="H56" s="9">
        <f t="shared" si="70"/>
        <v>15.01610436852026</v>
      </c>
      <c r="I56" t="s">
        <v>67</v>
      </c>
      <c r="J56" t="s">
        <v>65</v>
      </c>
      <c r="K56" t="s">
        <v>66</v>
      </c>
      <c r="N56" t="s">
        <v>48</v>
      </c>
      <c r="O56" t="s">
        <v>63</v>
      </c>
      <c r="P56" t="s">
        <v>68</v>
      </c>
      <c r="Q56">
        <v>2030</v>
      </c>
      <c r="R56" s="9">
        <f t="shared" si="5"/>
        <v>14.265299150094247</v>
      </c>
      <c r="S56" s="9">
        <f t="shared" si="6"/>
        <v>14.265299150094247</v>
      </c>
      <c r="T56" s="9">
        <f t="shared" si="7"/>
        <v>14.265299150094247</v>
      </c>
      <c r="U56" s="9">
        <f t="shared" si="8"/>
        <v>14.265299150094247</v>
      </c>
      <c r="V56" s="1" t="s">
        <v>71</v>
      </c>
      <c r="W56" t="s">
        <v>65</v>
      </c>
      <c r="X56" t="s">
        <v>66</v>
      </c>
      <c r="AA56" s="2" t="s">
        <v>48</v>
      </c>
      <c r="AB56" s="2" t="s">
        <v>63</v>
      </c>
      <c r="AC56" s="10" t="s">
        <v>64</v>
      </c>
      <c r="AD56" s="2">
        <v>2030</v>
      </c>
      <c r="AE56" s="24">
        <f>ELC_prices_Balmorel_IT3!L26</f>
        <v>16.093885231263965</v>
      </c>
      <c r="AF56" s="9">
        <f t="shared" si="9"/>
        <v>16.093885231263965</v>
      </c>
      <c r="AG56" s="1" t="s">
        <v>69</v>
      </c>
      <c r="AH56" s="1" t="s">
        <v>65</v>
      </c>
      <c r="AI56" s="1" t="s">
        <v>66</v>
      </c>
      <c r="AJ56" s="1"/>
      <c r="AK56" s="1" t="s">
        <v>48</v>
      </c>
      <c r="AL56" s="1" t="s">
        <v>63</v>
      </c>
      <c r="AM56" s="1" t="s">
        <v>68</v>
      </c>
      <c r="AN56" s="1">
        <v>2030</v>
      </c>
      <c r="AO56" s="9">
        <f t="shared" si="10"/>
        <v>15.289190969700766</v>
      </c>
      <c r="AP56" s="9">
        <f t="shared" si="11"/>
        <v>15.289190969700766</v>
      </c>
      <c r="AQ56" s="1" t="s">
        <v>70</v>
      </c>
      <c r="AR56" s="1" t="s">
        <v>65</v>
      </c>
      <c r="AS56" s="1" t="s">
        <v>66</v>
      </c>
      <c r="AV56" s="2" t="s">
        <v>48</v>
      </c>
      <c r="AW56" s="2" t="s">
        <v>63</v>
      </c>
      <c r="AX56" s="10" t="s">
        <v>64</v>
      </c>
      <c r="AY56" s="2">
        <v>2030</v>
      </c>
      <c r="AZ56" s="24">
        <f>ELC_prices_Balmorel_IT3!N26</f>
        <v>14.075523991639791</v>
      </c>
      <c r="BA56" s="9">
        <f t="shared" si="12"/>
        <v>14.075523991639791</v>
      </c>
      <c r="BB56" s="1" t="s">
        <v>72</v>
      </c>
      <c r="BC56" s="1" t="s">
        <v>65</v>
      </c>
      <c r="BD56" s="1" t="s">
        <v>66</v>
      </c>
      <c r="BE56" s="1"/>
      <c r="BF56" s="1" t="s">
        <v>48</v>
      </c>
      <c r="BG56" s="1" t="s">
        <v>63</v>
      </c>
      <c r="BH56" s="1" t="s">
        <v>68</v>
      </c>
      <c r="BI56" s="1">
        <v>2030</v>
      </c>
      <c r="BJ56" s="9">
        <f t="shared" si="13"/>
        <v>13.371747792057802</v>
      </c>
      <c r="BK56" s="9">
        <f t="shared" si="14"/>
        <v>13.371747792057802</v>
      </c>
      <c r="BL56" s="1" t="s">
        <v>73</v>
      </c>
      <c r="BM56" s="1" t="s">
        <v>65</v>
      </c>
      <c r="BN56" s="1" t="s">
        <v>66</v>
      </c>
      <c r="BS56" s="2" t="s">
        <v>48</v>
      </c>
      <c r="BT56" s="2" t="s">
        <v>63</v>
      </c>
      <c r="BU56" s="10" t="s">
        <v>64</v>
      </c>
      <c r="BV56" s="2">
        <v>2030</v>
      </c>
      <c r="BW56" s="24">
        <f>ELC_prices_Balmorel_IT3!K26</f>
        <v>15.741299555978998</v>
      </c>
      <c r="BX56" s="32">
        <f t="shared" si="15"/>
        <v>15.741299555978998</v>
      </c>
      <c r="BY56" s="23" t="s">
        <v>87</v>
      </c>
      <c r="BZ56" s="23" t="s">
        <v>65</v>
      </c>
      <c r="CA56" s="23" t="s">
        <v>66</v>
      </c>
      <c r="CB56" s="23"/>
      <c r="CC56" s="23" t="s">
        <v>48</v>
      </c>
      <c r="CD56" s="23" t="s">
        <v>63</v>
      </c>
      <c r="CE56" s="23" t="s">
        <v>68</v>
      </c>
      <c r="CF56" s="23">
        <v>2030</v>
      </c>
      <c r="CG56" s="24">
        <f t="shared" si="48"/>
        <v>14.954234578180047</v>
      </c>
      <c r="CH56" s="32">
        <f t="shared" si="48"/>
        <v>14.954234578180047</v>
      </c>
      <c r="CI56" s="23" t="s">
        <v>88</v>
      </c>
      <c r="CJ56" s="23" t="s">
        <v>65</v>
      </c>
      <c r="CK56" s="23" t="s">
        <v>66</v>
      </c>
      <c r="CN56" s="2" t="s">
        <v>48</v>
      </c>
      <c r="CO56" s="2" t="s">
        <v>63</v>
      </c>
      <c r="CP56" s="10" t="s">
        <v>64</v>
      </c>
      <c r="CQ56" s="2">
        <v>2030</v>
      </c>
      <c r="CR56" s="24">
        <f>+ELC_prices_Balmorel_IT3!M26</f>
        <v>16.953553023365433</v>
      </c>
      <c r="CS56" s="32">
        <f t="shared" si="16"/>
        <v>16.953553023365433</v>
      </c>
      <c r="CT56" s="23" t="s">
        <v>89</v>
      </c>
      <c r="CU56" s="23" t="s">
        <v>65</v>
      </c>
      <c r="CV56" s="23" t="s">
        <v>66</v>
      </c>
      <c r="CW56" s="23"/>
      <c r="CX56" s="23" t="s">
        <v>48</v>
      </c>
      <c r="CY56" s="23" t="s">
        <v>63</v>
      </c>
      <c r="CZ56" s="23" t="s">
        <v>68</v>
      </c>
      <c r="DA56" s="23">
        <v>2030</v>
      </c>
      <c r="DB56" s="24">
        <f t="shared" si="49"/>
        <v>16.105875372197161</v>
      </c>
      <c r="DC56" s="32">
        <f t="shared" si="49"/>
        <v>16.105875372197161</v>
      </c>
      <c r="DD56" s="23" t="s">
        <v>90</v>
      </c>
      <c r="DE56" s="23" t="s">
        <v>65</v>
      </c>
      <c r="DF56" s="23" t="s">
        <v>66</v>
      </c>
    </row>
    <row r="57" spans="1:110" x14ac:dyDescent="0.3">
      <c r="A57" s="2" t="s">
        <v>49</v>
      </c>
      <c r="B57" s="2" t="s">
        <v>63</v>
      </c>
      <c r="C57" s="10" t="s">
        <v>64</v>
      </c>
      <c r="D57" s="2">
        <v>2030</v>
      </c>
      <c r="E57" s="24">
        <f>ELC_prices_Balmorel_IT3!I27</f>
        <v>15.01610436852026</v>
      </c>
      <c r="F57" s="9">
        <f t="shared" ref="F57:H57" si="71">E57</f>
        <v>15.01610436852026</v>
      </c>
      <c r="G57" s="9">
        <f t="shared" si="71"/>
        <v>15.01610436852026</v>
      </c>
      <c r="H57" s="9">
        <f t="shared" si="71"/>
        <v>15.01610436852026</v>
      </c>
      <c r="I57" t="s">
        <v>67</v>
      </c>
      <c r="J57" t="s">
        <v>65</v>
      </c>
      <c r="K57" t="s">
        <v>66</v>
      </c>
      <c r="N57" t="s">
        <v>49</v>
      </c>
      <c r="O57" t="s">
        <v>63</v>
      </c>
      <c r="P57" t="s">
        <v>68</v>
      </c>
      <c r="Q57">
        <v>2030</v>
      </c>
      <c r="R57" s="9">
        <f t="shared" si="5"/>
        <v>14.265299150094247</v>
      </c>
      <c r="S57" s="9">
        <f t="shared" si="6"/>
        <v>14.265299150094247</v>
      </c>
      <c r="T57" s="9">
        <f t="shared" si="7"/>
        <v>14.265299150094247</v>
      </c>
      <c r="U57" s="9">
        <f t="shared" si="8"/>
        <v>14.265299150094247</v>
      </c>
      <c r="V57" s="1" t="s">
        <v>71</v>
      </c>
      <c r="W57" t="s">
        <v>65</v>
      </c>
      <c r="X57" t="s">
        <v>66</v>
      </c>
      <c r="AA57" s="2" t="s">
        <v>49</v>
      </c>
      <c r="AB57" s="2" t="s">
        <v>63</v>
      </c>
      <c r="AC57" s="10" t="s">
        <v>64</v>
      </c>
      <c r="AD57" s="2">
        <v>2030</v>
      </c>
      <c r="AE57" s="24">
        <f>ELC_prices_Balmorel_IT3!L27</f>
        <v>16.093884801420824</v>
      </c>
      <c r="AF57" s="9">
        <f t="shared" si="9"/>
        <v>16.093884801420824</v>
      </c>
      <c r="AG57" s="1" t="s">
        <v>69</v>
      </c>
      <c r="AH57" s="1" t="s">
        <v>65</v>
      </c>
      <c r="AI57" s="1" t="s">
        <v>66</v>
      </c>
      <c r="AJ57" s="1"/>
      <c r="AK57" s="1" t="s">
        <v>49</v>
      </c>
      <c r="AL57" s="1" t="s">
        <v>63</v>
      </c>
      <c r="AM57" s="1" t="s">
        <v>68</v>
      </c>
      <c r="AN57" s="1">
        <v>2030</v>
      </c>
      <c r="AO57" s="9">
        <f t="shared" si="10"/>
        <v>15.289190561349782</v>
      </c>
      <c r="AP57" s="9">
        <f t="shared" si="11"/>
        <v>15.289190561349782</v>
      </c>
      <c r="AQ57" s="1" t="s">
        <v>70</v>
      </c>
      <c r="AR57" s="1" t="s">
        <v>65</v>
      </c>
      <c r="AS57" s="1" t="s">
        <v>66</v>
      </c>
      <c r="AV57" s="2" t="s">
        <v>49</v>
      </c>
      <c r="AW57" s="2" t="s">
        <v>63</v>
      </c>
      <c r="AX57" s="10" t="s">
        <v>64</v>
      </c>
      <c r="AY57" s="2">
        <v>2030</v>
      </c>
      <c r="AZ57" s="24">
        <f>ELC_prices_Balmorel_IT3!N27</f>
        <v>14.075525495383145</v>
      </c>
      <c r="BA57" s="9">
        <f t="shared" si="12"/>
        <v>14.075525495383145</v>
      </c>
      <c r="BB57" s="1" t="s">
        <v>72</v>
      </c>
      <c r="BC57" s="1" t="s">
        <v>65</v>
      </c>
      <c r="BD57" s="1" t="s">
        <v>66</v>
      </c>
      <c r="BE57" s="1"/>
      <c r="BF57" s="1" t="s">
        <v>49</v>
      </c>
      <c r="BG57" s="1" t="s">
        <v>63</v>
      </c>
      <c r="BH57" s="1" t="s">
        <v>68</v>
      </c>
      <c r="BI57" s="1">
        <v>2030</v>
      </c>
      <c r="BJ57" s="9">
        <f t="shared" si="13"/>
        <v>13.371749220613987</v>
      </c>
      <c r="BK57" s="9">
        <f t="shared" si="14"/>
        <v>13.371749220613987</v>
      </c>
      <c r="BL57" s="1" t="s">
        <v>73</v>
      </c>
      <c r="BM57" s="1" t="s">
        <v>65</v>
      </c>
      <c r="BN57" s="1" t="s">
        <v>66</v>
      </c>
      <c r="BS57" s="2" t="s">
        <v>49</v>
      </c>
      <c r="BT57" s="2" t="s">
        <v>63</v>
      </c>
      <c r="BU57" s="10" t="s">
        <v>64</v>
      </c>
      <c r="BV57" s="2">
        <v>2030</v>
      </c>
      <c r="BW57" s="24">
        <f>ELC_prices_Balmorel_IT3!K27</f>
        <v>15.741299555978998</v>
      </c>
      <c r="BX57" s="32">
        <f t="shared" si="15"/>
        <v>15.741299555978998</v>
      </c>
      <c r="BY57" s="23" t="s">
        <v>87</v>
      </c>
      <c r="BZ57" s="23" t="s">
        <v>65</v>
      </c>
      <c r="CA57" s="23" t="s">
        <v>66</v>
      </c>
      <c r="CB57" s="23"/>
      <c r="CC57" s="23" t="s">
        <v>49</v>
      </c>
      <c r="CD57" s="23" t="s">
        <v>63</v>
      </c>
      <c r="CE57" s="23" t="s">
        <v>68</v>
      </c>
      <c r="CF57" s="23">
        <v>2030</v>
      </c>
      <c r="CG57" s="24">
        <f t="shared" si="48"/>
        <v>14.954234578180047</v>
      </c>
      <c r="CH57" s="32">
        <f t="shared" si="48"/>
        <v>14.954234578180047</v>
      </c>
      <c r="CI57" s="23" t="s">
        <v>88</v>
      </c>
      <c r="CJ57" s="23" t="s">
        <v>65</v>
      </c>
      <c r="CK57" s="23" t="s">
        <v>66</v>
      </c>
      <c r="CN57" s="2" t="s">
        <v>49</v>
      </c>
      <c r="CO57" s="2" t="s">
        <v>63</v>
      </c>
      <c r="CP57" s="10" t="s">
        <v>64</v>
      </c>
      <c r="CQ57" s="2">
        <v>2030</v>
      </c>
      <c r="CR57" s="24">
        <f>+ELC_prices_Balmorel_IT3!M27</f>
        <v>16.932709070491345</v>
      </c>
      <c r="CS57" s="32">
        <f t="shared" si="16"/>
        <v>16.932709070491345</v>
      </c>
      <c r="CT57" s="23" t="s">
        <v>89</v>
      </c>
      <c r="CU57" s="23" t="s">
        <v>65</v>
      </c>
      <c r="CV57" s="23" t="s">
        <v>66</v>
      </c>
      <c r="CW57" s="23"/>
      <c r="CX57" s="23" t="s">
        <v>49</v>
      </c>
      <c r="CY57" s="23" t="s">
        <v>63</v>
      </c>
      <c r="CZ57" s="23" t="s">
        <v>68</v>
      </c>
      <c r="DA57" s="23">
        <v>2030</v>
      </c>
      <c r="DB57" s="24">
        <f t="shared" si="49"/>
        <v>16.086073616966779</v>
      </c>
      <c r="DC57" s="32">
        <f t="shared" si="49"/>
        <v>16.086073616966779</v>
      </c>
      <c r="DD57" s="23" t="s">
        <v>90</v>
      </c>
      <c r="DE57" s="23" t="s">
        <v>65</v>
      </c>
      <c r="DF57" s="23" t="s">
        <v>66</v>
      </c>
    </row>
    <row r="58" spans="1:110" x14ac:dyDescent="0.3">
      <c r="A58" s="2" t="s">
        <v>50</v>
      </c>
      <c r="B58" s="2" t="s">
        <v>63</v>
      </c>
      <c r="C58" s="10" t="s">
        <v>64</v>
      </c>
      <c r="D58" s="2">
        <v>2030</v>
      </c>
      <c r="E58" s="24">
        <f>ELC_prices_Balmorel_IT3!I28</f>
        <v>15.01610436852026</v>
      </c>
      <c r="F58" s="9">
        <f t="shared" ref="F58:H58" si="72">E58</f>
        <v>15.01610436852026</v>
      </c>
      <c r="G58" s="9">
        <f t="shared" si="72"/>
        <v>15.01610436852026</v>
      </c>
      <c r="H58" s="9">
        <f t="shared" si="72"/>
        <v>15.01610436852026</v>
      </c>
      <c r="I58" t="s">
        <v>67</v>
      </c>
      <c r="J58" t="s">
        <v>65</v>
      </c>
      <c r="K58" t="s">
        <v>66</v>
      </c>
      <c r="N58" t="s">
        <v>50</v>
      </c>
      <c r="O58" t="s">
        <v>63</v>
      </c>
      <c r="P58" t="s">
        <v>68</v>
      </c>
      <c r="Q58">
        <v>2030</v>
      </c>
      <c r="R58" s="9">
        <f t="shared" si="5"/>
        <v>14.265299150094247</v>
      </c>
      <c r="S58" s="9">
        <f t="shared" si="6"/>
        <v>14.265299150094247</v>
      </c>
      <c r="T58" s="9">
        <f t="shared" si="7"/>
        <v>14.265299150094247</v>
      </c>
      <c r="U58" s="9">
        <f t="shared" si="8"/>
        <v>14.265299150094247</v>
      </c>
      <c r="V58" s="1" t="s">
        <v>71</v>
      </c>
      <c r="W58" t="s">
        <v>65</v>
      </c>
      <c r="X58" t="s">
        <v>66</v>
      </c>
      <c r="AA58" s="2" t="s">
        <v>50</v>
      </c>
      <c r="AB58" s="2" t="s">
        <v>63</v>
      </c>
      <c r="AC58" s="10" t="s">
        <v>64</v>
      </c>
      <c r="AD58" s="2">
        <v>2030</v>
      </c>
      <c r="AE58" s="24">
        <f>ELC_prices_Balmorel_IT3!L28</f>
        <v>16.073319685165266</v>
      </c>
      <c r="AF58" s="9">
        <f t="shared" si="9"/>
        <v>16.073319685165266</v>
      </c>
      <c r="AG58" s="1" t="s">
        <v>69</v>
      </c>
      <c r="AH58" s="1" t="s">
        <v>65</v>
      </c>
      <c r="AI58" s="1" t="s">
        <v>66</v>
      </c>
      <c r="AJ58" s="1"/>
      <c r="AK58" s="1" t="s">
        <v>50</v>
      </c>
      <c r="AL58" s="1" t="s">
        <v>63</v>
      </c>
      <c r="AM58" s="1" t="s">
        <v>68</v>
      </c>
      <c r="AN58" s="1">
        <v>2030</v>
      </c>
      <c r="AO58" s="9">
        <f t="shared" si="10"/>
        <v>15.269653700907002</v>
      </c>
      <c r="AP58" s="9">
        <f t="shared" si="11"/>
        <v>15.269653700907002</v>
      </c>
      <c r="AQ58" s="1" t="s">
        <v>70</v>
      </c>
      <c r="AR58" s="1" t="s">
        <v>65</v>
      </c>
      <c r="AS58" s="1" t="s">
        <v>66</v>
      </c>
      <c r="AV58" s="2" t="s">
        <v>50</v>
      </c>
      <c r="AW58" s="2" t="s">
        <v>63</v>
      </c>
      <c r="AX58" s="10" t="s">
        <v>64</v>
      </c>
      <c r="AY58" s="2">
        <v>2030</v>
      </c>
      <c r="AZ58" s="24">
        <f>ELC_prices_Balmorel_IT3!N28</f>
        <v>14.05753760289584</v>
      </c>
      <c r="BA58" s="9">
        <f t="shared" si="12"/>
        <v>14.05753760289584</v>
      </c>
      <c r="BB58" s="1" t="s">
        <v>72</v>
      </c>
      <c r="BC58" s="1" t="s">
        <v>65</v>
      </c>
      <c r="BD58" s="1" t="s">
        <v>66</v>
      </c>
      <c r="BE58" s="1"/>
      <c r="BF58" s="1" t="s">
        <v>50</v>
      </c>
      <c r="BG58" s="1" t="s">
        <v>63</v>
      </c>
      <c r="BH58" s="1" t="s">
        <v>68</v>
      </c>
      <c r="BI58" s="1">
        <v>2030</v>
      </c>
      <c r="BJ58" s="9">
        <f t="shared" si="13"/>
        <v>13.354660722751047</v>
      </c>
      <c r="BK58" s="9">
        <f t="shared" si="14"/>
        <v>13.354660722751047</v>
      </c>
      <c r="BL58" s="1" t="s">
        <v>73</v>
      </c>
      <c r="BM58" s="1" t="s">
        <v>65</v>
      </c>
      <c r="BN58" s="1" t="s">
        <v>66</v>
      </c>
      <c r="BS58" s="2" t="s">
        <v>50</v>
      </c>
      <c r="BT58" s="2" t="s">
        <v>63</v>
      </c>
      <c r="BU58" s="10" t="s">
        <v>64</v>
      </c>
      <c r="BV58" s="2">
        <v>2030</v>
      </c>
      <c r="BW58" s="24">
        <f>ELC_prices_Balmorel_IT3!K28</f>
        <v>15.721925648833174</v>
      </c>
      <c r="BX58" s="32">
        <f t="shared" si="15"/>
        <v>15.721925648833174</v>
      </c>
      <c r="BY58" s="23" t="s">
        <v>87</v>
      </c>
      <c r="BZ58" s="23" t="s">
        <v>65</v>
      </c>
      <c r="CA58" s="23" t="s">
        <v>66</v>
      </c>
      <c r="CB58" s="23"/>
      <c r="CC58" s="23" t="s">
        <v>50</v>
      </c>
      <c r="CD58" s="23" t="s">
        <v>63</v>
      </c>
      <c r="CE58" s="23" t="s">
        <v>68</v>
      </c>
      <c r="CF58" s="23">
        <v>2030</v>
      </c>
      <c r="CG58" s="24">
        <f t="shared" si="48"/>
        <v>14.935829366391514</v>
      </c>
      <c r="CH58" s="32">
        <f t="shared" si="48"/>
        <v>14.935829366391514</v>
      </c>
      <c r="CI58" s="23" t="s">
        <v>88</v>
      </c>
      <c r="CJ58" s="23" t="s">
        <v>65</v>
      </c>
      <c r="CK58" s="23" t="s">
        <v>66</v>
      </c>
      <c r="CN58" s="2" t="s">
        <v>50</v>
      </c>
      <c r="CO58" s="2" t="s">
        <v>63</v>
      </c>
      <c r="CP58" s="10" t="s">
        <v>64</v>
      </c>
      <c r="CQ58" s="2">
        <v>2030</v>
      </c>
      <c r="CR58" s="24">
        <f>+ELC_prices_Balmorel_IT3!M28</f>
        <v>16.953553023365433</v>
      </c>
      <c r="CS58" s="32">
        <f t="shared" si="16"/>
        <v>16.953553023365433</v>
      </c>
      <c r="CT58" s="23" t="s">
        <v>89</v>
      </c>
      <c r="CU58" s="23" t="s">
        <v>65</v>
      </c>
      <c r="CV58" s="23" t="s">
        <v>66</v>
      </c>
      <c r="CW58" s="23"/>
      <c r="CX58" s="23" t="s">
        <v>50</v>
      </c>
      <c r="CY58" s="23" t="s">
        <v>63</v>
      </c>
      <c r="CZ58" s="23" t="s">
        <v>68</v>
      </c>
      <c r="DA58" s="23">
        <v>2030</v>
      </c>
      <c r="DB58" s="24">
        <f t="shared" si="49"/>
        <v>16.105875372197161</v>
      </c>
      <c r="DC58" s="32">
        <f t="shared" si="49"/>
        <v>16.105875372197161</v>
      </c>
      <c r="DD58" s="23" t="s">
        <v>90</v>
      </c>
      <c r="DE58" s="23" t="s">
        <v>65</v>
      </c>
      <c r="DF58" s="23" t="s">
        <v>66</v>
      </c>
    </row>
    <row r="59" spans="1:110" x14ac:dyDescent="0.3">
      <c r="A59" s="2" t="s">
        <v>51</v>
      </c>
      <c r="B59" s="2" t="s">
        <v>63</v>
      </c>
      <c r="C59" s="10" t="s">
        <v>64</v>
      </c>
      <c r="D59" s="2">
        <v>2030</v>
      </c>
      <c r="E59" s="24">
        <f>ELC_prices_Balmorel_IT3!I29</f>
        <v>14.596606217433475</v>
      </c>
      <c r="F59" s="9">
        <f t="shared" ref="F59:H59" si="73">E59</f>
        <v>14.596606217433475</v>
      </c>
      <c r="G59" s="9">
        <f t="shared" si="73"/>
        <v>14.596606217433475</v>
      </c>
      <c r="H59" s="9">
        <f t="shared" si="73"/>
        <v>14.596606217433475</v>
      </c>
      <c r="I59" t="s">
        <v>67</v>
      </c>
      <c r="J59" t="s">
        <v>65</v>
      </c>
      <c r="K59" t="s">
        <v>66</v>
      </c>
      <c r="N59" t="s">
        <v>51</v>
      </c>
      <c r="O59" t="s">
        <v>63</v>
      </c>
      <c r="P59" t="s">
        <v>68</v>
      </c>
      <c r="Q59">
        <v>2030</v>
      </c>
      <c r="R59" s="9">
        <f t="shared" si="5"/>
        <v>13.8667759065618</v>
      </c>
      <c r="S59" s="9">
        <f t="shared" si="6"/>
        <v>13.8667759065618</v>
      </c>
      <c r="T59" s="9">
        <f t="shared" si="7"/>
        <v>13.8667759065618</v>
      </c>
      <c r="U59" s="9">
        <f t="shared" si="8"/>
        <v>13.8667759065618</v>
      </c>
      <c r="V59" s="1" t="s">
        <v>71</v>
      </c>
      <c r="W59" t="s">
        <v>65</v>
      </c>
      <c r="X59" t="s">
        <v>66</v>
      </c>
      <c r="AA59" s="2" t="s">
        <v>51</v>
      </c>
      <c r="AB59" s="2" t="s">
        <v>63</v>
      </c>
      <c r="AC59" s="10" t="s">
        <v>64</v>
      </c>
      <c r="AD59" s="2">
        <v>2030</v>
      </c>
      <c r="AE59" s="24">
        <f>ELC_prices_Balmorel_IT3!L29</f>
        <v>14.934699553373806</v>
      </c>
      <c r="AF59" s="9">
        <f t="shared" si="9"/>
        <v>14.934699553373806</v>
      </c>
      <c r="AG59" s="1" t="s">
        <v>69</v>
      </c>
      <c r="AH59" s="1" t="s">
        <v>65</v>
      </c>
      <c r="AI59" s="1" t="s">
        <v>66</v>
      </c>
      <c r="AJ59" s="1"/>
      <c r="AK59" s="1" t="s">
        <v>51</v>
      </c>
      <c r="AL59" s="1" t="s">
        <v>63</v>
      </c>
      <c r="AM59" s="1" t="s">
        <v>68</v>
      </c>
      <c r="AN59" s="1">
        <v>2030</v>
      </c>
      <c r="AO59" s="9">
        <f t="shared" si="10"/>
        <v>14.187964575705115</v>
      </c>
      <c r="AP59" s="9">
        <f t="shared" si="11"/>
        <v>14.187964575705115</v>
      </c>
      <c r="AQ59" s="1" t="s">
        <v>70</v>
      </c>
      <c r="AR59" s="1" t="s">
        <v>65</v>
      </c>
      <c r="AS59" s="1" t="s">
        <v>66</v>
      </c>
      <c r="AV59" s="2" t="s">
        <v>51</v>
      </c>
      <c r="AW59" s="2" t="s">
        <v>63</v>
      </c>
      <c r="AX59" s="10" t="s">
        <v>64</v>
      </c>
      <c r="AY59" s="2">
        <v>2030</v>
      </c>
      <c r="AZ59" s="24">
        <f>ELC_prices_Balmorel_IT3!N29</f>
        <v>13.371415134924009</v>
      </c>
      <c r="BA59" s="9">
        <f t="shared" si="12"/>
        <v>13.371415134924009</v>
      </c>
      <c r="BB59" s="1" t="s">
        <v>72</v>
      </c>
      <c r="BC59" s="1" t="s">
        <v>65</v>
      </c>
      <c r="BD59" s="1" t="s">
        <v>66</v>
      </c>
      <c r="BE59" s="1"/>
      <c r="BF59" s="1" t="s">
        <v>51</v>
      </c>
      <c r="BG59" s="1" t="s">
        <v>63</v>
      </c>
      <c r="BH59" s="1" t="s">
        <v>68</v>
      </c>
      <c r="BI59" s="1">
        <v>2030</v>
      </c>
      <c r="BJ59" s="9">
        <f t="shared" si="13"/>
        <v>12.702844378177808</v>
      </c>
      <c r="BK59" s="9">
        <f t="shared" si="14"/>
        <v>12.702844378177808</v>
      </c>
      <c r="BL59" s="1" t="s">
        <v>73</v>
      </c>
      <c r="BM59" s="1" t="s">
        <v>65</v>
      </c>
      <c r="BN59" s="1" t="s">
        <v>66</v>
      </c>
      <c r="BS59" s="2" t="s">
        <v>51</v>
      </c>
      <c r="BT59" s="2" t="s">
        <v>63</v>
      </c>
      <c r="BU59" s="10" t="s">
        <v>64</v>
      </c>
      <c r="BV59" s="2">
        <v>2030</v>
      </c>
      <c r="BW59" s="24">
        <f>ELC_prices_Balmorel_IT3!K29</f>
        <v>17.63421705189344</v>
      </c>
      <c r="BX59" s="32">
        <f t="shared" si="15"/>
        <v>17.63421705189344</v>
      </c>
      <c r="BY59" s="23" t="s">
        <v>87</v>
      </c>
      <c r="BZ59" s="23" t="s">
        <v>65</v>
      </c>
      <c r="CA59" s="23" t="s">
        <v>66</v>
      </c>
      <c r="CB59" s="23"/>
      <c r="CC59" s="23" t="s">
        <v>51</v>
      </c>
      <c r="CD59" s="23" t="s">
        <v>63</v>
      </c>
      <c r="CE59" s="23" t="s">
        <v>68</v>
      </c>
      <c r="CF59" s="23">
        <v>2030</v>
      </c>
      <c r="CG59" s="24">
        <f t="shared" si="48"/>
        <v>16.752506199298768</v>
      </c>
      <c r="CH59" s="32">
        <f t="shared" si="48"/>
        <v>16.752506199298768</v>
      </c>
      <c r="CI59" s="23" t="s">
        <v>88</v>
      </c>
      <c r="CJ59" s="23" t="s">
        <v>65</v>
      </c>
      <c r="CK59" s="23" t="s">
        <v>66</v>
      </c>
      <c r="CN59" s="2" t="s">
        <v>51</v>
      </c>
      <c r="CO59" s="2" t="s">
        <v>63</v>
      </c>
      <c r="CP59" s="10" t="s">
        <v>64</v>
      </c>
      <c r="CQ59" s="2">
        <v>2030</v>
      </c>
      <c r="CR59" s="24">
        <f>+ELC_prices_Balmorel_IT3!M29</f>
        <v>18.691174590304758</v>
      </c>
      <c r="CS59" s="32">
        <f t="shared" si="16"/>
        <v>18.691174590304758</v>
      </c>
      <c r="CT59" s="23" t="s">
        <v>89</v>
      </c>
      <c r="CU59" s="23" t="s">
        <v>65</v>
      </c>
      <c r="CV59" s="23" t="s">
        <v>66</v>
      </c>
      <c r="CW59" s="23"/>
      <c r="CX59" s="23" t="s">
        <v>51</v>
      </c>
      <c r="CY59" s="23" t="s">
        <v>63</v>
      </c>
      <c r="CZ59" s="23" t="s">
        <v>68</v>
      </c>
      <c r="DA59" s="23">
        <v>2030</v>
      </c>
      <c r="DB59" s="24">
        <f t="shared" si="49"/>
        <v>17.75661586078952</v>
      </c>
      <c r="DC59" s="32">
        <f t="shared" si="49"/>
        <v>17.75661586078952</v>
      </c>
      <c r="DD59" s="23" t="s">
        <v>90</v>
      </c>
      <c r="DE59" s="23" t="s">
        <v>65</v>
      </c>
      <c r="DF59" s="23" t="s">
        <v>66</v>
      </c>
    </row>
    <row r="60" spans="1:110" x14ac:dyDescent="0.3">
      <c r="A60" s="2" t="s">
        <v>52</v>
      </c>
      <c r="B60" s="2" t="s">
        <v>63</v>
      </c>
      <c r="C60" s="10" t="s">
        <v>64</v>
      </c>
      <c r="D60" s="2">
        <v>2030</v>
      </c>
      <c r="E60" s="24">
        <f>ELC_prices_Balmorel_IT3!I30</f>
        <v>14.752912603054714</v>
      </c>
      <c r="F60" s="9">
        <f t="shared" ref="F60:H60" si="74">E60</f>
        <v>14.752912603054714</v>
      </c>
      <c r="G60" s="9">
        <f t="shared" si="74"/>
        <v>14.752912603054714</v>
      </c>
      <c r="H60" s="9">
        <f t="shared" si="74"/>
        <v>14.752912603054714</v>
      </c>
      <c r="I60" t="s">
        <v>67</v>
      </c>
      <c r="J60" t="s">
        <v>65</v>
      </c>
      <c r="K60" t="s">
        <v>66</v>
      </c>
      <c r="N60" t="s">
        <v>52</v>
      </c>
      <c r="O60" t="s">
        <v>63</v>
      </c>
      <c r="P60" t="s">
        <v>68</v>
      </c>
      <c r="Q60">
        <v>2030</v>
      </c>
      <c r="R60" s="9">
        <f t="shared" si="5"/>
        <v>14.015266972901978</v>
      </c>
      <c r="S60" s="9">
        <f t="shared" si="6"/>
        <v>14.015266972901978</v>
      </c>
      <c r="T60" s="9">
        <f t="shared" si="7"/>
        <v>14.015266972901978</v>
      </c>
      <c r="U60" s="9">
        <f t="shared" si="8"/>
        <v>14.015266972901978</v>
      </c>
      <c r="V60" s="1" t="s">
        <v>71</v>
      </c>
      <c r="W60" t="s">
        <v>65</v>
      </c>
      <c r="X60" t="s">
        <v>66</v>
      </c>
      <c r="AA60" s="2" t="s">
        <v>52</v>
      </c>
      <c r="AB60" s="2" t="s">
        <v>63</v>
      </c>
      <c r="AC60" s="10" t="s">
        <v>64</v>
      </c>
      <c r="AD60" s="2">
        <v>2030</v>
      </c>
      <c r="AE60" s="24">
        <f>ELC_prices_Balmorel_IT3!L30</f>
        <v>15.10500460527784</v>
      </c>
      <c r="AF60" s="9">
        <f t="shared" si="9"/>
        <v>15.10500460527784</v>
      </c>
      <c r="AG60" s="1" t="s">
        <v>69</v>
      </c>
      <c r="AH60" s="1" t="s">
        <v>65</v>
      </c>
      <c r="AI60" s="1" t="s">
        <v>66</v>
      </c>
      <c r="AJ60" s="1"/>
      <c r="AK60" s="1" t="s">
        <v>52</v>
      </c>
      <c r="AL60" s="1" t="s">
        <v>63</v>
      </c>
      <c r="AM60" s="1" t="s">
        <v>68</v>
      </c>
      <c r="AN60" s="1">
        <v>2030</v>
      </c>
      <c r="AO60" s="9">
        <f t="shared" si="10"/>
        <v>14.349754375013946</v>
      </c>
      <c r="AP60" s="9">
        <f t="shared" si="11"/>
        <v>14.349754375013946</v>
      </c>
      <c r="AQ60" s="1" t="s">
        <v>70</v>
      </c>
      <c r="AR60" s="1" t="s">
        <v>65</v>
      </c>
      <c r="AS60" s="1" t="s">
        <v>66</v>
      </c>
      <c r="AV60" s="2" t="s">
        <v>52</v>
      </c>
      <c r="AW60" s="2" t="s">
        <v>63</v>
      </c>
      <c r="AX60" s="10" t="s">
        <v>64</v>
      </c>
      <c r="AY60" s="2">
        <v>2030</v>
      </c>
      <c r="AZ60" s="24">
        <f>ELC_prices_Balmorel_IT3!N30</f>
        <v>13.512714110892651</v>
      </c>
      <c r="BA60" s="9">
        <f t="shared" si="12"/>
        <v>13.512714110892651</v>
      </c>
      <c r="BB60" s="1" t="s">
        <v>72</v>
      </c>
      <c r="BC60" s="1" t="s">
        <v>65</v>
      </c>
      <c r="BD60" s="1" t="s">
        <v>66</v>
      </c>
      <c r="BE60" s="1"/>
      <c r="BF60" s="1" t="s">
        <v>52</v>
      </c>
      <c r="BG60" s="1" t="s">
        <v>63</v>
      </c>
      <c r="BH60" s="1" t="s">
        <v>68</v>
      </c>
      <c r="BI60" s="1">
        <v>2030</v>
      </c>
      <c r="BJ60" s="9">
        <f t="shared" si="13"/>
        <v>12.837078405348018</v>
      </c>
      <c r="BK60" s="9">
        <f t="shared" si="14"/>
        <v>12.837078405348018</v>
      </c>
      <c r="BL60" s="1" t="s">
        <v>73</v>
      </c>
      <c r="BM60" s="1" t="s">
        <v>65</v>
      </c>
      <c r="BN60" s="1" t="s">
        <v>66</v>
      </c>
      <c r="BS60" s="2" t="s">
        <v>52</v>
      </c>
      <c r="BT60" s="2" t="s">
        <v>63</v>
      </c>
      <c r="BU60" s="10" t="s">
        <v>64</v>
      </c>
      <c r="BV60" s="2">
        <v>2030</v>
      </c>
      <c r="BW60" s="24">
        <f>ELC_prices_Balmorel_IT3!K30</f>
        <v>17.786042742607268</v>
      </c>
      <c r="BX60" s="32">
        <f t="shared" si="15"/>
        <v>17.786042742607268</v>
      </c>
      <c r="BY60" s="23" t="s">
        <v>87</v>
      </c>
      <c r="BZ60" s="23" t="s">
        <v>65</v>
      </c>
      <c r="CA60" s="23" t="s">
        <v>66</v>
      </c>
      <c r="CB60" s="23"/>
      <c r="CC60" s="23" t="s">
        <v>52</v>
      </c>
      <c r="CD60" s="23" t="s">
        <v>63</v>
      </c>
      <c r="CE60" s="23" t="s">
        <v>68</v>
      </c>
      <c r="CF60" s="23">
        <v>2030</v>
      </c>
      <c r="CG60" s="24">
        <f t="shared" si="48"/>
        <v>16.896740605476904</v>
      </c>
      <c r="CH60" s="32">
        <f t="shared" si="48"/>
        <v>16.896740605476904</v>
      </c>
      <c r="CI60" s="23" t="s">
        <v>88</v>
      </c>
      <c r="CJ60" s="23" t="s">
        <v>65</v>
      </c>
      <c r="CK60" s="23" t="s">
        <v>66</v>
      </c>
      <c r="CN60" s="2" t="s">
        <v>52</v>
      </c>
      <c r="CO60" s="2" t="s">
        <v>63</v>
      </c>
      <c r="CP60" s="10" t="s">
        <v>64</v>
      </c>
      <c r="CQ60" s="2">
        <v>2030</v>
      </c>
      <c r="CR60" s="24">
        <f>+ELC_prices_Balmorel_IT3!M30</f>
        <v>18.865581545407238</v>
      </c>
      <c r="CS60" s="32">
        <f t="shared" si="16"/>
        <v>18.865581545407238</v>
      </c>
      <c r="CT60" s="23" t="s">
        <v>89</v>
      </c>
      <c r="CU60" s="23" t="s">
        <v>65</v>
      </c>
      <c r="CV60" s="23" t="s">
        <v>66</v>
      </c>
      <c r="CW60" s="23"/>
      <c r="CX60" s="23" t="s">
        <v>52</v>
      </c>
      <c r="CY60" s="23" t="s">
        <v>63</v>
      </c>
      <c r="CZ60" s="23" t="s">
        <v>68</v>
      </c>
      <c r="DA60" s="23">
        <v>2030</v>
      </c>
      <c r="DB60" s="24">
        <f t="shared" si="49"/>
        <v>17.922302468136877</v>
      </c>
      <c r="DC60" s="32">
        <f t="shared" si="49"/>
        <v>17.922302468136877</v>
      </c>
      <c r="DD60" s="23" t="s">
        <v>90</v>
      </c>
      <c r="DE60" s="23" t="s">
        <v>65</v>
      </c>
      <c r="DF60" s="23" t="s">
        <v>66</v>
      </c>
    </row>
    <row r="61" spans="1:110" x14ac:dyDescent="0.3">
      <c r="A61" s="2" t="s">
        <v>53</v>
      </c>
      <c r="B61" s="2" t="s">
        <v>63</v>
      </c>
      <c r="C61" s="10" t="s">
        <v>64</v>
      </c>
      <c r="D61" s="2">
        <v>2030</v>
      </c>
      <c r="E61" s="24">
        <f>ELC_prices_Balmorel_IT3!I31</f>
        <v>14.748591182701418</v>
      </c>
      <c r="F61" s="9">
        <f t="shared" ref="F61:H61" si="75">E61</f>
        <v>14.748591182701418</v>
      </c>
      <c r="G61" s="9">
        <f t="shared" si="75"/>
        <v>14.748591182701418</v>
      </c>
      <c r="H61" s="9">
        <f t="shared" si="75"/>
        <v>14.748591182701418</v>
      </c>
      <c r="I61" t="s">
        <v>67</v>
      </c>
      <c r="J61" t="s">
        <v>65</v>
      </c>
      <c r="K61" t="s">
        <v>66</v>
      </c>
      <c r="N61" t="s">
        <v>53</v>
      </c>
      <c r="O61" t="s">
        <v>63</v>
      </c>
      <c r="P61" t="s">
        <v>68</v>
      </c>
      <c r="Q61">
        <v>2030</v>
      </c>
      <c r="R61" s="9">
        <f t="shared" si="5"/>
        <v>14.011161623566347</v>
      </c>
      <c r="S61" s="9">
        <f t="shared" si="6"/>
        <v>14.011161623566347</v>
      </c>
      <c r="T61" s="9">
        <f t="shared" si="7"/>
        <v>14.011161623566347</v>
      </c>
      <c r="U61" s="9">
        <f t="shared" si="8"/>
        <v>14.011161623566347</v>
      </c>
      <c r="V61" s="1" t="s">
        <v>71</v>
      </c>
      <c r="W61" t="s">
        <v>65</v>
      </c>
      <c r="X61" t="s">
        <v>66</v>
      </c>
      <c r="AA61" s="2" t="s">
        <v>53</v>
      </c>
      <c r="AB61" s="2" t="s">
        <v>63</v>
      </c>
      <c r="AC61" s="10" t="s">
        <v>64</v>
      </c>
      <c r="AD61" s="2">
        <v>2030</v>
      </c>
      <c r="AE61" s="24">
        <f>ELC_prices_Balmorel_IT3!L31</f>
        <v>15.100313237227112</v>
      </c>
      <c r="AF61" s="9">
        <f t="shared" si="9"/>
        <v>15.100313237227112</v>
      </c>
      <c r="AG61" s="1" t="s">
        <v>69</v>
      </c>
      <c r="AH61" s="1" t="s">
        <v>65</v>
      </c>
      <c r="AI61" s="1" t="s">
        <v>66</v>
      </c>
      <c r="AJ61" s="1"/>
      <c r="AK61" s="1" t="s">
        <v>53</v>
      </c>
      <c r="AL61" s="1" t="s">
        <v>63</v>
      </c>
      <c r="AM61" s="1" t="s">
        <v>68</v>
      </c>
      <c r="AN61" s="1">
        <v>2030</v>
      </c>
      <c r="AO61" s="9">
        <f t="shared" si="10"/>
        <v>14.345297575365755</v>
      </c>
      <c r="AP61" s="9">
        <f t="shared" si="11"/>
        <v>14.345297575365755</v>
      </c>
      <c r="AQ61" s="1" t="s">
        <v>70</v>
      </c>
      <c r="AR61" s="1" t="s">
        <v>65</v>
      </c>
      <c r="AS61" s="1" t="s">
        <v>66</v>
      </c>
      <c r="AV61" s="2" t="s">
        <v>53</v>
      </c>
      <c r="AW61" s="2" t="s">
        <v>63</v>
      </c>
      <c r="AX61" s="10" t="s">
        <v>64</v>
      </c>
      <c r="AY61" s="2">
        <v>2030</v>
      </c>
      <c r="AZ61" s="24">
        <f>ELC_prices_Balmorel_IT3!N31</f>
        <v>13.508611609097301</v>
      </c>
      <c r="BA61" s="9">
        <f t="shared" si="12"/>
        <v>13.508611609097301</v>
      </c>
      <c r="BB61" s="1" t="s">
        <v>72</v>
      </c>
      <c r="BC61" s="1" t="s">
        <v>65</v>
      </c>
      <c r="BD61" s="1" t="s">
        <v>66</v>
      </c>
      <c r="BE61" s="1"/>
      <c r="BF61" s="1" t="s">
        <v>53</v>
      </c>
      <c r="BG61" s="1" t="s">
        <v>63</v>
      </c>
      <c r="BH61" s="1" t="s">
        <v>68</v>
      </c>
      <c r="BI61" s="1">
        <v>2030</v>
      </c>
      <c r="BJ61" s="9">
        <f t="shared" si="13"/>
        <v>12.833181028642436</v>
      </c>
      <c r="BK61" s="9">
        <f t="shared" si="14"/>
        <v>12.833181028642436</v>
      </c>
      <c r="BL61" s="1" t="s">
        <v>73</v>
      </c>
      <c r="BM61" s="1" t="s">
        <v>65</v>
      </c>
      <c r="BN61" s="1" t="s">
        <v>66</v>
      </c>
      <c r="BS61" s="2" t="s">
        <v>53</v>
      </c>
      <c r="BT61" s="2" t="s">
        <v>63</v>
      </c>
      <c r="BU61" s="10" t="s">
        <v>64</v>
      </c>
      <c r="BV61" s="2">
        <v>2030</v>
      </c>
      <c r="BW61" s="24">
        <f>ELC_prices_Balmorel_IT3!K31</f>
        <v>17.779414827004754</v>
      </c>
      <c r="BX61" s="32">
        <f t="shared" si="15"/>
        <v>17.779414827004754</v>
      </c>
      <c r="BY61" s="23" t="s">
        <v>87</v>
      </c>
      <c r="BZ61" s="23" t="s">
        <v>65</v>
      </c>
      <c r="CA61" s="23" t="s">
        <v>66</v>
      </c>
      <c r="CB61" s="23"/>
      <c r="CC61" s="23" t="s">
        <v>53</v>
      </c>
      <c r="CD61" s="23" t="s">
        <v>63</v>
      </c>
      <c r="CE61" s="23" t="s">
        <v>68</v>
      </c>
      <c r="CF61" s="23">
        <v>2030</v>
      </c>
      <c r="CG61" s="24">
        <f t="shared" si="48"/>
        <v>16.890444085654515</v>
      </c>
      <c r="CH61" s="32">
        <f t="shared" si="48"/>
        <v>16.890444085654515</v>
      </c>
      <c r="CI61" s="23" t="s">
        <v>88</v>
      </c>
      <c r="CJ61" s="23" t="s">
        <v>65</v>
      </c>
      <c r="CK61" s="23" t="s">
        <v>66</v>
      </c>
      <c r="CN61" s="2" t="s">
        <v>53</v>
      </c>
      <c r="CO61" s="2" t="s">
        <v>63</v>
      </c>
      <c r="CP61" s="10" t="s">
        <v>64</v>
      </c>
      <c r="CQ61" s="2">
        <v>2030</v>
      </c>
      <c r="CR61" s="24">
        <f>+ELC_prices_Balmorel_IT3!M31</f>
        <v>18.853567833716376</v>
      </c>
      <c r="CS61" s="32">
        <f t="shared" si="16"/>
        <v>18.853567833716376</v>
      </c>
      <c r="CT61" s="23" t="s">
        <v>89</v>
      </c>
      <c r="CU61" s="23" t="s">
        <v>65</v>
      </c>
      <c r="CV61" s="23" t="s">
        <v>66</v>
      </c>
      <c r="CW61" s="23"/>
      <c r="CX61" s="23" t="s">
        <v>53</v>
      </c>
      <c r="CY61" s="23" t="s">
        <v>63</v>
      </c>
      <c r="CZ61" s="23" t="s">
        <v>68</v>
      </c>
      <c r="DA61" s="23">
        <v>2030</v>
      </c>
      <c r="DB61" s="24">
        <f t="shared" si="49"/>
        <v>17.910889442030555</v>
      </c>
      <c r="DC61" s="32">
        <f t="shared" si="49"/>
        <v>17.910889442030555</v>
      </c>
      <c r="DD61" s="23" t="s">
        <v>90</v>
      </c>
      <c r="DE61" s="23" t="s">
        <v>65</v>
      </c>
      <c r="DF61" s="23" t="s">
        <v>66</v>
      </c>
    </row>
    <row r="62" spans="1:110" x14ac:dyDescent="0.3">
      <c r="A62" s="2" t="s">
        <v>54</v>
      </c>
      <c r="B62" s="2" t="s">
        <v>63</v>
      </c>
      <c r="C62" s="10" t="s">
        <v>64</v>
      </c>
      <c r="D62" s="2">
        <v>2030</v>
      </c>
      <c r="E62" s="24">
        <f>ELC_prices_Balmorel_IT3!I32</f>
        <v>14.55400463994556</v>
      </c>
      <c r="F62" s="9">
        <f t="shared" ref="F62:H62" si="76">E62</f>
        <v>14.55400463994556</v>
      </c>
      <c r="G62" s="9">
        <f t="shared" si="76"/>
        <v>14.55400463994556</v>
      </c>
      <c r="H62" s="9">
        <f t="shared" si="76"/>
        <v>14.55400463994556</v>
      </c>
      <c r="I62" t="s">
        <v>67</v>
      </c>
      <c r="J62" t="s">
        <v>65</v>
      </c>
      <c r="K62" t="s">
        <v>66</v>
      </c>
      <c r="N62" t="s">
        <v>54</v>
      </c>
      <c r="O62" t="s">
        <v>63</v>
      </c>
      <c r="P62" t="s">
        <v>68</v>
      </c>
      <c r="Q62">
        <v>2030</v>
      </c>
      <c r="R62" s="9">
        <f t="shared" si="5"/>
        <v>13.826304407948282</v>
      </c>
      <c r="S62" s="9">
        <f t="shared" si="6"/>
        <v>13.826304407948282</v>
      </c>
      <c r="T62" s="9">
        <f t="shared" si="7"/>
        <v>13.826304407948282</v>
      </c>
      <c r="U62" s="9">
        <f t="shared" si="8"/>
        <v>13.826304407948282</v>
      </c>
      <c r="V62" s="1" t="s">
        <v>71</v>
      </c>
      <c r="W62" t="s">
        <v>65</v>
      </c>
      <c r="X62" t="s">
        <v>66</v>
      </c>
      <c r="AA62" s="2" t="s">
        <v>54</v>
      </c>
      <c r="AB62" s="2" t="s">
        <v>63</v>
      </c>
      <c r="AC62" s="10" t="s">
        <v>64</v>
      </c>
      <c r="AD62" s="2">
        <v>2030</v>
      </c>
      <c r="AE62" s="24">
        <f>ELC_prices_Balmorel_IT3!L32</f>
        <v>14.887158379656201</v>
      </c>
      <c r="AF62" s="9">
        <f t="shared" si="9"/>
        <v>14.887158379656201</v>
      </c>
      <c r="AG62" s="1" t="s">
        <v>69</v>
      </c>
      <c r="AH62" s="1" t="s">
        <v>65</v>
      </c>
      <c r="AI62" s="1" t="s">
        <v>66</v>
      </c>
      <c r="AJ62" s="1"/>
      <c r="AK62" s="1" t="s">
        <v>54</v>
      </c>
      <c r="AL62" s="1" t="s">
        <v>63</v>
      </c>
      <c r="AM62" s="1" t="s">
        <v>68</v>
      </c>
      <c r="AN62" s="1">
        <v>2030</v>
      </c>
      <c r="AO62" s="9">
        <f t="shared" si="10"/>
        <v>14.14280046067339</v>
      </c>
      <c r="AP62" s="9">
        <f t="shared" si="11"/>
        <v>14.14280046067339</v>
      </c>
      <c r="AQ62" s="1" t="s">
        <v>70</v>
      </c>
      <c r="AR62" s="1" t="s">
        <v>65</v>
      </c>
      <c r="AS62" s="1" t="s">
        <v>66</v>
      </c>
      <c r="AV62" s="2" t="s">
        <v>54</v>
      </c>
      <c r="AW62" s="2" t="s">
        <v>63</v>
      </c>
      <c r="AX62" s="10" t="s">
        <v>64</v>
      </c>
      <c r="AY62" s="2">
        <v>2030</v>
      </c>
      <c r="AZ62" s="24">
        <f>ELC_prices_Balmorel_IT3!N32</f>
        <v>13.332020785074898</v>
      </c>
      <c r="BA62" s="9">
        <f t="shared" si="12"/>
        <v>13.332020785074898</v>
      </c>
      <c r="BB62" s="1" t="s">
        <v>72</v>
      </c>
      <c r="BC62" s="1" t="s">
        <v>65</v>
      </c>
      <c r="BD62" s="1" t="s">
        <v>66</v>
      </c>
      <c r="BE62" s="1"/>
      <c r="BF62" s="1" t="s">
        <v>54</v>
      </c>
      <c r="BG62" s="1" t="s">
        <v>63</v>
      </c>
      <c r="BH62" s="1" t="s">
        <v>68</v>
      </c>
      <c r="BI62" s="1">
        <v>2030</v>
      </c>
      <c r="BJ62" s="9">
        <f t="shared" si="13"/>
        <v>12.665419745821152</v>
      </c>
      <c r="BK62" s="9">
        <f t="shared" si="14"/>
        <v>12.665419745821152</v>
      </c>
      <c r="BL62" s="1" t="s">
        <v>73</v>
      </c>
      <c r="BM62" s="1" t="s">
        <v>65</v>
      </c>
      <c r="BN62" s="1" t="s">
        <v>66</v>
      </c>
      <c r="BS62" s="2" t="s">
        <v>54</v>
      </c>
      <c r="BT62" s="2" t="s">
        <v>63</v>
      </c>
      <c r="BU62" s="10" t="s">
        <v>64</v>
      </c>
      <c r="BV62" s="2">
        <v>2030</v>
      </c>
      <c r="BW62" s="24">
        <f>ELC_prices_Balmorel_IT3!K32</f>
        <v>17.59715058369191</v>
      </c>
      <c r="BX62" s="32">
        <f t="shared" si="15"/>
        <v>17.59715058369191</v>
      </c>
      <c r="BY62" s="23" t="s">
        <v>87</v>
      </c>
      <c r="BZ62" s="23" t="s">
        <v>65</v>
      </c>
      <c r="CA62" s="23" t="s">
        <v>66</v>
      </c>
      <c r="CB62" s="23"/>
      <c r="CC62" s="23" t="s">
        <v>54</v>
      </c>
      <c r="CD62" s="23" t="s">
        <v>63</v>
      </c>
      <c r="CE62" s="23" t="s">
        <v>68</v>
      </c>
      <c r="CF62" s="23">
        <v>2030</v>
      </c>
      <c r="CG62" s="24">
        <f t="shared" si="48"/>
        <v>16.717293054507312</v>
      </c>
      <c r="CH62" s="32">
        <f t="shared" si="48"/>
        <v>16.717293054507312</v>
      </c>
      <c r="CI62" s="23" t="s">
        <v>88</v>
      </c>
      <c r="CJ62" s="23" t="s">
        <v>65</v>
      </c>
      <c r="CK62" s="23" t="s">
        <v>66</v>
      </c>
      <c r="CN62" s="2" t="s">
        <v>54</v>
      </c>
      <c r="CO62" s="2" t="s">
        <v>63</v>
      </c>
      <c r="CP62" s="10" t="s">
        <v>64</v>
      </c>
      <c r="CQ62" s="2">
        <v>2030</v>
      </c>
      <c r="CR62" s="24">
        <f>+ELC_prices_Balmorel_IT3!M32</f>
        <v>18.650460478215589</v>
      </c>
      <c r="CS62" s="32">
        <f t="shared" si="16"/>
        <v>18.650460478215589</v>
      </c>
      <c r="CT62" s="23" t="s">
        <v>89</v>
      </c>
      <c r="CU62" s="23" t="s">
        <v>65</v>
      </c>
      <c r="CV62" s="23" t="s">
        <v>66</v>
      </c>
      <c r="CW62" s="23"/>
      <c r="CX62" s="23" t="s">
        <v>54</v>
      </c>
      <c r="CY62" s="23" t="s">
        <v>63</v>
      </c>
      <c r="CZ62" s="23" t="s">
        <v>68</v>
      </c>
      <c r="DA62" s="23">
        <v>2030</v>
      </c>
      <c r="DB62" s="24">
        <f t="shared" si="49"/>
        <v>17.71793745430481</v>
      </c>
      <c r="DC62" s="32">
        <f t="shared" si="49"/>
        <v>17.71793745430481</v>
      </c>
      <c r="DD62" s="23" t="s">
        <v>90</v>
      </c>
      <c r="DE62" s="23" t="s">
        <v>65</v>
      </c>
      <c r="DF62" s="23" t="s">
        <v>66</v>
      </c>
    </row>
    <row r="63" spans="1:110" x14ac:dyDescent="0.3">
      <c r="A63" s="2" t="s">
        <v>55</v>
      </c>
      <c r="B63" s="2" t="s">
        <v>63</v>
      </c>
      <c r="C63" s="10" t="s">
        <v>64</v>
      </c>
      <c r="D63" s="2">
        <v>2030</v>
      </c>
      <c r="E63" s="24">
        <f>ELC_prices_Balmorel_IT3!I33</f>
        <v>14.543045049058401</v>
      </c>
      <c r="F63" s="9">
        <f t="shared" ref="F63:H63" si="77">E63</f>
        <v>14.543045049058401</v>
      </c>
      <c r="G63" s="9">
        <f t="shared" si="77"/>
        <v>14.543045049058401</v>
      </c>
      <c r="H63" s="9">
        <f t="shared" si="77"/>
        <v>14.543045049058401</v>
      </c>
      <c r="I63" t="s">
        <v>67</v>
      </c>
      <c r="J63" t="s">
        <v>65</v>
      </c>
      <c r="K63" t="s">
        <v>66</v>
      </c>
      <c r="N63" t="s">
        <v>55</v>
      </c>
      <c r="O63" t="s">
        <v>63</v>
      </c>
      <c r="P63" t="s">
        <v>68</v>
      </c>
      <c r="Q63">
        <v>2030</v>
      </c>
      <c r="R63" s="9">
        <f t="shared" si="5"/>
        <v>13.81589279660548</v>
      </c>
      <c r="S63" s="9">
        <f t="shared" si="6"/>
        <v>13.81589279660548</v>
      </c>
      <c r="T63" s="9">
        <f t="shared" si="7"/>
        <v>13.81589279660548</v>
      </c>
      <c r="U63" s="9">
        <f t="shared" si="8"/>
        <v>13.81589279660548</v>
      </c>
      <c r="V63" s="1" t="s">
        <v>71</v>
      </c>
      <c r="W63" t="s">
        <v>65</v>
      </c>
      <c r="X63" t="s">
        <v>66</v>
      </c>
      <c r="AA63" s="2" t="s">
        <v>55</v>
      </c>
      <c r="AB63" s="2" t="s">
        <v>63</v>
      </c>
      <c r="AC63" s="10" t="s">
        <v>64</v>
      </c>
      <c r="AD63" s="2">
        <v>2030</v>
      </c>
      <c r="AE63" s="24">
        <f>ELC_prices_Balmorel_IT3!L33</f>
        <v>15.027381399026007</v>
      </c>
      <c r="AF63" s="9">
        <f t="shared" si="9"/>
        <v>15.027381399026007</v>
      </c>
      <c r="AG63" s="1" t="s">
        <v>69</v>
      </c>
      <c r="AH63" s="1" t="s">
        <v>65</v>
      </c>
      <c r="AI63" s="1" t="s">
        <v>66</v>
      </c>
      <c r="AJ63" s="1"/>
      <c r="AK63" s="1" t="s">
        <v>55</v>
      </c>
      <c r="AL63" s="1" t="s">
        <v>63</v>
      </c>
      <c r="AM63" s="1" t="s">
        <v>68</v>
      </c>
      <c r="AN63" s="1">
        <v>2030</v>
      </c>
      <c r="AO63" s="9">
        <f t="shared" si="10"/>
        <v>14.276012329074707</v>
      </c>
      <c r="AP63" s="9">
        <f t="shared" si="11"/>
        <v>14.276012329074707</v>
      </c>
      <c r="AQ63" s="1" t="s">
        <v>70</v>
      </c>
      <c r="AR63" s="1" t="s">
        <v>65</v>
      </c>
      <c r="AS63" s="1" t="s">
        <v>66</v>
      </c>
      <c r="AV63" s="2" t="s">
        <v>55</v>
      </c>
      <c r="AW63" s="2" t="s">
        <v>63</v>
      </c>
      <c r="AX63" s="10" t="s">
        <v>64</v>
      </c>
      <c r="AY63" s="2">
        <v>2030</v>
      </c>
      <c r="AZ63" s="24">
        <f>ELC_prices_Balmorel_IT3!N33</f>
        <v>13.39160020491482</v>
      </c>
      <c r="BA63" s="9">
        <f t="shared" si="12"/>
        <v>13.39160020491482</v>
      </c>
      <c r="BB63" s="1" t="s">
        <v>72</v>
      </c>
      <c r="BC63" s="1" t="s">
        <v>65</v>
      </c>
      <c r="BD63" s="1" t="s">
        <v>66</v>
      </c>
      <c r="BE63" s="1"/>
      <c r="BF63" s="1" t="s">
        <v>55</v>
      </c>
      <c r="BG63" s="1" t="s">
        <v>63</v>
      </c>
      <c r="BH63" s="1" t="s">
        <v>68</v>
      </c>
      <c r="BI63" s="1">
        <v>2030</v>
      </c>
      <c r="BJ63" s="9">
        <f t="shared" si="13"/>
        <v>12.722020194669078</v>
      </c>
      <c r="BK63" s="9">
        <f t="shared" si="14"/>
        <v>12.722020194669078</v>
      </c>
      <c r="BL63" s="1" t="s">
        <v>73</v>
      </c>
      <c r="BM63" s="1" t="s">
        <v>65</v>
      </c>
      <c r="BN63" s="1" t="s">
        <v>66</v>
      </c>
      <c r="BS63" s="2" t="s">
        <v>55</v>
      </c>
      <c r="BT63" s="2" t="s">
        <v>63</v>
      </c>
      <c r="BU63" s="10" t="s">
        <v>64</v>
      </c>
      <c r="BV63" s="2">
        <v>2030</v>
      </c>
      <c r="BW63" s="24">
        <f>ELC_prices_Balmorel_IT3!K33</f>
        <v>17.085815682097138</v>
      </c>
      <c r="BX63" s="32">
        <f t="shared" si="15"/>
        <v>17.085815682097138</v>
      </c>
      <c r="BY63" s="23" t="s">
        <v>87</v>
      </c>
      <c r="BZ63" s="23" t="s">
        <v>65</v>
      </c>
      <c r="CA63" s="23" t="s">
        <v>66</v>
      </c>
      <c r="CB63" s="23"/>
      <c r="CC63" s="23" t="s">
        <v>55</v>
      </c>
      <c r="CD63" s="23" t="s">
        <v>63</v>
      </c>
      <c r="CE63" s="23" t="s">
        <v>68</v>
      </c>
      <c r="CF63" s="23">
        <v>2030</v>
      </c>
      <c r="CG63" s="24">
        <f t="shared" si="48"/>
        <v>16.23152489799228</v>
      </c>
      <c r="CH63" s="32">
        <f t="shared" si="48"/>
        <v>16.23152489799228</v>
      </c>
      <c r="CI63" s="23" t="s">
        <v>88</v>
      </c>
      <c r="CJ63" s="23" t="s">
        <v>65</v>
      </c>
      <c r="CK63" s="23" t="s">
        <v>66</v>
      </c>
      <c r="CN63" s="2" t="s">
        <v>55</v>
      </c>
      <c r="CO63" s="2" t="s">
        <v>63</v>
      </c>
      <c r="CP63" s="10" t="s">
        <v>64</v>
      </c>
      <c r="CQ63" s="2">
        <v>2030</v>
      </c>
      <c r="CR63" s="24">
        <f>+ELC_prices_Balmorel_IT3!M33</f>
        <v>18.160148594335126</v>
      </c>
      <c r="CS63" s="32">
        <f t="shared" si="16"/>
        <v>18.160148594335126</v>
      </c>
      <c r="CT63" s="23" t="s">
        <v>89</v>
      </c>
      <c r="CU63" s="23" t="s">
        <v>65</v>
      </c>
      <c r="CV63" s="23" t="s">
        <v>66</v>
      </c>
      <c r="CW63" s="23"/>
      <c r="CX63" s="23" t="s">
        <v>55</v>
      </c>
      <c r="CY63" s="23" t="s">
        <v>63</v>
      </c>
      <c r="CZ63" s="23" t="s">
        <v>68</v>
      </c>
      <c r="DA63" s="23">
        <v>2030</v>
      </c>
      <c r="DB63" s="24">
        <f t="shared" si="49"/>
        <v>17.252141164618369</v>
      </c>
      <c r="DC63" s="32">
        <f t="shared" si="49"/>
        <v>17.252141164618369</v>
      </c>
      <c r="DD63" s="23" t="s">
        <v>90</v>
      </c>
      <c r="DE63" s="23" t="s">
        <v>65</v>
      </c>
      <c r="DF63" s="23" t="s">
        <v>66</v>
      </c>
    </row>
    <row r="64" spans="1:110" x14ac:dyDescent="0.3">
      <c r="A64" s="2" t="s">
        <v>56</v>
      </c>
      <c r="B64" s="2" t="s">
        <v>63</v>
      </c>
      <c r="C64" s="10" t="s">
        <v>64</v>
      </c>
      <c r="D64" s="2">
        <v>2030</v>
      </c>
      <c r="E64" s="24">
        <f>ELC_prices_Balmorel_IT3!I34</f>
        <v>14.289719577909569</v>
      </c>
      <c r="F64" s="9">
        <f t="shared" ref="F64:H64" si="78">E64</f>
        <v>14.289719577909569</v>
      </c>
      <c r="G64" s="9">
        <f t="shared" si="78"/>
        <v>14.289719577909569</v>
      </c>
      <c r="H64" s="9">
        <f t="shared" si="78"/>
        <v>14.289719577909569</v>
      </c>
      <c r="I64" t="s">
        <v>67</v>
      </c>
      <c r="J64" t="s">
        <v>65</v>
      </c>
      <c r="K64" t="s">
        <v>66</v>
      </c>
      <c r="N64" t="s">
        <v>56</v>
      </c>
      <c r="O64" t="s">
        <v>63</v>
      </c>
      <c r="P64" t="s">
        <v>68</v>
      </c>
      <c r="Q64">
        <v>2030</v>
      </c>
      <c r="R64" s="9">
        <f t="shared" si="5"/>
        <v>13.575233599014091</v>
      </c>
      <c r="S64" s="9">
        <f t="shared" si="6"/>
        <v>13.575233599014091</v>
      </c>
      <c r="T64" s="9">
        <f t="shared" si="7"/>
        <v>13.575233599014091</v>
      </c>
      <c r="U64" s="9">
        <f t="shared" si="8"/>
        <v>13.575233599014091</v>
      </c>
      <c r="V64" s="1" t="s">
        <v>71</v>
      </c>
      <c r="W64" t="s">
        <v>65</v>
      </c>
      <c r="X64" t="s">
        <v>66</v>
      </c>
      <c r="AA64" s="2" t="s">
        <v>56</v>
      </c>
      <c r="AB64" s="2" t="s">
        <v>63</v>
      </c>
      <c r="AC64" s="10" t="s">
        <v>64</v>
      </c>
      <c r="AD64" s="2">
        <v>2030</v>
      </c>
      <c r="AE64" s="24">
        <f>ELC_prices_Balmorel_IT3!L34</f>
        <v>14.925208168268574</v>
      </c>
      <c r="AF64" s="9">
        <f t="shared" si="9"/>
        <v>14.925208168268574</v>
      </c>
      <c r="AG64" s="1" t="s">
        <v>69</v>
      </c>
      <c r="AH64" s="1" t="s">
        <v>65</v>
      </c>
      <c r="AI64" s="1" t="s">
        <v>66</v>
      </c>
      <c r="AJ64" s="1"/>
      <c r="AK64" s="1" t="s">
        <v>56</v>
      </c>
      <c r="AL64" s="1" t="s">
        <v>63</v>
      </c>
      <c r="AM64" s="1" t="s">
        <v>68</v>
      </c>
      <c r="AN64" s="1">
        <v>2030</v>
      </c>
      <c r="AO64" s="9">
        <f t="shared" si="10"/>
        <v>14.178947759855145</v>
      </c>
      <c r="AP64" s="9">
        <f t="shared" si="11"/>
        <v>14.178947759855145</v>
      </c>
      <c r="AQ64" s="1" t="s">
        <v>70</v>
      </c>
      <c r="AR64" s="1" t="s">
        <v>65</v>
      </c>
      <c r="AS64" s="1" t="s">
        <v>66</v>
      </c>
      <c r="AV64" s="2" t="s">
        <v>56</v>
      </c>
      <c r="AW64" s="2" t="s">
        <v>63</v>
      </c>
      <c r="AX64" s="10" t="s">
        <v>64</v>
      </c>
      <c r="AY64" s="2">
        <v>2030</v>
      </c>
      <c r="AZ64" s="24">
        <f>ELC_prices_Balmorel_IT3!N34</f>
        <v>13.295944576767218</v>
      </c>
      <c r="BA64" s="9">
        <f t="shared" si="12"/>
        <v>13.295944576767218</v>
      </c>
      <c r="BB64" s="1" t="s">
        <v>72</v>
      </c>
      <c r="BC64" s="1" t="s">
        <v>65</v>
      </c>
      <c r="BD64" s="1" t="s">
        <v>66</v>
      </c>
      <c r="BE64" s="1"/>
      <c r="BF64" s="1" t="s">
        <v>56</v>
      </c>
      <c r="BG64" s="1" t="s">
        <v>63</v>
      </c>
      <c r="BH64" s="1" t="s">
        <v>68</v>
      </c>
      <c r="BI64" s="1">
        <v>2030</v>
      </c>
      <c r="BJ64" s="9">
        <f t="shared" si="13"/>
        <v>12.631147347928856</v>
      </c>
      <c r="BK64" s="9">
        <f t="shared" si="14"/>
        <v>12.631147347928856</v>
      </c>
      <c r="BL64" s="1" t="s">
        <v>73</v>
      </c>
      <c r="BM64" s="1" t="s">
        <v>65</v>
      </c>
      <c r="BN64" s="1" t="s">
        <v>66</v>
      </c>
      <c r="BS64" s="2" t="s">
        <v>56</v>
      </c>
      <c r="BT64" s="2" t="s">
        <v>63</v>
      </c>
      <c r="BU64" s="10" t="s">
        <v>64</v>
      </c>
      <c r="BV64" s="2">
        <v>2030</v>
      </c>
      <c r="BW64" s="24">
        <f>ELC_prices_Balmorel_IT3!K34</f>
        <v>16.865391880540834</v>
      </c>
      <c r="BX64" s="32">
        <f t="shared" si="15"/>
        <v>16.865391880540834</v>
      </c>
      <c r="BY64" s="23" t="s">
        <v>87</v>
      </c>
      <c r="BZ64" s="23" t="s">
        <v>65</v>
      </c>
      <c r="CA64" s="23" t="s">
        <v>66</v>
      </c>
      <c r="CB64" s="23"/>
      <c r="CC64" s="23" t="s">
        <v>56</v>
      </c>
      <c r="CD64" s="23" t="s">
        <v>63</v>
      </c>
      <c r="CE64" s="23" t="s">
        <v>68</v>
      </c>
      <c r="CF64" s="23">
        <v>2030</v>
      </c>
      <c r="CG64" s="24">
        <f t="shared" si="48"/>
        <v>16.022122286513792</v>
      </c>
      <c r="CH64" s="32">
        <f t="shared" si="48"/>
        <v>16.022122286513792</v>
      </c>
      <c r="CI64" s="23" t="s">
        <v>88</v>
      </c>
      <c r="CJ64" s="23" t="s">
        <v>65</v>
      </c>
      <c r="CK64" s="23" t="s">
        <v>66</v>
      </c>
      <c r="CN64" s="2" t="s">
        <v>56</v>
      </c>
      <c r="CO64" s="2" t="s">
        <v>63</v>
      </c>
      <c r="CP64" s="10" t="s">
        <v>64</v>
      </c>
      <c r="CQ64" s="2">
        <v>2030</v>
      </c>
      <c r="CR64" s="24">
        <f>+ELC_prices_Balmorel_IT3!M34</f>
        <v>17.932484339836865</v>
      </c>
      <c r="CS64" s="32">
        <f t="shared" si="16"/>
        <v>17.932484339836865</v>
      </c>
      <c r="CT64" s="23" t="s">
        <v>89</v>
      </c>
      <c r="CU64" s="23" t="s">
        <v>65</v>
      </c>
      <c r="CV64" s="23" t="s">
        <v>66</v>
      </c>
      <c r="CW64" s="23"/>
      <c r="CX64" s="23" t="s">
        <v>56</v>
      </c>
      <c r="CY64" s="23" t="s">
        <v>63</v>
      </c>
      <c r="CZ64" s="23" t="s">
        <v>68</v>
      </c>
      <c r="DA64" s="23">
        <v>2030</v>
      </c>
      <c r="DB64" s="24">
        <f t="shared" si="49"/>
        <v>17.035860122845023</v>
      </c>
      <c r="DC64" s="32">
        <f t="shared" si="49"/>
        <v>17.035860122845023</v>
      </c>
      <c r="DD64" s="23" t="s">
        <v>90</v>
      </c>
      <c r="DE64" s="23" t="s">
        <v>65</v>
      </c>
      <c r="DF64" s="23" t="s">
        <v>66</v>
      </c>
    </row>
    <row r="65" spans="1:110" x14ac:dyDescent="0.3">
      <c r="A65" s="2" t="s">
        <v>57</v>
      </c>
      <c r="B65" s="2" t="s">
        <v>63</v>
      </c>
      <c r="C65" s="10" t="s">
        <v>64</v>
      </c>
      <c r="D65" s="2">
        <v>2030</v>
      </c>
      <c r="E65" s="24">
        <f>ELC_prices_Balmorel_IT3!I35</f>
        <v>14.289719577909569</v>
      </c>
      <c r="F65" s="9">
        <f t="shared" ref="F65:H65" si="79">E65</f>
        <v>14.289719577909569</v>
      </c>
      <c r="G65" s="9">
        <f t="shared" si="79"/>
        <v>14.289719577909569</v>
      </c>
      <c r="H65" s="9">
        <f t="shared" si="79"/>
        <v>14.289719577909569</v>
      </c>
      <c r="I65" t="s">
        <v>67</v>
      </c>
      <c r="J65" t="s">
        <v>65</v>
      </c>
      <c r="K65" t="s">
        <v>66</v>
      </c>
      <c r="N65" t="s">
        <v>57</v>
      </c>
      <c r="O65" t="s">
        <v>63</v>
      </c>
      <c r="P65" t="s">
        <v>68</v>
      </c>
      <c r="Q65">
        <v>2030</v>
      </c>
      <c r="R65" s="9">
        <f t="shared" si="5"/>
        <v>13.575233599014091</v>
      </c>
      <c r="S65" s="9">
        <f t="shared" si="6"/>
        <v>13.575233599014091</v>
      </c>
      <c r="T65" s="9">
        <f t="shared" si="7"/>
        <v>13.575233599014091</v>
      </c>
      <c r="U65" s="9">
        <f t="shared" si="8"/>
        <v>13.575233599014091</v>
      </c>
      <c r="V65" s="1" t="s">
        <v>71</v>
      </c>
      <c r="W65" t="s">
        <v>65</v>
      </c>
      <c r="X65" t="s">
        <v>66</v>
      </c>
      <c r="AA65" s="2" t="s">
        <v>57</v>
      </c>
      <c r="AB65" s="2" t="s">
        <v>63</v>
      </c>
      <c r="AC65" s="10" t="s">
        <v>64</v>
      </c>
      <c r="AD65" s="2">
        <v>2030</v>
      </c>
      <c r="AE65" s="24">
        <f>ELC_prices_Balmorel_IT3!L35</f>
        <v>14.817024747466542</v>
      </c>
      <c r="AF65" s="9">
        <f t="shared" si="9"/>
        <v>14.817024747466542</v>
      </c>
      <c r="AG65" s="1" t="s">
        <v>69</v>
      </c>
      <c r="AH65" s="1" t="s">
        <v>65</v>
      </c>
      <c r="AI65" s="1" t="s">
        <v>66</v>
      </c>
      <c r="AJ65" s="1"/>
      <c r="AK65" s="1" t="s">
        <v>57</v>
      </c>
      <c r="AL65" s="1" t="s">
        <v>63</v>
      </c>
      <c r="AM65" s="1" t="s">
        <v>68</v>
      </c>
      <c r="AN65" s="1">
        <v>2030</v>
      </c>
      <c r="AO65" s="9">
        <f t="shared" si="10"/>
        <v>14.076173510093215</v>
      </c>
      <c r="AP65" s="9">
        <f t="shared" si="11"/>
        <v>14.076173510093215</v>
      </c>
      <c r="AQ65" s="1" t="s">
        <v>70</v>
      </c>
      <c r="AR65" s="1" t="s">
        <v>65</v>
      </c>
      <c r="AS65" s="1" t="s">
        <v>66</v>
      </c>
      <c r="AV65" s="2" t="s">
        <v>57</v>
      </c>
      <c r="AW65" s="2" t="s">
        <v>63</v>
      </c>
      <c r="AX65" s="10" t="s">
        <v>64</v>
      </c>
      <c r="AY65" s="2">
        <v>2030</v>
      </c>
      <c r="AZ65" s="24">
        <f>ELC_prices_Balmorel_IT3!N35</f>
        <v>13.194662146963823</v>
      </c>
      <c r="BA65" s="9">
        <f t="shared" si="12"/>
        <v>13.194662146963823</v>
      </c>
      <c r="BB65" s="1" t="s">
        <v>72</v>
      </c>
      <c r="BC65" s="1" t="s">
        <v>65</v>
      </c>
      <c r="BD65" s="1" t="s">
        <v>66</v>
      </c>
      <c r="BE65" s="1"/>
      <c r="BF65" s="1" t="s">
        <v>57</v>
      </c>
      <c r="BG65" s="1" t="s">
        <v>63</v>
      </c>
      <c r="BH65" s="1" t="s">
        <v>68</v>
      </c>
      <c r="BI65" s="1">
        <v>2030</v>
      </c>
      <c r="BJ65" s="9">
        <f t="shared" si="13"/>
        <v>12.534929039615632</v>
      </c>
      <c r="BK65" s="9">
        <f t="shared" si="14"/>
        <v>12.534929039615632</v>
      </c>
      <c r="BL65" s="1" t="s">
        <v>73</v>
      </c>
      <c r="BM65" s="1" t="s">
        <v>65</v>
      </c>
      <c r="BN65" s="1" t="s">
        <v>66</v>
      </c>
      <c r="BS65" s="2" t="s">
        <v>57</v>
      </c>
      <c r="BT65" s="2" t="s">
        <v>63</v>
      </c>
      <c r="BU65" s="10" t="s">
        <v>64</v>
      </c>
      <c r="BV65" s="2">
        <v>2030</v>
      </c>
      <c r="BW65" s="24">
        <f>ELC_prices_Balmorel_IT3!K35</f>
        <v>16.632001973010642</v>
      </c>
      <c r="BX65" s="32">
        <f t="shared" si="15"/>
        <v>16.632001973010642</v>
      </c>
      <c r="BY65" s="23" t="s">
        <v>87</v>
      </c>
      <c r="BZ65" s="23" t="s">
        <v>65</v>
      </c>
      <c r="CA65" s="23" t="s">
        <v>66</v>
      </c>
      <c r="CB65" s="23"/>
      <c r="CC65" s="23" t="s">
        <v>57</v>
      </c>
      <c r="CD65" s="23" t="s">
        <v>63</v>
      </c>
      <c r="CE65" s="23" t="s">
        <v>68</v>
      </c>
      <c r="CF65" s="23">
        <v>2030</v>
      </c>
      <c r="CG65" s="24">
        <f t="shared" si="48"/>
        <v>15.800401874360109</v>
      </c>
      <c r="CH65" s="32">
        <f t="shared" si="48"/>
        <v>15.800401874360109</v>
      </c>
      <c r="CI65" s="23" t="s">
        <v>88</v>
      </c>
      <c r="CJ65" s="23" t="s">
        <v>65</v>
      </c>
      <c r="CK65" s="23" t="s">
        <v>66</v>
      </c>
      <c r="CN65" s="2" t="s">
        <v>57</v>
      </c>
      <c r="CO65" s="2" t="s">
        <v>63</v>
      </c>
      <c r="CP65" s="10" t="s">
        <v>64</v>
      </c>
      <c r="CQ65" s="2">
        <v>2030</v>
      </c>
      <c r="CR65" s="24">
        <f>+ELC_prices_Balmorel_IT3!M35</f>
        <v>17.691428070368076</v>
      </c>
      <c r="CS65" s="32">
        <f t="shared" si="16"/>
        <v>17.691428070368076</v>
      </c>
      <c r="CT65" s="23" t="s">
        <v>89</v>
      </c>
      <c r="CU65" s="23" t="s">
        <v>65</v>
      </c>
      <c r="CV65" s="23" t="s">
        <v>66</v>
      </c>
      <c r="CW65" s="23"/>
      <c r="CX65" s="23" t="s">
        <v>57</v>
      </c>
      <c r="CY65" s="23" t="s">
        <v>63</v>
      </c>
      <c r="CZ65" s="23" t="s">
        <v>68</v>
      </c>
      <c r="DA65" s="23">
        <v>2030</v>
      </c>
      <c r="DB65" s="24">
        <f t="shared" si="49"/>
        <v>16.806856666849672</v>
      </c>
      <c r="DC65" s="32">
        <f t="shared" si="49"/>
        <v>16.806856666849672</v>
      </c>
      <c r="DD65" s="23" t="s">
        <v>90</v>
      </c>
      <c r="DE65" s="23" t="s">
        <v>65</v>
      </c>
      <c r="DF65" s="23" t="s">
        <v>66</v>
      </c>
    </row>
    <row r="66" spans="1:110" x14ac:dyDescent="0.3">
      <c r="A66" s="3" t="s">
        <v>58</v>
      </c>
      <c r="B66" s="3" t="s">
        <v>63</v>
      </c>
      <c r="C66" s="11" t="s">
        <v>64</v>
      </c>
      <c r="D66" s="2">
        <v>2030</v>
      </c>
      <c r="E66" s="24">
        <f>ELC_prices_Balmorel_IT3!I36</f>
        <v>14.289719577909569</v>
      </c>
      <c r="F66" s="9">
        <f t="shared" ref="F66:H66" si="80">E66</f>
        <v>14.289719577909569</v>
      </c>
      <c r="G66" s="9">
        <f t="shared" si="80"/>
        <v>14.289719577909569</v>
      </c>
      <c r="H66" s="9">
        <f t="shared" si="80"/>
        <v>14.289719577909569</v>
      </c>
      <c r="I66" t="s">
        <v>67</v>
      </c>
      <c r="J66" t="s">
        <v>65</v>
      </c>
      <c r="K66" t="s">
        <v>66</v>
      </c>
      <c r="N66" t="s">
        <v>58</v>
      </c>
      <c r="O66" t="s">
        <v>63</v>
      </c>
      <c r="P66" t="s">
        <v>68</v>
      </c>
      <c r="Q66">
        <v>2030</v>
      </c>
      <c r="R66" s="9">
        <f t="shared" si="5"/>
        <v>13.575233599014091</v>
      </c>
      <c r="S66" s="9">
        <f t="shared" si="6"/>
        <v>13.575233599014091</v>
      </c>
      <c r="T66" s="9">
        <f t="shared" si="7"/>
        <v>13.575233599014091</v>
      </c>
      <c r="U66" s="9">
        <f t="shared" si="8"/>
        <v>13.575233599014091</v>
      </c>
      <c r="V66" s="1" t="s">
        <v>71</v>
      </c>
      <c r="W66" t="s">
        <v>65</v>
      </c>
      <c r="X66" t="s">
        <v>66</v>
      </c>
      <c r="AA66" s="3" t="s">
        <v>58</v>
      </c>
      <c r="AB66" s="3" t="s">
        <v>63</v>
      </c>
      <c r="AC66" s="11" t="s">
        <v>64</v>
      </c>
      <c r="AD66" s="2">
        <v>2030</v>
      </c>
      <c r="AE66" s="24">
        <f>ELC_prices_Balmorel_IT3!L36</f>
        <v>15.087483299471621</v>
      </c>
      <c r="AF66" s="9">
        <f t="shared" si="9"/>
        <v>15.087483299471621</v>
      </c>
      <c r="AG66" s="1" t="s">
        <v>69</v>
      </c>
      <c r="AH66" s="1" t="s">
        <v>65</v>
      </c>
      <c r="AI66" s="1" t="s">
        <v>66</v>
      </c>
      <c r="AJ66" s="1"/>
      <c r="AK66" s="1" t="s">
        <v>58</v>
      </c>
      <c r="AL66" s="1" t="s">
        <v>63</v>
      </c>
      <c r="AM66" s="1" t="s">
        <v>68</v>
      </c>
      <c r="AN66" s="1">
        <v>2030</v>
      </c>
      <c r="AO66" s="9">
        <f t="shared" si="10"/>
        <v>14.33310913449804</v>
      </c>
      <c r="AP66" s="9">
        <f t="shared" si="11"/>
        <v>14.33310913449804</v>
      </c>
      <c r="AQ66" s="1" t="s">
        <v>70</v>
      </c>
      <c r="AR66" s="1" t="s">
        <v>65</v>
      </c>
      <c r="AS66" s="1" t="s">
        <v>66</v>
      </c>
      <c r="AV66" s="3" t="s">
        <v>58</v>
      </c>
      <c r="AW66" s="3" t="s">
        <v>63</v>
      </c>
      <c r="AX66" s="11" t="s">
        <v>64</v>
      </c>
      <c r="AY66" s="2">
        <v>2030</v>
      </c>
      <c r="AZ66" s="24">
        <f>ELC_prices_Balmorel_IT3!N36</f>
        <v>13.447868221472305</v>
      </c>
      <c r="BA66" s="9">
        <f t="shared" si="12"/>
        <v>13.447868221472305</v>
      </c>
      <c r="BB66" s="1" t="s">
        <v>72</v>
      </c>
      <c r="BC66" s="1" t="s">
        <v>65</v>
      </c>
      <c r="BD66" s="1" t="s">
        <v>66</v>
      </c>
      <c r="BE66" s="1"/>
      <c r="BF66" s="1" t="s">
        <v>58</v>
      </c>
      <c r="BG66" s="1" t="s">
        <v>63</v>
      </c>
      <c r="BH66" s="1" t="s">
        <v>68</v>
      </c>
      <c r="BI66" s="1">
        <v>2030</v>
      </c>
      <c r="BJ66" s="9">
        <f t="shared" si="13"/>
        <v>12.775474810398689</v>
      </c>
      <c r="BK66" s="9">
        <f t="shared" si="14"/>
        <v>12.775474810398689</v>
      </c>
      <c r="BL66" s="1" t="s">
        <v>73</v>
      </c>
      <c r="BM66" s="1" t="s">
        <v>65</v>
      </c>
      <c r="BN66" s="1" t="s">
        <v>66</v>
      </c>
      <c r="BS66" s="3" t="s">
        <v>58</v>
      </c>
      <c r="BT66" s="3" t="s">
        <v>63</v>
      </c>
      <c r="BU66" s="11" t="s">
        <v>64</v>
      </c>
      <c r="BV66" s="2">
        <v>2030</v>
      </c>
      <c r="BW66" s="24">
        <f>ELC_prices_Balmorel_IT3!K36</f>
        <v>17.21547674183612</v>
      </c>
      <c r="BX66" s="32">
        <f t="shared" si="15"/>
        <v>17.21547674183612</v>
      </c>
      <c r="BY66" s="23" t="s">
        <v>87</v>
      </c>
      <c r="BZ66" s="23" t="s">
        <v>65</v>
      </c>
      <c r="CA66" s="23" t="s">
        <v>66</v>
      </c>
      <c r="CB66" s="23"/>
      <c r="CC66" s="23" t="s">
        <v>58</v>
      </c>
      <c r="CD66" s="23" t="s">
        <v>63</v>
      </c>
      <c r="CE66" s="23" t="s">
        <v>68</v>
      </c>
      <c r="CF66" s="23">
        <v>2030</v>
      </c>
      <c r="CG66" s="24">
        <f t="shared" si="48"/>
        <v>16.354702904744315</v>
      </c>
      <c r="CH66" s="32">
        <f t="shared" si="48"/>
        <v>16.354702904744315</v>
      </c>
      <c r="CI66" s="23" t="s">
        <v>88</v>
      </c>
      <c r="CJ66" s="23" t="s">
        <v>65</v>
      </c>
      <c r="CK66" s="23" t="s">
        <v>66</v>
      </c>
      <c r="CN66" s="3" t="s">
        <v>58</v>
      </c>
      <c r="CO66" s="3" t="s">
        <v>63</v>
      </c>
      <c r="CP66" s="11" t="s">
        <v>64</v>
      </c>
      <c r="CQ66" s="2">
        <v>2030</v>
      </c>
      <c r="CR66" s="24">
        <f>+ELC_prices_Balmorel_IT3!M36</f>
        <v>18.294068744040047</v>
      </c>
      <c r="CS66" s="32">
        <f t="shared" si="16"/>
        <v>18.294068744040047</v>
      </c>
      <c r="CT66" s="23" t="s">
        <v>89</v>
      </c>
      <c r="CU66" s="23" t="s">
        <v>65</v>
      </c>
      <c r="CV66" s="23" t="s">
        <v>66</v>
      </c>
      <c r="CW66" s="23"/>
      <c r="CX66" s="23" t="s">
        <v>58</v>
      </c>
      <c r="CY66" s="23" t="s">
        <v>63</v>
      </c>
      <c r="CZ66" s="23" t="s">
        <v>68</v>
      </c>
      <c r="DA66" s="23">
        <v>2030</v>
      </c>
      <c r="DB66" s="24">
        <f t="shared" si="49"/>
        <v>17.379365306838043</v>
      </c>
      <c r="DC66" s="32">
        <f t="shared" si="49"/>
        <v>17.379365306838043</v>
      </c>
      <c r="DD66" s="23" t="s">
        <v>90</v>
      </c>
      <c r="DE66" s="23" t="s">
        <v>65</v>
      </c>
      <c r="DF66" s="23" t="s">
        <v>66</v>
      </c>
    </row>
    <row r="67" spans="1:110" x14ac:dyDescent="0.3">
      <c r="A67" s="2" t="s">
        <v>27</v>
      </c>
      <c r="B67" s="2" t="s">
        <v>63</v>
      </c>
      <c r="C67" s="10" t="s">
        <v>64</v>
      </c>
      <c r="D67" s="2">
        <v>2040</v>
      </c>
      <c r="E67" s="9">
        <f>ELC_prices_Balmorel_IT3!O5</f>
        <v>11.754527676209827</v>
      </c>
      <c r="F67" s="9">
        <f t="shared" ref="F67:H67" si="81">E67</f>
        <v>11.754527676209827</v>
      </c>
      <c r="G67" s="9">
        <f t="shared" si="81"/>
        <v>11.754527676209827</v>
      </c>
      <c r="H67" s="9">
        <f t="shared" si="81"/>
        <v>11.754527676209827</v>
      </c>
      <c r="I67" t="s">
        <v>67</v>
      </c>
      <c r="J67" t="s">
        <v>65</v>
      </c>
      <c r="K67" t="s">
        <v>66</v>
      </c>
      <c r="N67" t="s">
        <v>27</v>
      </c>
      <c r="O67" t="s">
        <v>63</v>
      </c>
      <c r="P67" t="s">
        <v>68</v>
      </c>
      <c r="Q67">
        <v>2040</v>
      </c>
      <c r="R67" s="9">
        <f t="shared" si="5"/>
        <v>11.166801292399334</v>
      </c>
      <c r="S67" s="9">
        <f t="shared" si="6"/>
        <v>11.166801292399334</v>
      </c>
      <c r="T67" s="9">
        <f t="shared" si="7"/>
        <v>11.166801292399334</v>
      </c>
      <c r="U67" s="9">
        <f t="shared" si="8"/>
        <v>11.166801292399334</v>
      </c>
      <c r="V67" s="1" t="s">
        <v>71</v>
      </c>
      <c r="W67" t="s">
        <v>65</v>
      </c>
      <c r="X67" t="s">
        <v>66</v>
      </c>
      <c r="AA67" s="2" t="s">
        <v>27</v>
      </c>
      <c r="AB67" s="2" t="s">
        <v>63</v>
      </c>
      <c r="AC67" s="10" t="s">
        <v>64</v>
      </c>
      <c r="AD67" s="2">
        <v>2040</v>
      </c>
      <c r="AE67" s="9">
        <f>ELC_prices_Balmorel_IT3!R5</f>
        <v>11.917556719925155</v>
      </c>
      <c r="AF67" s="9">
        <f t="shared" si="9"/>
        <v>11.917556719925155</v>
      </c>
      <c r="AG67" s="1" t="s">
        <v>69</v>
      </c>
      <c r="AH67" s="1" t="s">
        <v>65</v>
      </c>
      <c r="AI67" s="1" t="s">
        <v>66</v>
      </c>
      <c r="AJ67" s="1"/>
      <c r="AK67" s="1" t="s">
        <v>27</v>
      </c>
      <c r="AL67" s="1" t="s">
        <v>63</v>
      </c>
      <c r="AM67" s="1" t="s">
        <v>68</v>
      </c>
      <c r="AN67" s="1">
        <v>2040</v>
      </c>
      <c r="AO67" s="9">
        <f t="shared" si="10"/>
        <v>11.321678883928897</v>
      </c>
      <c r="AP67" s="9">
        <f t="shared" si="11"/>
        <v>11.321678883928897</v>
      </c>
      <c r="AQ67" s="1" t="s">
        <v>70</v>
      </c>
      <c r="AR67" s="1" t="s">
        <v>65</v>
      </c>
      <c r="AS67" s="1" t="s">
        <v>66</v>
      </c>
      <c r="AV67" s="2" t="s">
        <v>27</v>
      </c>
      <c r="AW67" s="2" t="s">
        <v>63</v>
      </c>
      <c r="AX67" s="10" t="s">
        <v>64</v>
      </c>
      <c r="AY67" s="2">
        <v>2040</v>
      </c>
      <c r="AZ67" s="9">
        <f>ELC_prices_Balmorel_IT3!T5</f>
        <v>11.309964273194504</v>
      </c>
      <c r="BA67" s="9">
        <f t="shared" si="12"/>
        <v>11.309964273194504</v>
      </c>
      <c r="BB67" s="1" t="s">
        <v>72</v>
      </c>
      <c r="BC67" s="1" t="s">
        <v>65</v>
      </c>
      <c r="BD67" s="1" t="s">
        <v>66</v>
      </c>
      <c r="BE67" s="1"/>
      <c r="BF67" s="1" t="s">
        <v>27</v>
      </c>
      <c r="BG67" s="1" t="s">
        <v>63</v>
      </c>
      <c r="BH67" s="1" t="s">
        <v>68</v>
      </c>
      <c r="BI67" s="1">
        <v>2040</v>
      </c>
      <c r="BJ67" s="9">
        <f t="shared" si="13"/>
        <v>10.744466059534778</v>
      </c>
      <c r="BK67" s="9">
        <f t="shared" si="14"/>
        <v>10.744466059534778</v>
      </c>
      <c r="BL67" s="1" t="s">
        <v>73</v>
      </c>
      <c r="BM67" s="1" t="s">
        <v>65</v>
      </c>
      <c r="BN67" s="1" t="s">
        <v>66</v>
      </c>
      <c r="BS67" s="2" t="s">
        <v>27</v>
      </c>
      <c r="BT67" s="2" t="s">
        <v>63</v>
      </c>
      <c r="BU67" s="10" t="s">
        <v>64</v>
      </c>
      <c r="BV67" s="2">
        <v>2040</v>
      </c>
      <c r="BW67" s="24">
        <f>ELC_prices_Balmorel_IT3!Q5</f>
        <v>10.725760346038472</v>
      </c>
      <c r="BX67" s="32">
        <f t="shared" si="15"/>
        <v>10.725760346038472</v>
      </c>
      <c r="BY67" s="23" t="s">
        <v>87</v>
      </c>
      <c r="BZ67" s="23" t="s">
        <v>65</v>
      </c>
      <c r="CA67" s="23" t="s">
        <v>66</v>
      </c>
      <c r="CB67" s="23"/>
      <c r="CC67" s="23" t="s">
        <v>27</v>
      </c>
      <c r="CD67" s="23" t="s">
        <v>63</v>
      </c>
      <c r="CE67" s="23" t="s">
        <v>68</v>
      </c>
      <c r="CF67" s="23">
        <v>2040</v>
      </c>
      <c r="CG67" s="24">
        <f t="shared" si="48"/>
        <v>10.189472328736548</v>
      </c>
      <c r="CH67" s="32">
        <f t="shared" si="48"/>
        <v>10.189472328736548</v>
      </c>
      <c r="CI67" s="23" t="s">
        <v>88</v>
      </c>
      <c r="CJ67" s="23" t="s">
        <v>65</v>
      </c>
      <c r="CK67" s="23" t="s">
        <v>66</v>
      </c>
      <c r="CN67" s="2" t="s">
        <v>27</v>
      </c>
      <c r="CO67" s="2" t="s">
        <v>63</v>
      </c>
      <c r="CP67" s="10" t="s">
        <v>64</v>
      </c>
      <c r="CQ67" s="2">
        <v>2040</v>
      </c>
      <c r="CR67" s="24">
        <f>+ELC_prices_Balmorel_IT3!S5</f>
        <v>10.991676195591362</v>
      </c>
      <c r="CS67" s="32">
        <f t="shared" si="16"/>
        <v>10.991676195591362</v>
      </c>
      <c r="CT67" s="23" t="s">
        <v>89</v>
      </c>
      <c r="CU67" s="23" t="s">
        <v>65</v>
      </c>
      <c r="CV67" s="23" t="s">
        <v>66</v>
      </c>
      <c r="CW67" s="23"/>
      <c r="CX67" s="23" t="s">
        <v>27</v>
      </c>
      <c r="CY67" s="23" t="s">
        <v>63</v>
      </c>
      <c r="CZ67" s="23" t="s">
        <v>68</v>
      </c>
      <c r="DA67" s="23">
        <v>2040</v>
      </c>
      <c r="DB67" s="24">
        <f t="shared" si="49"/>
        <v>10.442092385811794</v>
      </c>
      <c r="DC67" s="32">
        <f t="shared" si="49"/>
        <v>10.442092385811794</v>
      </c>
      <c r="DD67" s="23" t="s">
        <v>90</v>
      </c>
      <c r="DE67" s="23" t="s">
        <v>65</v>
      </c>
      <c r="DF67" s="23" t="s">
        <v>66</v>
      </c>
    </row>
    <row r="68" spans="1:110" x14ac:dyDescent="0.3">
      <c r="A68" s="2" t="s">
        <v>28</v>
      </c>
      <c r="B68" s="2" t="s">
        <v>63</v>
      </c>
      <c r="C68" s="10" t="s">
        <v>64</v>
      </c>
      <c r="D68" s="2">
        <v>2040</v>
      </c>
      <c r="E68" s="24">
        <f>ELC_prices_Balmorel_IT3!O6</f>
        <v>11.619312169461288</v>
      </c>
      <c r="F68" s="9">
        <f t="shared" ref="F68:H68" si="82">E68</f>
        <v>11.619312169461288</v>
      </c>
      <c r="G68" s="9">
        <f t="shared" si="82"/>
        <v>11.619312169461288</v>
      </c>
      <c r="H68" s="9">
        <f t="shared" si="82"/>
        <v>11.619312169461288</v>
      </c>
      <c r="I68" t="s">
        <v>67</v>
      </c>
      <c r="J68" t="s">
        <v>65</v>
      </c>
      <c r="K68" t="s">
        <v>66</v>
      </c>
      <c r="N68" t="s">
        <v>28</v>
      </c>
      <c r="O68" t="s">
        <v>63</v>
      </c>
      <c r="P68" t="s">
        <v>68</v>
      </c>
      <c r="Q68">
        <v>2040</v>
      </c>
      <c r="R68" s="9">
        <f t="shared" ref="R68:R99" si="83">E68*$M$1</f>
        <v>11.038346560988224</v>
      </c>
      <c r="S68" s="9">
        <f t="shared" ref="S68:S99" si="84">F68*$M$1</f>
        <v>11.038346560988224</v>
      </c>
      <c r="T68" s="9">
        <f t="shared" ref="T68:T99" si="85">G68*$M$1</f>
        <v>11.038346560988224</v>
      </c>
      <c r="U68" s="9">
        <f t="shared" ref="U68:U99" si="86">H68*$M$1</f>
        <v>11.038346560988224</v>
      </c>
      <c r="V68" s="1" t="s">
        <v>71</v>
      </c>
      <c r="W68" t="s">
        <v>65</v>
      </c>
      <c r="X68" t="s">
        <v>66</v>
      </c>
      <c r="AA68" s="2" t="s">
        <v>28</v>
      </c>
      <c r="AB68" s="2" t="s">
        <v>63</v>
      </c>
      <c r="AC68" s="10" t="s">
        <v>64</v>
      </c>
      <c r="AD68" s="2">
        <v>2040</v>
      </c>
      <c r="AE68" s="24">
        <f>ELC_prices_Balmorel_IT3!R6</f>
        <v>11.781337767320551</v>
      </c>
      <c r="AF68" s="9">
        <f t="shared" ref="AF68:AF99" si="87">AE68</f>
        <v>11.781337767320551</v>
      </c>
      <c r="AG68" s="1" t="s">
        <v>69</v>
      </c>
      <c r="AH68" s="1" t="s">
        <v>65</v>
      </c>
      <c r="AI68" s="1" t="s">
        <v>66</v>
      </c>
      <c r="AJ68" s="1"/>
      <c r="AK68" s="1" t="s">
        <v>28</v>
      </c>
      <c r="AL68" s="1" t="s">
        <v>63</v>
      </c>
      <c r="AM68" s="1" t="s">
        <v>68</v>
      </c>
      <c r="AN68" s="1">
        <v>2040</v>
      </c>
      <c r="AO68" s="9">
        <f t="shared" ref="AO68:AO99" si="88">AE68*$M$1</f>
        <v>11.192270878954522</v>
      </c>
      <c r="AP68" s="9">
        <f t="shared" ref="AP68:AP99" si="89">AF68*$M$1</f>
        <v>11.192270878954522</v>
      </c>
      <c r="AQ68" s="1" t="s">
        <v>70</v>
      </c>
      <c r="AR68" s="1" t="s">
        <v>65</v>
      </c>
      <c r="AS68" s="1" t="s">
        <v>66</v>
      </c>
      <c r="AV68" s="2" t="s">
        <v>28</v>
      </c>
      <c r="AW68" s="2" t="s">
        <v>63</v>
      </c>
      <c r="AX68" s="10" t="s">
        <v>64</v>
      </c>
      <c r="AY68" s="2">
        <v>2040</v>
      </c>
      <c r="AZ68" s="24">
        <f>ELC_prices_Balmorel_IT3!T6</f>
        <v>11.183533884667753</v>
      </c>
      <c r="BA68" s="9">
        <f t="shared" ref="BA68:BA99" si="90">AZ68</f>
        <v>11.183533884667753</v>
      </c>
      <c r="BB68" s="1" t="s">
        <v>72</v>
      </c>
      <c r="BC68" s="1" t="s">
        <v>65</v>
      </c>
      <c r="BD68" s="1" t="s">
        <v>66</v>
      </c>
      <c r="BE68" s="1"/>
      <c r="BF68" s="1" t="s">
        <v>28</v>
      </c>
      <c r="BG68" s="1" t="s">
        <v>63</v>
      </c>
      <c r="BH68" s="1" t="s">
        <v>68</v>
      </c>
      <c r="BI68" s="1">
        <v>2040</v>
      </c>
      <c r="BJ68" s="9">
        <f t="shared" ref="BJ68:BJ99" si="91">AZ68*$M$1</f>
        <v>10.624357190434365</v>
      </c>
      <c r="BK68" s="9">
        <f t="shared" ref="BK68:BK99" si="92">BA68*$M$1</f>
        <v>10.624357190434365</v>
      </c>
      <c r="BL68" s="1" t="s">
        <v>73</v>
      </c>
      <c r="BM68" s="1" t="s">
        <v>65</v>
      </c>
      <c r="BN68" s="1" t="s">
        <v>66</v>
      </c>
      <c r="BS68" s="2" t="s">
        <v>28</v>
      </c>
      <c r="BT68" s="2" t="s">
        <v>63</v>
      </c>
      <c r="BU68" s="10" t="s">
        <v>64</v>
      </c>
      <c r="BV68" s="2">
        <v>2040</v>
      </c>
      <c r="BW68" s="24">
        <f>ELC_prices_Balmorel_IT3!Q6</f>
        <v>10.641441279551406</v>
      </c>
      <c r="BX68" s="32">
        <f t="shared" ref="BX68:BX130" si="93">BW68</f>
        <v>10.641441279551406</v>
      </c>
      <c r="BY68" s="23" t="s">
        <v>87</v>
      </c>
      <c r="BZ68" s="23" t="s">
        <v>65</v>
      </c>
      <c r="CA68" s="23" t="s">
        <v>66</v>
      </c>
      <c r="CB68" s="23"/>
      <c r="CC68" s="23" t="s">
        <v>28</v>
      </c>
      <c r="CD68" s="23" t="s">
        <v>63</v>
      </c>
      <c r="CE68" s="23" t="s">
        <v>68</v>
      </c>
      <c r="CF68" s="23">
        <v>2040</v>
      </c>
      <c r="CG68" s="24">
        <f t="shared" ref="CG68:CH99" si="94">BW68*$M$1</f>
        <v>10.109369215573835</v>
      </c>
      <c r="CH68" s="32">
        <f t="shared" si="94"/>
        <v>10.109369215573835</v>
      </c>
      <c r="CI68" s="23" t="s">
        <v>88</v>
      </c>
      <c r="CJ68" s="23" t="s">
        <v>65</v>
      </c>
      <c r="CK68" s="23" t="s">
        <v>66</v>
      </c>
      <c r="CN68" s="2" t="s">
        <v>28</v>
      </c>
      <c r="CO68" s="2" t="s">
        <v>63</v>
      </c>
      <c r="CP68" s="10" t="s">
        <v>64</v>
      </c>
      <c r="CQ68" s="2">
        <v>2040</v>
      </c>
      <c r="CR68" s="24">
        <f>+ELC_prices_Balmorel_IT3!S6</f>
        <v>10.900556759199501</v>
      </c>
      <c r="CS68" s="32">
        <f t="shared" ref="CS68:CS130" si="95">CR68</f>
        <v>10.900556759199501</v>
      </c>
      <c r="CT68" s="23" t="s">
        <v>89</v>
      </c>
      <c r="CU68" s="23" t="s">
        <v>65</v>
      </c>
      <c r="CV68" s="23" t="s">
        <v>66</v>
      </c>
      <c r="CW68" s="23"/>
      <c r="CX68" s="23" t="s">
        <v>28</v>
      </c>
      <c r="CY68" s="23" t="s">
        <v>63</v>
      </c>
      <c r="CZ68" s="23" t="s">
        <v>68</v>
      </c>
      <c r="DA68" s="23">
        <v>2040</v>
      </c>
      <c r="DB68" s="24">
        <f t="shared" ref="DB68:DC99" si="96">CR68*$M$1</f>
        <v>10.355528921239525</v>
      </c>
      <c r="DC68" s="32">
        <f t="shared" si="96"/>
        <v>10.355528921239525</v>
      </c>
      <c r="DD68" s="23" t="s">
        <v>90</v>
      </c>
      <c r="DE68" s="23" t="s">
        <v>65</v>
      </c>
      <c r="DF68" s="23" t="s">
        <v>66</v>
      </c>
    </row>
    <row r="69" spans="1:110" x14ac:dyDescent="0.3">
      <c r="A69" s="2" t="s">
        <v>29</v>
      </c>
      <c r="B69" s="2" t="s">
        <v>63</v>
      </c>
      <c r="C69" s="10" t="s">
        <v>64</v>
      </c>
      <c r="D69" s="2">
        <v>2040</v>
      </c>
      <c r="E69" s="24">
        <f>ELC_prices_Balmorel_IT3!O7</f>
        <v>11.62008413416044</v>
      </c>
      <c r="F69" s="9">
        <f t="shared" ref="F69:H69" si="97">E69</f>
        <v>11.62008413416044</v>
      </c>
      <c r="G69" s="9">
        <f t="shared" si="97"/>
        <v>11.62008413416044</v>
      </c>
      <c r="H69" s="9">
        <f t="shared" si="97"/>
        <v>11.62008413416044</v>
      </c>
      <c r="I69" t="s">
        <v>67</v>
      </c>
      <c r="J69" t="s">
        <v>65</v>
      </c>
      <c r="K69" t="s">
        <v>66</v>
      </c>
      <c r="N69" t="s">
        <v>29</v>
      </c>
      <c r="O69" t="s">
        <v>63</v>
      </c>
      <c r="P69" t="s">
        <v>68</v>
      </c>
      <c r="Q69">
        <v>2040</v>
      </c>
      <c r="R69" s="9">
        <f t="shared" si="83"/>
        <v>11.039079927452416</v>
      </c>
      <c r="S69" s="9">
        <f t="shared" si="84"/>
        <v>11.039079927452416</v>
      </c>
      <c r="T69" s="9">
        <f t="shared" si="85"/>
        <v>11.039079927452416</v>
      </c>
      <c r="U69" s="9">
        <f t="shared" si="86"/>
        <v>11.039079927452416</v>
      </c>
      <c r="V69" s="1" t="s">
        <v>71</v>
      </c>
      <c r="W69" t="s">
        <v>65</v>
      </c>
      <c r="X69" t="s">
        <v>66</v>
      </c>
      <c r="AA69" s="2" t="s">
        <v>29</v>
      </c>
      <c r="AB69" s="2" t="s">
        <v>63</v>
      </c>
      <c r="AC69" s="10" t="s">
        <v>64</v>
      </c>
      <c r="AD69" s="2">
        <v>2040</v>
      </c>
      <c r="AE69" s="24">
        <f>ELC_prices_Balmorel_IT3!R7</f>
        <v>11.781337696766416</v>
      </c>
      <c r="AF69" s="9">
        <f t="shared" si="87"/>
        <v>11.781337696766416</v>
      </c>
      <c r="AG69" s="1" t="s">
        <v>69</v>
      </c>
      <c r="AH69" s="1" t="s">
        <v>65</v>
      </c>
      <c r="AI69" s="1" t="s">
        <v>66</v>
      </c>
      <c r="AJ69" s="1"/>
      <c r="AK69" s="1" t="s">
        <v>29</v>
      </c>
      <c r="AL69" s="1" t="s">
        <v>63</v>
      </c>
      <c r="AM69" s="1" t="s">
        <v>68</v>
      </c>
      <c r="AN69" s="1">
        <v>2040</v>
      </c>
      <c r="AO69" s="9">
        <f t="shared" si="88"/>
        <v>11.192270811928095</v>
      </c>
      <c r="AP69" s="9">
        <f t="shared" si="89"/>
        <v>11.192270811928095</v>
      </c>
      <c r="AQ69" s="1" t="s">
        <v>70</v>
      </c>
      <c r="AR69" s="1" t="s">
        <v>65</v>
      </c>
      <c r="AS69" s="1" t="s">
        <v>66</v>
      </c>
      <c r="AV69" s="2" t="s">
        <v>29</v>
      </c>
      <c r="AW69" s="2" t="s">
        <v>63</v>
      </c>
      <c r="AX69" s="10" t="s">
        <v>64</v>
      </c>
      <c r="AY69" s="2">
        <v>2040</v>
      </c>
      <c r="AZ69" s="24">
        <f>ELC_prices_Balmorel_IT3!T7</f>
        <v>11.183868200422548</v>
      </c>
      <c r="BA69" s="9">
        <f t="shared" si="90"/>
        <v>11.183868200422548</v>
      </c>
      <c r="BB69" s="1" t="s">
        <v>72</v>
      </c>
      <c r="BC69" s="1" t="s">
        <v>65</v>
      </c>
      <c r="BD69" s="1" t="s">
        <v>66</v>
      </c>
      <c r="BE69" s="1"/>
      <c r="BF69" s="1" t="s">
        <v>29</v>
      </c>
      <c r="BG69" s="1" t="s">
        <v>63</v>
      </c>
      <c r="BH69" s="1" t="s">
        <v>68</v>
      </c>
      <c r="BI69" s="1">
        <v>2040</v>
      </c>
      <c r="BJ69" s="9">
        <f t="shared" si="91"/>
        <v>10.62467479040142</v>
      </c>
      <c r="BK69" s="9">
        <f t="shared" si="92"/>
        <v>10.62467479040142</v>
      </c>
      <c r="BL69" s="1" t="s">
        <v>73</v>
      </c>
      <c r="BM69" s="1" t="s">
        <v>65</v>
      </c>
      <c r="BN69" s="1" t="s">
        <v>66</v>
      </c>
      <c r="BS69" s="2" t="s">
        <v>29</v>
      </c>
      <c r="BT69" s="2" t="s">
        <v>63</v>
      </c>
      <c r="BU69" s="10" t="s">
        <v>64</v>
      </c>
      <c r="BV69" s="2">
        <v>2040</v>
      </c>
      <c r="BW69" s="24">
        <f>ELC_prices_Balmorel_IT3!Q7</f>
        <v>10.631844398353588</v>
      </c>
      <c r="BX69" s="32">
        <f t="shared" si="93"/>
        <v>10.631844398353588</v>
      </c>
      <c r="BY69" s="23" t="s">
        <v>87</v>
      </c>
      <c r="BZ69" s="23" t="s">
        <v>65</v>
      </c>
      <c r="CA69" s="23" t="s">
        <v>66</v>
      </c>
      <c r="CB69" s="23"/>
      <c r="CC69" s="23" t="s">
        <v>29</v>
      </c>
      <c r="CD69" s="23" t="s">
        <v>63</v>
      </c>
      <c r="CE69" s="23" t="s">
        <v>68</v>
      </c>
      <c r="CF69" s="23">
        <v>2040</v>
      </c>
      <c r="CG69" s="24">
        <f t="shared" si="94"/>
        <v>10.100252178435907</v>
      </c>
      <c r="CH69" s="32">
        <f t="shared" si="94"/>
        <v>10.100252178435907</v>
      </c>
      <c r="CI69" s="23" t="s">
        <v>88</v>
      </c>
      <c r="CJ69" s="23" t="s">
        <v>65</v>
      </c>
      <c r="CK69" s="23" t="s">
        <v>66</v>
      </c>
      <c r="CN69" s="2" t="s">
        <v>29</v>
      </c>
      <c r="CO69" s="2" t="s">
        <v>63</v>
      </c>
      <c r="CP69" s="10" t="s">
        <v>64</v>
      </c>
      <c r="CQ69" s="2">
        <v>2040</v>
      </c>
      <c r="CR69" s="24">
        <f>+ELC_prices_Balmorel_IT3!S7</f>
        <v>10.89271492800723</v>
      </c>
      <c r="CS69" s="32">
        <f t="shared" si="95"/>
        <v>10.89271492800723</v>
      </c>
      <c r="CT69" s="23" t="s">
        <v>89</v>
      </c>
      <c r="CU69" s="23" t="s">
        <v>65</v>
      </c>
      <c r="CV69" s="23" t="s">
        <v>66</v>
      </c>
      <c r="CW69" s="23"/>
      <c r="CX69" s="23" t="s">
        <v>29</v>
      </c>
      <c r="CY69" s="23" t="s">
        <v>63</v>
      </c>
      <c r="CZ69" s="23" t="s">
        <v>68</v>
      </c>
      <c r="DA69" s="23">
        <v>2040</v>
      </c>
      <c r="DB69" s="24">
        <f t="shared" si="96"/>
        <v>10.348079181606868</v>
      </c>
      <c r="DC69" s="32">
        <f t="shared" si="96"/>
        <v>10.348079181606868</v>
      </c>
      <c r="DD69" s="23" t="s">
        <v>90</v>
      </c>
      <c r="DE69" s="23" t="s">
        <v>65</v>
      </c>
      <c r="DF69" s="23" t="s">
        <v>66</v>
      </c>
    </row>
    <row r="70" spans="1:110" x14ac:dyDescent="0.3">
      <c r="A70" s="2" t="s">
        <v>30</v>
      </c>
      <c r="B70" s="2" t="s">
        <v>63</v>
      </c>
      <c r="C70" s="10" t="s">
        <v>64</v>
      </c>
      <c r="D70" s="2">
        <v>2040</v>
      </c>
      <c r="E70" s="24">
        <f>ELC_prices_Balmorel_IT3!O8</f>
        <v>11.793314974037532</v>
      </c>
      <c r="F70" s="9">
        <f t="shared" ref="F70:H70" si="98">E70</f>
        <v>11.793314974037532</v>
      </c>
      <c r="G70" s="9">
        <f t="shared" si="98"/>
        <v>11.793314974037532</v>
      </c>
      <c r="H70" s="9">
        <f t="shared" si="98"/>
        <v>11.793314974037532</v>
      </c>
      <c r="I70" t="s">
        <v>67</v>
      </c>
      <c r="J70" t="s">
        <v>65</v>
      </c>
      <c r="K70" t="s">
        <v>66</v>
      </c>
      <c r="N70" t="s">
        <v>30</v>
      </c>
      <c r="O70" t="s">
        <v>63</v>
      </c>
      <c r="P70" t="s">
        <v>68</v>
      </c>
      <c r="Q70">
        <v>2040</v>
      </c>
      <c r="R70" s="9">
        <f t="shared" si="83"/>
        <v>11.203649225335655</v>
      </c>
      <c r="S70" s="9">
        <f t="shared" si="84"/>
        <v>11.203649225335655</v>
      </c>
      <c r="T70" s="9">
        <f t="shared" si="85"/>
        <v>11.203649225335655</v>
      </c>
      <c r="U70" s="9">
        <f t="shared" si="86"/>
        <v>11.203649225335655</v>
      </c>
      <c r="V70" s="1" t="s">
        <v>71</v>
      </c>
      <c r="W70" t="s">
        <v>65</v>
      </c>
      <c r="X70" t="s">
        <v>66</v>
      </c>
      <c r="AA70" s="2" t="s">
        <v>30</v>
      </c>
      <c r="AB70" s="2" t="s">
        <v>63</v>
      </c>
      <c r="AC70" s="10" t="s">
        <v>64</v>
      </c>
      <c r="AD70" s="2">
        <v>2040</v>
      </c>
      <c r="AE70" s="24">
        <f>ELC_prices_Balmorel_IT3!R8</f>
        <v>11.95744441683687</v>
      </c>
      <c r="AF70" s="9">
        <f t="shared" si="87"/>
        <v>11.95744441683687</v>
      </c>
      <c r="AG70" s="1" t="s">
        <v>69</v>
      </c>
      <c r="AH70" s="1" t="s">
        <v>65</v>
      </c>
      <c r="AI70" s="1" t="s">
        <v>66</v>
      </c>
      <c r="AJ70" s="1"/>
      <c r="AK70" s="1" t="s">
        <v>30</v>
      </c>
      <c r="AL70" s="1" t="s">
        <v>63</v>
      </c>
      <c r="AM70" s="1" t="s">
        <v>68</v>
      </c>
      <c r="AN70" s="1">
        <v>2040</v>
      </c>
      <c r="AO70" s="9">
        <f t="shared" si="88"/>
        <v>11.359572195995026</v>
      </c>
      <c r="AP70" s="9">
        <f t="shared" si="89"/>
        <v>11.359572195995026</v>
      </c>
      <c r="AQ70" s="1" t="s">
        <v>70</v>
      </c>
      <c r="AR70" s="1" t="s">
        <v>65</v>
      </c>
      <c r="AS70" s="1" t="s">
        <v>66</v>
      </c>
      <c r="AV70" s="2" t="s">
        <v>30</v>
      </c>
      <c r="AW70" s="2" t="s">
        <v>63</v>
      </c>
      <c r="AX70" s="10" t="s">
        <v>64</v>
      </c>
      <c r="AY70" s="2">
        <v>2040</v>
      </c>
      <c r="AZ70" s="24">
        <f>ELC_prices_Balmorel_IT3!T8</f>
        <v>11.346756541518417</v>
      </c>
      <c r="BA70" s="9">
        <f t="shared" si="90"/>
        <v>11.346756541518417</v>
      </c>
      <c r="BB70" s="1" t="s">
        <v>72</v>
      </c>
      <c r="BC70" s="1" t="s">
        <v>65</v>
      </c>
      <c r="BD70" s="1" t="s">
        <v>66</v>
      </c>
      <c r="BE70" s="1"/>
      <c r="BF70" s="1" t="s">
        <v>30</v>
      </c>
      <c r="BG70" s="1" t="s">
        <v>63</v>
      </c>
      <c r="BH70" s="1" t="s">
        <v>68</v>
      </c>
      <c r="BI70" s="1">
        <v>2040</v>
      </c>
      <c r="BJ70" s="9">
        <f t="shared" si="91"/>
        <v>10.779418714442496</v>
      </c>
      <c r="BK70" s="9">
        <f t="shared" si="92"/>
        <v>10.779418714442496</v>
      </c>
      <c r="BL70" s="1" t="s">
        <v>73</v>
      </c>
      <c r="BM70" s="1" t="s">
        <v>65</v>
      </c>
      <c r="BN70" s="1" t="s">
        <v>66</v>
      </c>
      <c r="BS70" s="2" t="s">
        <v>30</v>
      </c>
      <c r="BT70" s="2" t="s">
        <v>63</v>
      </c>
      <c r="BU70" s="10" t="s">
        <v>64</v>
      </c>
      <c r="BV70" s="2">
        <v>2040</v>
      </c>
      <c r="BW70" s="24">
        <f>ELC_prices_Balmorel_IT3!Q8</f>
        <v>10.758828180106821</v>
      </c>
      <c r="BX70" s="32">
        <f t="shared" si="93"/>
        <v>10.758828180106821</v>
      </c>
      <c r="BY70" s="23" t="s">
        <v>87</v>
      </c>
      <c r="BZ70" s="23" t="s">
        <v>65</v>
      </c>
      <c r="CA70" s="23" t="s">
        <v>66</v>
      </c>
      <c r="CB70" s="23"/>
      <c r="CC70" s="23" t="s">
        <v>30</v>
      </c>
      <c r="CD70" s="23" t="s">
        <v>63</v>
      </c>
      <c r="CE70" s="23" t="s">
        <v>68</v>
      </c>
      <c r="CF70" s="23">
        <v>2040</v>
      </c>
      <c r="CG70" s="24">
        <f t="shared" si="94"/>
        <v>10.22088677110148</v>
      </c>
      <c r="CH70" s="32">
        <f t="shared" si="94"/>
        <v>10.22088677110148</v>
      </c>
      <c r="CI70" s="23" t="s">
        <v>88</v>
      </c>
      <c r="CJ70" s="23" t="s">
        <v>65</v>
      </c>
      <c r="CK70" s="23" t="s">
        <v>66</v>
      </c>
      <c r="CN70" s="2" t="s">
        <v>30</v>
      </c>
      <c r="CO70" s="2" t="s">
        <v>63</v>
      </c>
      <c r="CP70" s="10" t="s">
        <v>64</v>
      </c>
      <c r="CQ70" s="2">
        <v>2040</v>
      </c>
      <c r="CR70" s="24">
        <f>+ELC_prices_Balmorel_IT3!S8</f>
        <v>11.02936387642939</v>
      </c>
      <c r="CS70" s="32">
        <f t="shared" si="95"/>
        <v>11.02936387642939</v>
      </c>
      <c r="CT70" s="23" t="s">
        <v>89</v>
      </c>
      <c r="CU70" s="23" t="s">
        <v>65</v>
      </c>
      <c r="CV70" s="23" t="s">
        <v>66</v>
      </c>
      <c r="CW70" s="23"/>
      <c r="CX70" s="23" t="s">
        <v>30</v>
      </c>
      <c r="CY70" s="23" t="s">
        <v>63</v>
      </c>
      <c r="CZ70" s="23" t="s">
        <v>68</v>
      </c>
      <c r="DA70" s="23">
        <v>2040</v>
      </c>
      <c r="DB70" s="24">
        <f t="shared" si="96"/>
        <v>10.477895682607919</v>
      </c>
      <c r="DC70" s="32">
        <f t="shared" si="96"/>
        <v>10.477895682607919</v>
      </c>
      <c r="DD70" s="23" t="s">
        <v>90</v>
      </c>
      <c r="DE70" s="23" t="s">
        <v>65</v>
      </c>
      <c r="DF70" s="23" t="s">
        <v>66</v>
      </c>
    </row>
    <row r="71" spans="1:110" x14ac:dyDescent="0.3">
      <c r="A71" s="2" t="s">
        <v>31</v>
      </c>
      <c r="B71" s="2" t="s">
        <v>63</v>
      </c>
      <c r="C71" s="10" t="s">
        <v>64</v>
      </c>
      <c r="D71" s="2">
        <v>2040</v>
      </c>
      <c r="E71" s="24">
        <f>ELC_prices_Balmorel_IT3!O9</f>
        <v>11.564730622016199</v>
      </c>
      <c r="F71" s="9">
        <f t="shared" ref="F71:H71" si="99">E71</f>
        <v>11.564730622016199</v>
      </c>
      <c r="G71" s="9">
        <f t="shared" si="99"/>
        <v>11.564730622016199</v>
      </c>
      <c r="H71" s="9">
        <f t="shared" si="99"/>
        <v>11.564730622016199</v>
      </c>
      <c r="I71" t="s">
        <v>67</v>
      </c>
      <c r="J71" t="s">
        <v>65</v>
      </c>
      <c r="K71" t="s">
        <v>66</v>
      </c>
      <c r="N71" t="s">
        <v>31</v>
      </c>
      <c r="O71" t="s">
        <v>63</v>
      </c>
      <c r="P71" t="s">
        <v>68</v>
      </c>
      <c r="Q71">
        <v>2040</v>
      </c>
      <c r="R71" s="9">
        <f t="shared" si="83"/>
        <v>10.986494090915389</v>
      </c>
      <c r="S71" s="9">
        <f t="shared" si="84"/>
        <v>10.986494090915389</v>
      </c>
      <c r="T71" s="9">
        <f t="shared" si="85"/>
        <v>10.986494090915389</v>
      </c>
      <c r="U71" s="9">
        <f t="shared" si="86"/>
        <v>10.986494090915389</v>
      </c>
      <c r="V71" s="1" t="s">
        <v>71</v>
      </c>
      <c r="W71" t="s">
        <v>65</v>
      </c>
      <c r="X71" t="s">
        <v>66</v>
      </c>
      <c r="AA71" s="2" t="s">
        <v>31</v>
      </c>
      <c r="AB71" s="2" t="s">
        <v>63</v>
      </c>
      <c r="AC71" s="10" t="s">
        <v>64</v>
      </c>
      <c r="AD71" s="2">
        <v>2040</v>
      </c>
      <c r="AE71" s="24">
        <f>ELC_prices_Balmorel_IT3!R9</f>
        <v>11.722773192111848</v>
      </c>
      <c r="AF71" s="9">
        <f t="shared" si="87"/>
        <v>11.722773192111848</v>
      </c>
      <c r="AG71" s="1" t="s">
        <v>69</v>
      </c>
      <c r="AH71" s="1" t="s">
        <v>65</v>
      </c>
      <c r="AI71" s="1" t="s">
        <v>66</v>
      </c>
      <c r="AJ71" s="1"/>
      <c r="AK71" s="1" t="s">
        <v>31</v>
      </c>
      <c r="AL71" s="1" t="s">
        <v>63</v>
      </c>
      <c r="AM71" s="1" t="s">
        <v>68</v>
      </c>
      <c r="AN71" s="1">
        <v>2040</v>
      </c>
      <c r="AO71" s="9">
        <f t="shared" si="88"/>
        <v>11.136634532506255</v>
      </c>
      <c r="AP71" s="9">
        <f t="shared" si="89"/>
        <v>11.136634532506255</v>
      </c>
      <c r="AQ71" s="1" t="s">
        <v>70</v>
      </c>
      <c r="AR71" s="1" t="s">
        <v>65</v>
      </c>
      <c r="AS71" s="1" t="s">
        <v>66</v>
      </c>
      <c r="AV71" s="2" t="s">
        <v>31</v>
      </c>
      <c r="AW71" s="2" t="s">
        <v>63</v>
      </c>
      <c r="AX71" s="10" t="s">
        <v>64</v>
      </c>
      <c r="AY71" s="2">
        <v>2040</v>
      </c>
      <c r="AZ71" s="24">
        <f>ELC_prices_Balmorel_IT3!T9</f>
        <v>11.12879201662936</v>
      </c>
      <c r="BA71" s="9">
        <f t="shared" si="90"/>
        <v>11.12879201662936</v>
      </c>
      <c r="BB71" s="1" t="s">
        <v>72</v>
      </c>
      <c r="BC71" s="1" t="s">
        <v>65</v>
      </c>
      <c r="BD71" s="1" t="s">
        <v>66</v>
      </c>
      <c r="BE71" s="1"/>
      <c r="BF71" s="1" t="s">
        <v>31</v>
      </c>
      <c r="BG71" s="1" t="s">
        <v>63</v>
      </c>
      <c r="BH71" s="1" t="s">
        <v>68</v>
      </c>
      <c r="BI71" s="1">
        <v>2040</v>
      </c>
      <c r="BJ71" s="9">
        <f t="shared" si="91"/>
        <v>10.572352415797891</v>
      </c>
      <c r="BK71" s="9">
        <f t="shared" si="92"/>
        <v>10.572352415797891</v>
      </c>
      <c r="BL71" s="1" t="s">
        <v>73</v>
      </c>
      <c r="BM71" s="1" t="s">
        <v>65</v>
      </c>
      <c r="BN71" s="1" t="s">
        <v>66</v>
      </c>
      <c r="BS71" s="2" t="s">
        <v>31</v>
      </c>
      <c r="BT71" s="2" t="s">
        <v>63</v>
      </c>
      <c r="BU71" s="10" t="s">
        <v>64</v>
      </c>
      <c r="BV71" s="2">
        <v>2040</v>
      </c>
      <c r="BW71" s="24">
        <f>ELC_prices_Balmorel_IT3!Q9</f>
        <v>10.589950850882891</v>
      </c>
      <c r="BX71" s="32">
        <f t="shared" si="93"/>
        <v>10.589950850882891</v>
      </c>
      <c r="BY71" s="23" t="s">
        <v>87</v>
      </c>
      <c r="BZ71" s="23" t="s">
        <v>65</v>
      </c>
      <c r="CA71" s="23" t="s">
        <v>66</v>
      </c>
      <c r="CB71" s="23"/>
      <c r="CC71" s="23" t="s">
        <v>31</v>
      </c>
      <c r="CD71" s="23" t="s">
        <v>63</v>
      </c>
      <c r="CE71" s="23" t="s">
        <v>68</v>
      </c>
      <c r="CF71" s="23">
        <v>2040</v>
      </c>
      <c r="CG71" s="24">
        <f t="shared" si="94"/>
        <v>10.060453308338746</v>
      </c>
      <c r="CH71" s="32">
        <f t="shared" si="94"/>
        <v>10.060453308338746</v>
      </c>
      <c r="CI71" s="23" t="s">
        <v>88</v>
      </c>
      <c r="CJ71" s="23" t="s">
        <v>65</v>
      </c>
      <c r="CK71" s="23" t="s">
        <v>66</v>
      </c>
      <c r="CN71" s="2" t="s">
        <v>31</v>
      </c>
      <c r="CO71" s="2" t="s">
        <v>63</v>
      </c>
      <c r="CP71" s="10" t="s">
        <v>64</v>
      </c>
      <c r="CQ71" s="2">
        <v>2040</v>
      </c>
      <c r="CR71" s="24">
        <f>+ELC_prices_Balmorel_IT3!S9</f>
        <v>10.848047344810473</v>
      </c>
      <c r="CS71" s="32">
        <f t="shared" si="95"/>
        <v>10.848047344810473</v>
      </c>
      <c r="CT71" s="23" t="s">
        <v>89</v>
      </c>
      <c r="CU71" s="23" t="s">
        <v>65</v>
      </c>
      <c r="CV71" s="23" t="s">
        <v>66</v>
      </c>
      <c r="CW71" s="23"/>
      <c r="CX71" s="23" t="s">
        <v>31</v>
      </c>
      <c r="CY71" s="23" t="s">
        <v>63</v>
      </c>
      <c r="CZ71" s="23" t="s">
        <v>68</v>
      </c>
      <c r="DA71" s="23">
        <v>2040</v>
      </c>
      <c r="DB71" s="24">
        <f t="shared" si="96"/>
        <v>10.305644977569949</v>
      </c>
      <c r="DC71" s="32">
        <f t="shared" si="96"/>
        <v>10.305644977569949</v>
      </c>
      <c r="DD71" s="23" t="s">
        <v>90</v>
      </c>
      <c r="DE71" s="23" t="s">
        <v>65</v>
      </c>
      <c r="DF71" s="23" t="s">
        <v>66</v>
      </c>
    </row>
    <row r="72" spans="1:110" x14ac:dyDescent="0.3">
      <c r="A72" s="2" t="s">
        <v>32</v>
      </c>
      <c r="B72" s="2" t="s">
        <v>63</v>
      </c>
      <c r="C72" s="10" t="s">
        <v>64</v>
      </c>
      <c r="D72" s="2">
        <v>2040</v>
      </c>
      <c r="E72" s="24">
        <f>ELC_prices_Balmorel_IT3!O10</f>
        <v>11.564730622016246</v>
      </c>
      <c r="F72" s="9">
        <f t="shared" ref="F72:H72" si="100">E72</f>
        <v>11.564730622016246</v>
      </c>
      <c r="G72" s="9">
        <f t="shared" si="100"/>
        <v>11.564730622016246</v>
      </c>
      <c r="H72" s="9">
        <f t="shared" si="100"/>
        <v>11.564730622016246</v>
      </c>
      <c r="I72" t="s">
        <v>67</v>
      </c>
      <c r="J72" t="s">
        <v>65</v>
      </c>
      <c r="K72" t="s">
        <v>66</v>
      </c>
      <c r="N72" t="s">
        <v>32</v>
      </c>
      <c r="O72" t="s">
        <v>63</v>
      </c>
      <c r="P72" t="s">
        <v>68</v>
      </c>
      <c r="Q72">
        <v>2040</v>
      </c>
      <c r="R72" s="9">
        <f t="shared" si="83"/>
        <v>10.986494090915432</v>
      </c>
      <c r="S72" s="9">
        <f t="shared" si="84"/>
        <v>10.986494090915432</v>
      </c>
      <c r="T72" s="9">
        <f t="shared" si="85"/>
        <v>10.986494090915432</v>
      </c>
      <c r="U72" s="9">
        <f t="shared" si="86"/>
        <v>10.986494090915432</v>
      </c>
      <c r="V72" s="1" t="s">
        <v>71</v>
      </c>
      <c r="W72" t="s">
        <v>65</v>
      </c>
      <c r="X72" t="s">
        <v>66</v>
      </c>
      <c r="AA72" s="2" t="s">
        <v>32</v>
      </c>
      <c r="AB72" s="2" t="s">
        <v>63</v>
      </c>
      <c r="AC72" s="10" t="s">
        <v>64</v>
      </c>
      <c r="AD72" s="2">
        <v>2040</v>
      </c>
      <c r="AE72" s="24">
        <f>ELC_prices_Balmorel_IT3!R10</f>
        <v>11.724329026711708</v>
      </c>
      <c r="AF72" s="9">
        <f t="shared" si="87"/>
        <v>11.724329026711708</v>
      </c>
      <c r="AG72" s="1" t="s">
        <v>69</v>
      </c>
      <c r="AH72" s="1" t="s">
        <v>65</v>
      </c>
      <c r="AI72" s="1" t="s">
        <v>66</v>
      </c>
      <c r="AJ72" s="1"/>
      <c r="AK72" s="1" t="s">
        <v>32</v>
      </c>
      <c r="AL72" s="1" t="s">
        <v>63</v>
      </c>
      <c r="AM72" s="1" t="s">
        <v>68</v>
      </c>
      <c r="AN72" s="1">
        <v>2040</v>
      </c>
      <c r="AO72" s="9">
        <f t="shared" si="88"/>
        <v>11.138112575376121</v>
      </c>
      <c r="AP72" s="9">
        <f t="shared" si="89"/>
        <v>11.138112575376121</v>
      </c>
      <c r="AQ72" s="1" t="s">
        <v>70</v>
      </c>
      <c r="AR72" s="1" t="s">
        <v>65</v>
      </c>
      <c r="AS72" s="1" t="s">
        <v>66</v>
      </c>
      <c r="AV72" s="2" t="s">
        <v>32</v>
      </c>
      <c r="AW72" s="2" t="s">
        <v>63</v>
      </c>
      <c r="AX72" s="10" t="s">
        <v>64</v>
      </c>
      <c r="AY72" s="2">
        <v>2040</v>
      </c>
      <c r="AZ72" s="24">
        <f>ELC_prices_Balmorel_IT3!T10</f>
        <v>11.128792016629376</v>
      </c>
      <c r="BA72" s="9">
        <f t="shared" si="90"/>
        <v>11.128792016629376</v>
      </c>
      <c r="BB72" s="1" t="s">
        <v>72</v>
      </c>
      <c r="BC72" s="1" t="s">
        <v>65</v>
      </c>
      <c r="BD72" s="1" t="s">
        <v>66</v>
      </c>
      <c r="BE72" s="1"/>
      <c r="BF72" s="1" t="s">
        <v>32</v>
      </c>
      <c r="BG72" s="1" t="s">
        <v>63</v>
      </c>
      <c r="BH72" s="1" t="s">
        <v>68</v>
      </c>
      <c r="BI72" s="1">
        <v>2040</v>
      </c>
      <c r="BJ72" s="9">
        <f t="shared" si="91"/>
        <v>10.572352415797907</v>
      </c>
      <c r="BK72" s="9">
        <f t="shared" si="92"/>
        <v>10.572352415797907</v>
      </c>
      <c r="BL72" s="1" t="s">
        <v>73</v>
      </c>
      <c r="BM72" s="1" t="s">
        <v>65</v>
      </c>
      <c r="BN72" s="1" t="s">
        <v>66</v>
      </c>
      <c r="BS72" s="2" t="s">
        <v>32</v>
      </c>
      <c r="BT72" s="2" t="s">
        <v>63</v>
      </c>
      <c r="BU72" s="10" t="s">
        <v>64</v>
      </c>
      <c r="BV72" s="2">
        <v>2040</v>
      </c>
      <c r="BW72" s="24">
        <f>ELC_prices_Balmorel_IT3!Q10</f>
        <v>10.589952956581561</v>
      </c>
      <c r="BX72" s="32">
        <f t="shared" si="93"/>
        <v>10.589952956581561</v>
      </c>
      <c r="BY72" s="23" t="s">
        <v>87</v>
      </c>
      <c r="BZ72" s="23" t="s">
        <v>65</v>
      </c>
      <c r="CA72" s="23" t="s">
        <v>66</v>
      </c>
      <c r="CB72" s="23"/>
      <c r="CC72" s="23" t="s">
        <v>32</v>
      </c>
      <c r="CD72" s="23" t="s">
        <v>63</v>
      </c>
      <c r="CE72" s="23" t="s">
        <v>68</v>
      </c>
      <c r="CF72" s="23">
        <v>2040</v>
      </c>
      <c r="CG72" s="24">
        <f t="shared" si="94"/>
        <v>10.060455308752482</v>
      </c>
      <c r="CH72" s="32">
        <f t="shared" si="94"/>
        <v>10.060455308752482</v>
      </c>
      <c r="CI72" s="23" t="s">
        <v>88</v>
      </c>
      <c r="CJ72" s="23" t="s">
        <v>65</v>
      </c>
      <c r="CK72" s="23" t="s">
        <v>66</v>
      </c>
      <c r="CN72" s="2" t="s">
        <v>32</v>
      </c>
      <c r="CO72" s="2" t="s">
        <v>63</v>
      </c>
      <c r="CP72" s="10" t="s">
        <v>64</v>
      </c>
      <c r="CQ72" s="2">
        <v>2040</v>
      </c>
      <c r="CR72" s="24">
        <f>+ELC_prices_Balmorel_IT3!S10</f>
        <v>10.849308859419734</v>
      </c>
      <c r="CS72" s="32">
        <f t="shared" si="95"/>
        <v>10.849308859419734</v>
      </c>
      <c r="CT72" s="23" t="s">
        <v>89</v>
      </c>
      <c r="CU72" s="23" t="s">
        <v>65</v>
      </c>
      <c r="CV72" s="23" t="s">
        <v>66</v>
      </c>
      <c r="CW72" s="23"/>
      <c r="CX72" s="23" t="s">
        <v>32</v>
      </c>
      <c r="CY72" s="23" t="s">
        <v>63</v>
      </c>
      <c r="CZ72" s="23" t="s">
        <v>68</v>
      </c>
      <c r="DA72" s="23">
        <v>2040</v>
      </c>
      <c r="DB72" s="24">
        <f t="shared" si="96"/>
        <v>10.306843416448746</v>
      </c>
      <c r="DC72" s="32">
        <f t="shared" si="96"/>
        <v>10.306843416448746</v>
      </c>
      <c r="DD72" s="23" t="s">
        <v>90</v>
      </c>
      <c r="DE72" s="23" t="s">
        <v>65</v>
      </c>
      <c r="DF72" s="23" t="s">
        <v>66</v>
      </c>
    </row>
    <row r="73" spans="1:110" x14ac:dyDescent="0.3">
      <c r="A73" s="2" t="s">
        <v>33</v>
      </c>
      <c r="B73" s="2" t="s">
        <v>63</v>
      </c>
      <c r="C73" s="10" t="s">
        <v>64</v>
      </c>
      <c r="D73" s="2">
        <v>2040</v>
      </c>
      <c r="E73" s="24">
        <f>ELC_prices_Balmorel_IT3!O11</f>
        <v>11.564730622016246</v>
      </c>
      <c r="F73" s="9">
        <f t="shared" ref="F73:H73" si="101">E73</f>
        <v>11.564730622016246</v>
      </c>
      <c r="G73" s="9">
        <f t="shared" si="101"/>
        <v>11.564730622016246</v>
      </c>
      <c r="H73" s="9">
        <f t="shared" si="101"/>
        <v>11.564730622016246</v>
      </c>
      <c r="I73" t="s">
        <v>67</v>
      </c>
      <c r="J73" t="s">
        <v>65</v>
      </c>
      <c r="K73" t="s">
        <v>66</v>
      </c>
      <c r="N73" t="s">
        <v>33</v>
      </c>
      <c r="O73" t="s">
        <v>63</v>
      </c>
      <c r="P73" t="s">
        <v>68</v>
      </c>
      <c r="Q73">
        <v>2040</v>
      </c>
      <c r="R73" s="9">
        <f t="shared" si="83"/>
        <v>10.986494090915432</v>
      </c>
      <c r="S73" s="9">
        <f t="shared" si="84"/>
        <v>10.986494090915432</v>
      </c>
      <c r="T73" s="9">
        <f t="shared" si="85"/>
        <v>10.986494090915432</v>
      </c>
      <c r="U73" s="9">
        <f t="shared" si="86"/>
        <v>10.986494090915432</v>
      </c>
      <c r="V73" s="1" t="s">
        <v>71</v>
      </c>
      <c r="W73" t="s">
        <v>65</v>
      </c>
      <c r="X73" t="s">
        <v>66</v>
      </c>
      <c r="AA73" s="2" t="s">
        <v>33</v>
      </c>
      <c r="AB73" s="2" t="s">
        <v>63</v>
      </c>
      <c r="AC73" s="10" t="s">
        <v>64</v>
      </c>
      <c r="AD73" s="2">
        <v>2040</v>
      </c>
      <c r="AE73" s="24">
        <f>ELC_prices_Balmorel_IT3!R11</f>
        <v>11.724329026711708</v>
      </c>
      <c r="AF73" s="9">
        <f t="shared" si="87"/>
        <v>11.724329026711708</v>
      </c>
      <c r="AG73" s="1" t="s">
        <v>69</v>
      </c>
      <c r="AH73" s="1" t="s">
        <v>65</v>
      </c>
      <c r="AI73" s="1" t="s">
        <v>66</v>
      </c>
      <c r="AJ73" s="1"/>
      <c r="AK73" s="1" t="s">
        <v>33</v>
      </c>
      <c r="AL73" s="1" t="s">
        <v>63</v>
      </c>
      <c r="AM73" s="1" t="s">
        <v>68</v>
      </c>
      <c r="AN73" s="1">
        <v>2040</v>
      </c>
      <c r="AO73" s="9">
        <f t="shared" si="88"/>
        <v>11.138112575376121</v>
      </c>
      <c r="AP73" s="9">
        <f t="shared" si="89"/>
        <v>11.138112575376121</v>
      </c>
      <c r="AQ73" s="1" t="s">
        <v>70</v>
      </c>
      <c r="AR73" s="1" t="s">
        <v>65</v>
      </c>
      <c r="AS73" s="1" t="s">
        <v>66</v>
      </c>
      <c r="AV73" s="2" t="s">
        <v>33</v>
      </c>
      <c r="AW73" s="2" t="s">
        <v>63</v>
      </c>
      <c r="AX73" s="10" t="s">
        <v>64</v>
      </c>
      <c r="AY73" s="2">
        <v>2040</v>
      </c>
      <c r="AZ73" s="24">
        <f>ELC_prices_Balmorel_IT3!T11</f>
        <v>11.128792016629376</v>
      </c>
      <c r="BA73" s="9">
        <f t="shared" si="90"/>
        <v>11.128792016629376</v>
      </c>
      <c r="BB73" s="1" t="s">
        <v>72</v>
      </c>
      <c r="BC73" s="1" t="s">
        <v>65</v>
      </c>
      <c r="BD73" s="1" t="s">
        <v>66</v>
      </c>
      <c r="BE73" s="1"/>
      <c r="BF73" s="1" t="s">
        <v>33</v>
      </c>
      <c r="BG73" s="1" t="s">
        <v>63</v>
      </c>
      <c r="BH73" s="1" t="s">
        <v>68</v>
      </c>
      <c r="BI73" s="1">
        <v>2040</v>
      </c>
      <c r="BJ73" s="9">
        <f t="shared" si="91"/>
        <v>10.572352415797907</v>
      </c>
      <c r="BK73" s="9">
        <f t="shared" si="92"/>
        <v>10.572352415797907</v>
      </c>
      <c r="BL73" s="1" t="s">
        <v>73</v>
      </c>
      <c r="BM73" s="1" t="s">
        <v>65</v>
      </c>
      <c r="BN73" s="1" t="s">
        <v>66</v>
      </c>
      <c r="BS73" s="2" t="s">
        <v>33</v>
      </c>
      <c r="BT73" s="2" t="s">
        <v>63</v>
      </c>
      <c r="BU73" s="10" t="s">
        <v>64</v>
      </c>
      <c r="BV73" s="2">
        <v>2040</v>
      </c>
      <c r="BW73" s="24">
        <f>ELC_prices_Balmorel_IT3!Q11</f>
        <v>10.589950850882934</v>
      </c>
      <c r="BX73" s="32">
        <f t="shared" si="93"/>
        <v>10.589950850882934</v>
      </c>
      <c r="BY73" s="23" t="s">
        <v>87</v>
      </c>
      <c r="BZ73" s="23" t="s">
        <v>65</v>
      </c>
      <c r="CA73" s="23" t="s">
        <v>66</v>
      </c>
      <c r="CB73" s="23"/>
      <c r="CC73" s="23" t="s">
        <v>33</v>
      </c>
      <c r="CD73" s="23" t="s">
        <v>63</v>
      </c>
      <c r="CE73" s="23" t="s">
        <v>68</v>
      </c>
      <c r="CF73" s="23">
        <v>2040</v>
      </c>
      <c r="CG73" s="24">
        <f t="shared" si="94"/>
        <v>10.060453308338786</v>
      </c>
      <c r="CH73" s="32">
        <f t="shared" si="94"/>
        <v>10.060453308338786</v>
      </c>
      <c r="CI73" s="23" t="s">
        <v>88</v>
      </c>
      <c r="CJ73" s="23" t="s">
        <v>65</v>
      </c>
      <c r="CK73" s="23" t="s">
        <v>66</v>
      </c>
      <c r="CN73" s="2" t="s">
        <v>33</v>
      </c>
      <c r="CO73" s="2" t="s">
        <v>63</v>
      </c>
      <c r="CP73" s="10" t="s">
        <v>64</v>
      </c>
      <c r="CQ73" s="2">
        <v>2040</v>
      </c>
      <c r="CR73" s="24">
        <f>+ELC_prices_Balmorel_IT3!S11</f>
        <v>10.843632043678207</v>
      </c>
      <c r="CS73" s="32">
        <f t="shared" si="95"/>
        <v>10.843632043678207</v>
      </c>
      <c r="CT73" s="23" t="s">
        <v>89</v>
      </c>
      <c r="CU73" s="23" t="s">
        <v>65</v>
      </c>
      <c r="CV73" s="23" t="s">
        <v>66</v>
      </c>
      <c r="CW73" s="23"/>
      <c r="CX73" s="23" t="s">
        <v>33</v>
      </c>
      <c r="CY73" s="23" t="s">
        <v>63</v>
      </c>
      <c r="CZ73" s="23" t="s">
        <v>68</v>
      </c>
      <c r="DA73" s="23">
        <v>2040</v>
      </c>
      <c r="DB73" s="24">
        <f t="shared" si="96"/>
        <v>10.301450441494296</v>
      </c>
      <c r="DC73" s="32">
        <f t="shared" si="96"/>
        <v>10.301450441494296</v>
      </c>
      <c r="DD73" s="23" t="s">
        <v>90</v>
      </c>
      <c r="DE73" s="23" t="s">
        <v>65</v>
      </c>
      <c r="DF73" s="23" t="s">
        <v>66</v>
      </c>
    </row>
    <row r="74" spans="1:110" x14ac:dyDescent="0.3">
      <c r="A74" s="2" t="s">
        <v>34</v>
      </c>
      <c r="B74" s="2" t="s">
        <v>63</v>
      </c>
      <c r="C74" s="10" t="s">
        <v>64</v>
      </c>
      <c r="D74" s="2">
        <v>2040</v>
      </c>
      <c r="E74" s="24">
        <f>ELC_prices_Balmorel_IT3!O12</f>
        <v>11.564730622016246</v>
      </c>
      <c r="F74" s="9">
        <f t="shared" ref="F74:H74" si="102">E74</f>
        <v>11.564730622016246</v>
      </c>
      <c r="G74" s="9">
        <f t="shared" si="102"/>
        <v>11.564730622016246</v>
      </c>
      <c r="H74" s="9">
        <f t="shared" si="102"/>
        <v>11.564730622016246</v>
      </c>
      <c r="I74" t="s">
        <v>67</v>
      </c>
      <c r="J74" t="s">
        <v>65</v>
      </c>
      <c r="K74" t="s">
        <v>66</v>
      </c>
      <c r="N74" t="s">
        <v>34</v>
      </c>
      <c r="O74" t="s">
        <v>63</v>
      </c>
      <c r="P74" t="s">
        <v>68</v>
      </c>
      <c r="Q74">
        <v>2040</v>
      </c>
      <c r="R74" s="9">
        <f t="shared" si="83"/>
        <v>10.986494090915432</v>
      </c>
      <c r="S74" s="9">
        <f t="shared" si="84"/>
        <v>10.986494090915432</v>
      </c>
      <c r="T74" s="9">
        <f t="shared" si="85"/>
        <v>10.986494090915432</v>
      </c>
      <c r="U74" s="9">
        <f t="shared" si="86"/>
        <v>10.986494090915432</v>
      </c>
      <c r="V74" s="1" t="s">
        <v>71</v>
      </c>
      <c r="W74" t="s">
        <v>65</v>
      </c>
      <c r="X74" t="s">
        <v>66</v>
      </c>
      <c r="AA74" s="2" t="s">
        <v>34</v>
      </c>
      <c r="AB74" s="2" t="s">
        <v>63</v>
      </c>
      <c r="AC74" s="10" t="s">
        <v>64</v>
      </c>
      <c r="AD74" s="2">
        <v>2040</v>
      </c>
      <c r="AE74" s="24">
        <f>ELC_prices_Balmorel_IT3!R12</f>
        <v>11.722228650001959</v>
      </c>
      <c r="AF74" s="9">
        <f t="shared" si="87"/>
        <v>11.722228650001959</v>
      </c>
      <c r="AG74" s="1" t="s">
        <v>69</v>
      </c>
      <c r="AH74" s="1" t="s">
        <v>65</v>
      </c>
      <c r="AI74" s="1" t="s">
        <v>66</v>
      </c>
      <c r="AJ74" s="1"/>
      <c r="AK74" s="1" t="s">
        <v>34</v>
      </c>
      <c r="AL74" s="1" t="s">
        <v>63</v>
      </c>
      <c r="AM74" s="1" t="s">
        <v>68</v>
      </c>
      <c r="AN74" s="1">
        <v>2040</v>
      </c>
      <c r="AO74" s="9">
        <f t="shared" si="88"/>
        <v>11.136117217501861</v>
      </c>
      <c r="AP74" s="9">
        <f t="shared" si="89"/>
        <v>11.136117217501861</v>
      </c>
      <c r="AQ74" s="1" t="s">
        <v>70</v>
      </c>
      <c r="AR74" s="1" t="s">
        <v>65</v>
      </c>
      <c r="AS74" s="1" t="s">
        <v>66</v>
      </c>
      <c r="AV74" s="2" t="s">
        <v>34</v>
      </c>
      <c r="AW74" s="2" t="s">
        <v>63</v>
      </c>
      <c r="AX74" s="10" t="s">
        <v>64</v>
      </c>
      <c r="AY74" s="2">
        <v>2040</v>
      </c>
      <c r="AZ74" s="24">
        <f>ELC_prices_Balmorel_IT3!T12</f>
        <v>11.128792016629376</v>
      </c>
      <c r="BA74" s="9">
        <f t="shared" si="90"/>
        <v>11.128792016629376</v>
      </c>
      <c r="BB74" s="1" t="s">
        <v>72</v>
      </c>
      <c r="BC74" s="1" t="s">
        <v>65</v>
      </c>
      <c r="BD74" s="1" t="s">
        <v>66</v>
      </c>
      <c r="BE74" s="1"/>
      <c r="BF74" s="1" t="s">
        <v>34</v>
      </c>
      <c r="BG74" s="1" t="s">
        <v>63</v>
      </c>
      <c r="BH74" s="1" t="s">
        <v>68</v>
      </c>
      <c r="BI74" s="1">
        <v>2040</v>
      </c>
      <c r="BJ74" s="9">
        <f t="shared" si="91"/>
        <v>10.572352415797907</v>
      </c>
      <c r="BK74" s="9">
        <f t="shared" si="92"/>
        <v>10.572352415797907</v>
      </c>
      <c r="BL74" s="1" t="s">
        <v>73</v>
      </c>
      <c r="BM74" s="1" t="s">
        <v>65</v>
      </c>
      <c r="BN74" s="1" t="s">
        <v>66</v>
      </c>
      <c r="BS74" s="2" t="s">
        <v>34</v>
      </c>
      <c r="BT74" s="2" t="s">
        <v>63</v>
      </c>
      <c r="BU74" s="10" t="s">
        <v>64</v>
      </c>
      <c r="BV74" s="2">
        <v>2040</v>
      </c>
      <c r="BW74" s="24">
        <f>ELC_prices_Balmorel_IT3!Q12</f>
        <v>10.589951693162384</v>
      </c>
      <c r="BX74" s="32">
        <f t="shared" si="93"/>
        <v>10.589951693162384</v>
      </c>
      <c r="BY74" s="23" t="s">
        <v>87</v>
      </c>
      <c r="BZ74" s="23" t="s">
        <v>65</v>
      </c>
      <c r="CA74" s="23" t="s">
        <v>66</v>
      </c>
      <c r="CB74" s="23"/>
      <c r="CC74" s="23" t="s">
        <v>34</v>
      </c>
      <c r="CD74" s="23" t="s">
        <v>63</v>
      </c>
      <c r="CE74" s="23" t="s">
        <v>68</v>
      </c>
      <c r="CF74" s="23">
        <v>2040</v>
      </c>
      <c r="CG74" s="24">
        <f t="shared" si="94"/>
        <v>10.060454108504263</v>
      </c>
      <c r="CH74" s="32">
        <f t="shared" si="94"/>
        <v>10.060454108504263</v>
      </c>
      <c r="CI74" s="23" t="s">
        <v>88</v>
      </c>
      <c r="CJ74" s="23" t="s">
        <v>65</v>
      </c>
      <c r="CK74" s="23" t="s">
        <v>66</v>
      </c>
      <c r="CN74" s="2" t="s">
        <v>34</v>
      </c>
      <c r="CO74" s="2" t="s">
        <v>63</v>
      </c>
      <c r="CP74" s="10" t="s">
        <v>64</v>
      </c>
      <c r="CQ74" s="2">
        <v>2040</v>
      </c>
      <c r="CR74" s="24">
        <f>+ELC_prices_Balmorel_IT3!S12</f>
        <v>10.849308859419734</v>
      </c>
      <c r="CS74" s="32">
        <f t="shared" si="95"/>
        <v>10.849308859419734</v>
      </c>
      <c r="CT74" s="23" t="s">
        <v>89</v>
      </c>
      <c r="CU74" s="23" t="s">
        <v>65</v>
      </c>
      <c r="CV74" s="23" t="s">
        <v>66</v>
      </c>
      <c r="CW74" s="23"/>
      <c r="CX74" s="23" t="s">
        <v>34</v>
      </c>
      <c r="CY74" s="23" t="s">
        <v>63</v>
      </c>
      <c r="CZ74" s="23" t="s">
        <v>68</v>
      </c>
      <c r="DA74" s="23">
        <v>2040</v>
      </c>
      <c r="DB74" s="24">
        <f t="shared" si="96"/>
        <v>10.306843416448746</v>
      </c>
      <c r="DC74" s="32">
        <f t="shared" si="96"/>
        <v>10.306843416448746</v>
      </c>
      <c r="DD74" s="23" t="s">
        <v>90</v>
      </c>
      <c r="DE74" s="23" t="s">
        <v>65</v>
      </c>
      <c r="DF74" s="23" t="s">
        <v>66</v>
      </c>
    </row>
    <row r="75" spans="1:110" x14ac:dyDescent="0.3">
      <c r="A75" s="2" t="s">
        <v>35</v>
      </c>
      <c r="B75" s="2" t="s">
        <v>63</v>
      </c>
      <c r="C75" s="10" t="s">
        <v>64</v>
      </c>
      <c r="D75" s="2">
        <v>2040</v>
      </c>
      <c r="E75" s="24">
        <f>ELC_prices_Balmorel_IT3!O13</f>
        <v>2.6410607323504474</v>
      </c>
      <c r="F75" s="9">
        <f t="shared" ref="F75:H75" si="103">E75</f>
        <v>2.6410607323504474</v>
      </c>
      <c r="G75" s="9">
        <f t="shared" si="103"/>
        <v>2.6410607323504474</v>
      </c>
      <c r="H75" s="9">
        <f t="shared" si="103"/>
        <v>2.6410607323504474</v>
      </c>
      <c r="I75" t="s">
        <v>67</v>
      </c>
      <c r="J75" t="s">
        <v>65</v>
      </c>
      <c r="K75" t="s">
        <v>66</v>
      </c>
      <c r="N75" t="s">
        <v>35</v>
      </c>
      <c r="O75" t="s">
        <v>63</v>
      </c>
      <c r="P75" t="s">
        <v>68</v>
      </c>
      <c r="Q75">
        <v>2040</v>
      </c>
      <c r="R75" s="9">
        <f t="shared" si="83"/>
        <v>2.509007695732925</v>
      </c>
      <c r="S75" s="9">
        <f t="shared" si="84"/>
        <v>2.509007695732925</v>
      </c>
      <c r="T75" s="9">
        <f t="shared" si="85"/>
        <v>2.509007695732925</v>
      </c>
      <c r="U75" s="9">
        <f t="shared" si="86"/>
        <v>2.509007695732925</v>
      </c>
      <c r="V75" s="1" t="s">
        <v>71</v>
      </c>
      <c r="W75" t="s">
        <v>65</v>
      </c>
      <c r="X75" t="s">
        <v>66</v>
      </c>
      <c r="AA75" s="2" t="s">
        <v>35</v>
      </c>
      <c r="AB75" s="2" t="s">
        <v>63</v>
      </c>
      <c r="AC75" s="10" t="s">
        <v>64</v>
      </c>
      <c r="AD75" s="2">
        <v>2040</v>
      </c>
      <c r="AE75" s="24">
        <f>ELC_prices_Balmorel_IT3!R13</f>
        <v>2.6254708871812369</v>
      </c>
      <c r="AF75" s="9">
        <f t="shared" si="87"/>
        <v>2.6254708871812369</v>
      </c>
      <c r="AG75" s="1" t="s">
        <v>69</v>
      </c>
      <c r="AH75" s="1" t="s">
        <v>65</v>
      </c>
      <c r="AI75" s="1" t="s">
        <v>66</v>
      </c>
      <c r="AJ75" s="1"/>
      <c r="AK75" s="1" t="s">
        <v>35</v>
      </c>
      <c r="AL75" s="1" t="s">
        <v>63</v>
      </c>
      <c r="AM75" s="1" t="s">
        <v>68</v>
      </c>
      <c r="AN75" s="1">
        <v>2040</v>
      </c>
      <c r="AO75" s="9">
        <f t="shared" si="88"/>
        <v>2.4941973428221749</v>
      </c>
      <c r="AP75" s="9">
        <f t="shared" si="89"/>
        <v>2.4941973428221749</v>
      </c>
      <c r="AQ75" s="1" t="s">
        <v>70</v>
      </c>
      <c r="AR75" s="1" t="s">
        <v>65</v>
      </c>
      <c r="AS75" s="1" t="s">
        <v>66</v>
      </c>
      <c r="AV75" s="2" t="s">
        <v>35</v>
      </c>
      <c r="AW75" s="2" t="s">
        <v>63</v>
      </c>
      <c r="AX75" s="10" t="s">
        <v>64</v>
      </c>
      <c r="AY75" s="2">
        <v>2040</v>
      </c>
      <c r="AZ75" s="24">
        <f>ELC_prices_Balmorel_IT3!T13</f>
        <v>2.5919835286919488</v>
      </c>
      <c r="BA75" s="9">
        <f t="shared" si="90"/>
        <v>2.5919835286919488</v>
      </c>
      <c r="BB75" s="1" t="s">
        <v>72</v>
      </c>
      <c r="BC75" s="1" t="s">
        <v>65</v>
      </c>
      <c r="BD75" s="1" t="s">
        <v>66</v>
      </c>
      <c r="BE75" s="1"/>
      <c r="BF75" s="1" t="s">
        <v>35</v>
      </c>
      <c r="BG75" s="1" t="s">
        <v>63</v>
      </c>
      <c r="BH75" s="1" t="s">
        <v>68</v>
      </c>
      <c r="BI75" s="1">
        <v>2040</v>
      </c>
      <c r="BJ75" s="9">
        <f t="shared" si="91"/>
        <v>2.4623843522573514</v>
      </c>
      <c r="BK75" s="9">
        <f t="shared" si="92"/>
        <v>2.4623843522573514</v>
      </c>
      <c r="BL75" s="1" t="s">
        <v>73</v>
      </c>
      <c r="BM75" s="1" t="s">
        <v>65</v>
      </c>
      <c r="BN75" s="1" t="s">
        <v>66</v>
      </c>
      <c r="BS75" s="2" t="s">
        <v>35</v>
      </c>
      <c r="BT75" s="2" t="s">
        <v>63</v>
      </c>
      <c r="BU75" s="10" t="s">
        <v>64</v>
      </c>
      <c r="BV75" s="2">
        <v>2040</v>
      </c>
      <c r="BW75" s="24">
        <f>ELC_prices_Balmorel_IT3!Q13</f>
        <v>4.2748198546417866</v>
      </c>
      <c r="BX75" s="32">
        <f t="shared" si="93"/>
        <v>4.2748198546417866</v>
      </c>
      <c r="BY75" s="23" t="s">
        <v>87</v>
      </c>
      <c r="BZ75" s="23" t="s">
        <v>65</v>
      </c>
      <c r="CA75" s="23" t="s">
        <v>66</v>
      </c>
      <c r="CB75" s="23"/>
      <c r="CC75" s="23" t="s">
        <v>35</v>
      </c>
      <c r="CD75" s="23" t="s">
        <v>63</v>
      </c>
      <c r="CE75" s="23" t="s">
        <v>68</v>
      </c>
      <c r="CF75" s="23">
        <v>2040</v>
      </c>
      <c r="CG75" s="24">
        <f t="shared" si="94"/>
        <v>4.0610788619096967</v>
      </c>
      <c r="CH75" s="32">
        <f t="shared" si="94"/>
        <v>4.0610788619096967</v>
      </c>
      <c r="CI75" s="23" t="s">
        <v>88</v>
      </c>
      <c r="CJ75" s="23" t="s">
        <v>65</v>
      </c>
      <c r="CK75" s="23" t="s">
        <v>66</v>
      </c>
      <c r="CN75" s="2" t="s">
        <v>35</v>
      </c>
      <c r="CO75" s="2" t="s">
        <v>63</v>
      </c>
      <c r="CP75" s="10" t="s">
        <v>64</v>
      </c>
      <c r="CQ75" s="2">
        <v>2040</v>
      </c>
      <c r="CR75" s="24">
        <f>+ELC_prices_Balmorel_IT3!S13</f>
        <v>4.0873073339002701</v>
      </c>
      <c r="CS75" s="32">
        <f t="shared" si="95"/>
        <v>4.0873073339002701</v>
      </c>
      <c r="CT75" s="23" t="s">
        <v>89</v>
      </c>
      <c r="CU75" s="23" t="s">
        <v>65</v>
      </c>
      <c r="CV75" s="23" t="s">
        <v>66</v>
      </c>
      <c r="CW75" s="23"/>
      <c r="CX75" s="23" t="s">
        <v>35</v>
      </c>
      <c r="CY75" s="23" t="s">
        <v>63</v>
      </c>
      <c r="CZ75" s="23" t="s">
        <v>68</v>
      </c>
      <c r="DA75" s="23">
        <v>2040</v>
      </c>
      <c r="DB75" s="24">
        <f t="shared" si="96"/>
        <v>3.8829419672052565</v>
      </c>
      <c r="DC75" s="32">
        <f t="shared" si="96"/>
        <v>3.8829419672052565</v>
      </c>
      <c r="DD75" s="23" t="s">
        <v>90</v>
      </c>
      <c r="DE75" s="23" t="s">
        <v>65</v>
      </c>
      <c r="DF75" s="23" t="s">
        <v>66</v>
      </c>
    </row>
    <row r="76" spans="1:110" x14ac:dyDescent="0.3">
      <c r="A76" s="2" t="s">
        <v>36</v>
      </c>
      <c r="B76" s="2" t="s">
        <v>63</v>
      </c>
      <c r="C76" s="10" t="s">
        <v>64</v>
      </c>
      <c r="D76" s="2">
        <v>2040</v>
      </c>
      <c r="E76" s="24">
        <f>ELC_prices_Balmorel_IT3!O14</f>
        <v>2.6410607323504447</v>
      </c>
      <c r="F76" s="9">
        <f t="shared" ref="F76:H76" si="104">E76</f>
        <v>2.6410607323504447</v>
      </c>
      <c r="G76" s="9">
        <f t="shared" si="104"/>
        <v>2.6410607323504447</v>
      </c>
      <c r="H76" s="9">
        <f t="shared" si="104"/>
        <v>2.6410607323504447</v>
      </c>
      <c r="I76" t="s">
        <v>67</v>
      </c>
      <c r="J76" t="s">
        <v>65</v>
      </c>
      <c r="K76" t="s">
        <v>66</v>
      </c>
      <c r="N76" t="s">
        <v>36</v>
      </c>
      <c r="O76" t="s">
        <v>63</v>
      </c>
      <c r="P76" t="s">
        <v>68</v>
      </c>
      <c r="Q76">
        <v>2040</v>
      </c>
      <c r="R76" s="9">
        <f t="shared" si="83"/>
        <v>2.5090076957329224</v>
      </c>
      <c r="S76" s="9">
        <f t="shared" si="84"/>
        <v>2.5090076957329224</v>
      </c>
      <c r="T76" s="9">
        <f t="shared" si="85"/>
        <v>2.5090076957329224</v>
      </c>
      <c r="U76" s="9">
        <f t="shared" si="86"/>
        <v>2.5090076957329224</v>
      </c>
      <c r="V76" s="1" t="s">
        <v>71</v>
      </c>
      <c r="W76" t="s">
        <v>65</v>
      </c>
      <c r="X76" t="s">
        <v>66</v>
      </c>
      <c r="AA76" s="2" t="s">
        <v>36</v>
      </c>
      <c r="AB76" s="2" t="s">
        <v>63</v>
      </c>
      <c r="AC76" s="10" t="s">
        <v>64</v>
      </c>
      <c r="AD76" s="2">
        <v>2040</v>
      </c>
      <c r="AE76" s="24">
        <f>ELC_prices_Balmorel_IT3!R14</f>
        <v>2.6254708871812378</v>
      </c>
      <c r="AF76" s="9">
        <f t="shared" si="87"/>
        <v>2.6254708871812378</v>
      </c>
      <c r="AG76" s="1" t="s">
        <v>69</v>
      </c>
      <c r="AH76" s="1" t="s">
        <v>65</v>
      </c>
      <c r="AI76" s="1" t="s">
        <v>66</v>
      </c>
      <c r="AJ76" s="1"/>
      <c r="AK76" s="1" t="s">
        <v>36</v>
      </c>
      <c r="AL76" s="1" t="s">
        <v>63</v>
      </c>
      <c r="AM76" s="1" t="s">
        <v>68</v>
      </c>
      <c r="AN76" s="1">
        <v>2040</v>
      </c>
      <c r="AO76" s="9">
        <f t="shared" si="88"/>
        <v>2.4941973428221758</v>
      </c>
      <c r="AP76" s="9">
        <f t="shared" si="89"/>
        <v>2.4941973428221758</v>
      </c>
      <c r="AQ76" s="1" t="s">
        <v>70</v>
      </c>
      <c r="AR76" s="1" t="s">
        <v>65</v>
      </c>
      <c r="AS76" s="1" t="s">
        <v>66</v>
      </c>
      <c r="AV76" s="2" t="s">
        <v>36</v>
      </c>
      <c r="AW76" s="2" t="s">
        <v>63</v>
      </c>
      <c r="AX76" s="10" t="s">
        <v>64</v>
      </c>
      <c r="AY76" s="2">
        <v>2040</v>
      </c>
      <c r="AZ76" s="24">
        <f>ELC_prices_Balmorel_IT3!T14</f>
        <v>2.5919835286919422</v>
      </c>
      <c r="BA76" s="9">
        <f t="shared" si="90"/>
        <v>2.5919835286919422</v>
      </c>
      <c r="BB76" s="1" t="s">
        <v>72</v>
      </c>
      <c r="BC76" s="1" t="s">
        <v>65</v>
      </c>
      <c r="BD76" s="1" t="s">
        <v>66</v>
      </c>
      <c r="BE76" s="1"/>
      <c r="BF76" s="1" t="s">
        <v>36</v>
      </c>
      <c r="BG76" s="1" t="s">
        <v>63</v>
      </c>
      <c r="BH76" s="1" t="s">
        <v>68</v>
      </c>
      <c r="BI76" s="1">
        <v>2040</v>
      </c>
      <c r="BJ76" s="9">
        <f t="shared" si="91"/>
        <v>2.4623843522573448</v>
      </c>
      <c r="BK76" s="9">
        <f t="shared" si="92"/>
        <v>2.4623843522573448</v>
      </c>
      <c r="BL76" s="1" t="s">
        <v>73</v>
      </c>
      <c r="BM76" s="1" t="s">
        <v>65</v>
      </c>
      <c r="BN76" s="1" t="s">
        <v>66</v>
      </c>
      <c r="BS76" s="2" t="s">
        <v>36</v>
      </c>
      <c r="BT76" s="2" t="s">
        <v>63</v>
      </c>
      <c r="BU76" s="10" t="s">
        <v>64</v>
      </c>
      <c r="BV76" s="2">
        <v>2040</v>
      </c>
      <c r="BW76" s="24">
        <f>ELC_prices_Balmorel_IT3!Q14</f>
        <v>4.2748198546418053</v>
      </c>
      <c r="BX76" s="32">
        <f t="shared" si="93"/>
        <v>4.2748198546418053</v>
      </c>
      <c r="BY76" s="23" t="s">
        <v>87</v>
      </c>
      <c r="BZ76" s="23" t="s">
        <v>65</v>
      </c>
      <c r="CA76" s="23" t="s">
        <v>66</v>
      </c>
      <c r="CB76" s="23"/>
      <c r="CC76" s="23" t="s">
        <v>36</v>
      </c>
      <c r="CD76" s="23" t="s">
        <v>63</v>
      </c>
      <c r="CE76" s="23" t="s">
        <v>68</v>
      </c>
      <c r="CF76" s="23">
        <v>2040</v>
      </c>
      <c r="CG76" s="24">
        <f t="shared" si="94"/>
        <v>4.0610788619097145</v>
      </c>
      <c r="CH76" s="32">
        <f t="shared" si="94"/>
        <v>4.0610788619097145</v>
      </c>
      <c r="CI76" s="23" t="s">
        <v>88</v>
      </c>
      <c r="CJ76" s="23" t="s">
        <v>65</v>
      </c>
      <c r="CK76" s="23" t="s">
        <v>66</v>
      </c>
      <c r="CN76" s="2" t="s">
        <v>36</v>
      </c>
      <c r="CO76" s="2" t="s">
        <v>63</v>
      </c>
      <c r="CP76" s="10" t="s">
        <v>64</v>
      </c>
      <c r="CQ76" s="2">
        <v>2040</v>
      </c>
      <c r="CR76" s="24">
        <f>+ELC_prices_Balmorel_IT3!S14</f>
        <v>4.0873073339002701</v>
      </c>
      <c r="CS76" s="32">
        <f t="shared" si="95"/>
        <v>4.0873073339002701</v>
      </c>
      <c r="CT76" s="23" t="s">
        <v>89</v>
      </c>
      <c r="CU76" s="23" t="s">
        <v>65</v>
      </c>
      <c r="CV76" s="23" t="s">
        <v>66</v>
      </c>
      <c r="CW76" s="23"/>
      <c r="CX76" s="23" t="s">
        <v>36</v>
      </c>
      <c r="CY76" s="23" t="s">
        <v>63</v>
      </c>
      <c r="CZ76" s="23" t="s">
        <v>68</v>
      </c>
      <c r="DA76" s="23">
        <v>2040</v>
      </c>
      <c r="DB76" s="24">
        <f t="shared" si="96"/>
        <v>3.8829419672052565</v>
      </c>
      <c r="DC76" s="32">
        <f t="shared" si="96"/>
        <v>3.8829419672052565</v>
      </c>
      <c r="DD76" s="23" t="s">
        <v>90</v>
      </c>
      <c r="DE76" s="23" t="s">
        <v>65</v>
      </c>
      <c r="DF76" s="23" t="s">
        <v>66</v>
      </c>
    </row>
    <row r="77" spans="1:110" x14ac:dyDescent="0.3">
      <c r="A77" s="2" t="s">
        <v>37</v>
      </c>
      <c r="B77" s="2" t="s">
        <v>63</v>
      </c>
      <c r="C77" s="10" t="s">
        <v>64</v>
      </c>
      <c r="D77" s="2">
        <v>2040</v>
      </c>
      <c r="E77" s="24">
        <f>ELC_prices_Balmorel_IT3!O15</f>
        <v>2.6410607323504447</v>
      </c>
      <c r="F77" s="9">
        <f t="shared" ref="F77:H77" si="105">E77</f>
        <v>2.6410607323504447</v>
      </c>
      <c r="G77" s="9">
        <f t="shared" si="105"/>
        <v>2.6410607323504447</v>
      </c>
      <c r="H77" s="9">
        <f t="shared" si="105"/>
        <v>2.6410607323504447</v>
      </c>
      <c r="I77" t="s">
        <v>67</v>
      </c>
      <c r="J77" t="s">
        <v>65</v>
      </c>
      <c r="K77" t="s">
        <v>66</v>
      </c>
      <c r="N77" t="s">
        <v>37</v>
      </c>
      <c r="O77" t="s">
        <v>63</v>
      </c>
      <c r="P77" t="s">
        <v>68</v>
      </c>
      <c r="Q77">
        <v>2040</v>
      </c>
      <c r="R77" s="9">
        <f t="shared" si="83"/>
        <v>2.5090076957329224</v>
      </c>
      <c r="S77" s="9">
        <f t="shared" si="84"/>
        <v>2.5090076957329224</v>
      </c>
      <c r="T77" s="9">
        <f t="shared" si="85"/>
        <v>2.5090076957329224</v>
      </c>
      <c r="U77" s="9">
        <f t="shared" si="86"/>
        <v>2.5090076957329224</v>
      </c>
      <c r="V77" s="1" t="s">
        <v>71</v>
      </c>
      <c r="W77" t="s">
        <v>65</v>
      </c>
      <c r="X77" t="s">
        <v>66</v>
      </c>
      <c r="AA77" s="2" t="s">
        <v>37</v>
      </c>
      <c r="AB77" s="2" t="s">
        <v>63</v>
      </c>
      <c r="AC77" s="10" t="s">
        <v>64</v>
      </c>
      <c r="AD77" s="2">
        <v>2040</v>
      </c>
      <c r="AE77" s="24">
        <f>ELC_prices_Balmorel_IT3!R15</f>
        <v>2.6254708871812378</v>
      </c>
      <c r="AF77" s="9">
        <f t="shared" si="87"/>
        <v>2.6254708871812378</v>
      </c>
      <c r="AG77" s="1" t="s">
        <v>69</v>
      </c>
      <c r="AH77" s="1" t="s">
        <v>65</v>
      </c>
      <c r="AI77" s="1" t="s">
        <v>66</v>
      </c>
      <c r="AJ77" s="1"/>
      <c r="AK77" s="1" t="s">
        <v>37</v>
      </c>
      <c r="AL77" s="1" t="s">
        <v>63</v>
      </c>
      <c r="AM77" s="1" t="s">
        <v>68</v>
      </c>
      <c r="AN77" s="1">
        <v>2040</v>
      </c>
      <c r="AO77" s="9">
        <f t="shared" si="88"/>
        <v>2.4941973428221758</v>
      </c>
      <c r="AP77" s="9">
        <f t="shared" si="89"/>
        <v>2.4941973428221758</v>
      </c>
      <c r="AQ77" s="1" t="s">
        <v>70</v>
      </c>
      <c r="AR77" s="1" t="s">
        <v>65</v>
      </c>
      <c r="AS77" s="1" t="s">
        <v>66</v>
      </c>
      <c r="AV77" s="2" t="s">
        <v>37</v>
      </c>
      <c r="AW77" s="2" t="s">
        <v>63</v>
      </c>
      <c r="AX77" s="10" t="s">
        <v>64</v>
      </c>
      <c r="AY77" s="2">
        <v>2040</v>
      </c>
      <c r="AZ77" s="24">
        <f>ELC_prices_Balmorel_IT3!T15</f>
        <v>2.5919835286919422</v>
      </c>
      <c r="BA77" s="9">
        <f t="shared" si="90"/>
        <v>2.5919835286919422</v>
      </c>
      <c r="BB77" s="1" t="s">
        <v>72</v>
      </c>
      <c r="BC77" s="1" t="s">
        <v>65</v>
      </c>
      <c r="BD77" s="1" t="s">
        <v>66</v>
      </c>
      <c r="BE77" s="1"/>
      <c r="BF77" s="1" t="s">
        <v>37</v>
      </c>
      <c r="BG77" s="1" t="s">
        <v>63</v>
      </c>
      <c r="BH77" s="1" t="s">
        <v>68</v>
      </c>
      <c r="BI77" s="1">
        <v>2040</v>
      </c>
      <c r="BJ77" s="9">
        <f t="shared" si="91"/>
        <v>2.4623843522573448</v>
      </c>
      <c r="BK77" s="9">
        <f t="shared" si="92"/>
        <v>2.4623843522573448</v>
      </c>
      <c r="BL77" s="1" t="s">
        <v>73</v>
      </c>
      <c r="BM77" s="1" t="s">
        <v>65</v>
      </c>
      <c r="BN77" s="1" t="s">
        <v>66</v>
      </c>
      <c r="BS77" s="2" t="s">
        <v>37</v>
      </c>
      <c r="BT77" s="2" t="s">
        <v>63</v>
      </c>
      <c r="BU77" s="10" t="s">
        <v>64</v>
      </c>
      <c r="BV77" s="2">
        <v>2040</v>
      </c>
      <c r="BW77" s="24">
        <f>ELC_prices_Balmorel_IT3!Q15</f>
        <v>4.2748198546418053</v>
      </c>
      <c r="BX77" s="32">
        <f t="shared" si="93"/>
        <v>4.2748198546418053</v>
      </c>
      <c r="BY77" s="23" t="s">
        <v>87</v>
      </c>
      <c r="BZ77" s="23" t="s">
        <v>65</v>
      </c>
      <c r="CA77" s="23" t="s">
        <v>66</v>
      </c>
      <c r="CB77" s="23"/>
      <c r="CC77" s="23" t="s">
        <v>37</v>
      </c>
      <c r="CD77" s="23" t="s">
        <v>63</v>
      </c>
      <c r="CE77" s="23" t="s">
        <v>68</v>
      </c>
      <c r="CF77" s="23">
        <v>2040</v>
      </c>
      <c r="CG77" s="24">
        <f t="shared" si="94"/>
        <v>4.0610788619097145</v>
      </c>
      <c r="CH77" s="32">
        <f t="shared" si="94"/>
        <v>4.0610788619097145</v>
      </c>
      <c r="CI77" s="23" t="s">
        <v>88</v>
      </c>
      <c r="CJ77" s="23" t="s">
        <v>65</v>
      </c>
      <c r="CK77" s="23" t="s">
        <v>66</v>
      </c>
      <c r="CN77" s="2" t="s">
        <v>37</v>
      </c>
      <c r="CO77" s="2" t="s">
        <v>63</v>
      </c>
      <c r="CP77" s="10" t="s">
        <v>64</v>
      </c>
      <c r="CQ77" s="2">
        <v>2040</v>
      </c>
      <c r="CR77" s="24">
        <f>+ELC_prices_Balmorel_IT3!S15</f>
        <v>4.0873073339002701</v>
      </c>
      <c r="CS77" s="32">
        <f t="shared" si="95"/>
        <v>4.0873073339002701</v>
      </c>
      <c r="CT77" s="23" t="s">
        <v>89</v>
      </c>
      <c r="CU77" s="23" t="s">
        <v>65</v>
      </c>
      <c r="CV77" s="23" t="s">
        <v>66</v>
      </c>
      <c r="CW77" s="23"/>
      <c r="CX77" s="23" t="s">
        <v>37</v>
      </c>
      <c r="CY77" s="23" t="s">
        <v>63</v>
      </c>
      <c r="CZ77" s="23" t="s">
        <v>68</v>
      </c>
      <c r="DA77" s="23">
        <v>2040</v>
      </c>
      <c r="DB77" s="24">
        <f t="shared" si="96"/>
        <v>3.8829419672052565</v>
      </c>
      <c r="DC77" s="32">
        <f t="shared" si="96"/>
        <v>3.8829419672052565</v>
      </c>
      <c r="DD77" s="23" t="s">
        <v>90</v>
      </c>
      <c r="DE77" s="23" t="s">
        <v>65</v>
      </c>
      <c r="DF77" s="23" t="s">
        <v>66</v>
      </c>
    </row>
    <row r="78" spans="1:110" x14ac:dyDescent="0.3">
      <c r="A78" s="2" t="s">
        <v>38</v>
      </c>
      <c r="B78" s="2" t="s">
        <v>63</v>
      </c>
      <c r="C78" s="10" t="s">
        <v>64</v>
      </c>
      <c r="D78" s="2">
        <v>2040</v>
      </c>
      <c r="E78" s="24">
        <f>ELC_prices_Balmorel_IT3!O16</f>
        <v>2.6410607323504447</v>
      </c>
      <c r="F78" s="9">
        <f t="shared" ref="F78:H78" si="106">E78</f>
        <v>2.6410607323504447</v>
      </c>
      <c r="G78" s="9">
        <f t="shared" si="106"/>
        <v>2.6410607323504447</v>
      </c>
      <c r="H78" s="9">
        <f t="shared" si="106"/>
        <v>2.6410607323504447</v>
      </c>
      <c r="I78" t="s">
        <v>67</v>
      </c>
      <c r="J78" t="s">
        <v>65</v>
      </c>
      <c r="K78" t="s">
        <v>66</v>
      </c>
      <c r="N78" t="s">
        <v>38</v>
      </c>
      <c r="O78" t="s">
        <v>63</v>
      </c>
      <c r="P78" t="s">
        <v>68</v>
      </c>
      <c r="Q78">
        <v>2040</v>
      </c>
      <c r="R78" s="9">
        <f t="shared" si="83"/>
        <v>2.5090076957329224</v>
      </c>
      <c r="S78" s="9">
        <f t="shared" si="84"/>
        <v>2.5090076957329224</v>
      </c>
      <c r="T78" s="9">
        <f t="shared" si="85"/>
        <v>2.5090076957329224</v>
      </c>
      <c r="U78" s="9">
        <f t="shared" si="86"/>
        <v>2.5090076957329224</v>
      </c>
      <c r="V78" s="1" t="s">
        <v>71</v>
      </c>
      <c r="W78" t="s">
        <v>65</v>
      </c>
      <c r="X78" t="s">
        <v>66</v>
      </c>
      <c r="AA78" s="2" t="s">
        <v>38</v>
      </c>
      <c r="AB78" s="2" t="s">
        <v>63</v>
      </c>
      <c r="AC78" s="10" t="s">
        <v>64</v>
      </c>
      <c r="AD78" s="2">
        <v>2040</v>
      </c>
      <c r="AE78" s="24">
        <f>ELC_prices_Balmorel_IT3!R16</f>
        <v>2.6254708871812378</v>
      </c>
      <c r="AF78" s="9">
        <f t="shared" si="87"/>
        <v>2.6254708871812378</v>
      </c>
      <c r="AG78" s="1" t="s">
        <v>69</v>
      </c>
      <c r="AH78" s="1" t="s">
        <v>65</v>
      </c>
      <c r="AI78" s="1" t="s">
        <v>66</v>
      </c>
      <c r="AJ78" s="1"/>
      <c r="AK78" s="1" t="s">
        <v>38</v>
      </c>
      <c r="AL78" s="1" t="s">
        <v>63</v>
      </c>
      <c r="AM78" s="1" t="s">
        <v>68</v>
      </c>
      <c r="AN78" s="1">
        <v>2040</v>
      </c>
      <c r="AO78" s="9">
        <f t="shared" si="88"/>
        <v>2.4941973428221758</v>
      </c>
      <c r="AP78" s="9">
        <f t="shared" si="89"/>
        <v>2.4941973428221758</v>
      </c>
      <c r="AQ78" s="1" t="s">
        <v>70</v>
      </c>
      <c r="AR78" s="1" t="s">
        <v>65</v>
      </c>
      <c r="AS78" s="1" t="s">
        <v>66</v>
      </c>
      <c r="AV78" s="2" t="s">
        <v>38</v>
      </c>
      <c r="AW78" s="2" t="s">
        <v>63</v>
      </c>
      <c r="AX78" s="10" t="s">
        <v>64</v>
      </c>
      <c r="AY78" s="2">
        <v>2040</v>
      </c>
      <c r="AZ78" s="24">
        <f>ELC_prices_Balmorel_IT3!T16</f>
        <v>2.5919835286919422</v>
      </c>
      <c r="BA78" s="9">
        <f t="shared" si="90"/>
        <v>2.5919835286919422</v>
      </c>
      <c r="BB78" s="1" t="s">
        <v>72</v>
      </c>
      <c r="BC78" s="1" t="s">
        <v>65</v>
      </c>
      <c r="BD78" s="1" t="s">
        <v>66</v>
      </c>
      <c r="BE78" s="1"/>
      <c r="BF78" s="1" t="s">
        <v>38</v>
      </c>
      <c r="BG78" s="1" t="s">
        <v>63</v>
      </c>
      <c r="BH78" s="1" t="s">
        <v>68</v>
      </c>
      <c r="BI78" s="1">
        <v>2040</v>
      </c>
      <c r="BJ78" s="9">
        <f t="shared" si="91"/>
        <v>2.4623843522573448</v>
      </c>
      <c r="BK78" s="9">
        <f t="shared" si="92"/>
        <v>2.4623843522573448</v>
      </c>
      <c r="BL78" s="1" t="s">
        <v>73</v>
      </c>
      <c r="BM78" s="1" t="s">
        <v>65</v>
      </c>
      <c r="BN78" s="1" t="s">
        <v>66</v>
      </c>
      <c r="BS78" s="2" t="s">
        <v>38</v>
      </c>
      <c r="BT78" s="2" t="s">
        <v>63</v>
      </c>
      <c r="BU78" s="10" t="s">
        <v>64</v>
      </c>
      <c r="BV78" s="2">
        <v>2040</v>
      </c>
      <c r="BW78" s="24">
        <f>ELC_prices_Balmorel_IT3!Q16</f>
        <v>4.2748198546418053</v>
      </c>
      <c r="BX78" s="32">
        <f t="shared" si="93"/>
        <v>4.2748198546418053</v>
      </c>
      <c r="BY78" s="23" t="s">
        <v>87</v>
      </c>
      <c r="BZ78" s="23" t="s">
        <v>65</v>
      </c>
      <c r="CA78" s="23" t="s">
        <v>66</v>
      </c>
      <c r="CB78" s="23"/>
      <c r="CC78" s="23" t="s">
        <v>38</v>
      </c>
      <c r="CD78" s="23" t="s">
        <v>63</v>
      </c>
      <c r="CE78" s="23" t="s">
        <v>68</v>
      </c>
      <c r="CF78" s="23">
        <v>2040</v>
      </c>
      <c r="CG78" s="24">
        <f t="shared" si="94"/>
        <v>4.0610788619097145</v>
      </c>
      <c r="CH78" s="32">
        <f t="shared" si="94"/>
        <v>4.0610788619097145</v>
      </c>
      <c r="CI78" s="23" t="s">
        <v>88</v>
      </c>
      <c r="CJ78" s="23" t="s">
        <v>65</v>
      </c>
      <c r="CK78" s="23" t="s">
        <v>66</v>
      </c>
      <c r="CN78" s="2" t="s">
        <v>38</v>
      </c>
      <c r="CO78" s="2" t="s">
        <v>63</v>
      </c>
      <c r="CP78" s="10" t="s">
        <v>64</v>
      </c>
      <c r="CQ78" s="2">
        <v>2040</v>
      </c>
      <c r="CR78" s="24">
        <f>+ELC_prices_Balmorel_IT3!S16</f>
        <v>4.0873073339002701</v>
      </c>
      <c r="CS78" s="32">
        <f t="shared" si="95"/>
        <v>4.0873073339002701</v>
      </c>
      <c r="CT78" s="23" t="s">
        <v>89</v>
      </c>
      <c r="CU78" s="23" t="s">
        <v>65</v>
      </c>
      <c r="CV78" s="23" t="s">
        <v>66</v>
      </c>
      <c r="CW78" s="23"/>
      <c r="CX78" s="23" t="s">
        <v>38</v>
      </c>
      <c r="CY78" s="23" t="s">
        <v>63</v>
      </c>
      <c r="CZ78" s="23" t="s">
        <v>68</v>
      </c>
      <c r="DA78" s="23">
        <v>2040</v>
      </c>
      <c r="DB78" s="24">
        <f t="shared" si="96"/>
        <v>3.8829419672052565</v>
      </c>
      <c r="DC78" s="32">
        <f t="shared" si="96"/>
        <v>3.8829419672052565</v>
      </c>
      <c r="DD78" s="23" t="s">
        <v>90</v>
      </c>
      <c r="DE78" s="23" t="s">
        <v>65</v>
      </c>
      <c r="DF78" s="23" t="s">
        <v>66</v>
      </c>
    </row>
    <row r="79" spans="1:110" x14ac:dyDescent="0.3">
      <c r="A79" s="2" t="s">
        <v>39</v>
      </c>
      <c r="B79" s="2" t="s">
        <v>63</v>
      </c>
      <c r="C79" s="10" t="s">
        <v>64</v>
      </c>
      <c r="D79" s="2">
        <v>2040</v>
      </c>
      <c r="E79" s="24">
        <f>ELC_prices_Balmorel_IT3!O17</f>
        <v>2.6410607323504438</v>
      </c>
      <c r="F79" s="9">
        <f t="shared" ref="F79:H79" si="107">E79</f>
        <v>2.6410607323504438</v>
      </c>
      <c r="G79" s="9">
        <f t="shared" si="107"/>
        <v>2.6410607323504438</v>
      </c>
      <c r="H79" s="9">
        <f t="shared" si="107"/>
        <v>2.6410607323504438</v>
      </c>
      <c r="I79" t="s">
        <v>67</v>
      </c>
      <c r="J79" t="s">
        <v>65</v>
      </c>
      <c r="K79" t="s">
        <v>66</v>
      </c>
      <c r="N79" t="s">
        <v>39</v>
      </c>
      <c r="O79" t="s">
        <v>63</v>
      </c>
      <c r="P79" t="s">
        <v>68</v>
      </c>
      <c r="Q79">
        <v>2040</v>
      </c>
      <c r="R79" s="9">
        <f t="shared" si="83"/>
        <v>2.5090076957329215</v>
      </c>
      <c r="S79" s="9">
        <f t="shared" si="84"/>
        <v>2.5090076957329215</v>
      </c>
      <c r="T79" s="9">
        <f t="shared" si="85"/>
        <v>2.5090076957329215</v>
      </c>
      <c r="U79" s="9">
        <f t="shared" si="86"/>
        <v>2.5090076957329215</v>
      </c>
      <c r="V79" s="1" t="s">
        <v>71</v>
      </c>
      <c r="W79" t="s">
        <v>65</v>
      </c>
      <c r="X79" t="s">
        <v>66</v>
      </c>
      <c r="AA79" s="2" t="s">
        <v>39</v>
      </c>
      <c r="AB79" s="2" t="s">
        <v>63</v>
      </c>
      <c r="AC79" s="10" t="s">
        <v>64</v>
      </c>
      <c r="AD79" s="2">
        <v>2040</v>
      </c>
      <c r="AE79" s="24">
        <f>ELC_prices_Balmorel_IT3!R17</f>
        <v>2.6254708871812378</v>
      </c>
      <c r="AF79" s="9">
        <f t="shared" si="87"/>
        <v>2.6254708871812378</v>
      </c>
      <c r="AG79" s="1" t="s">
        <v>69</v>
      </c>
      <c r="AH79" s="1" t="s">
        <v>65</v>
      </c>
      <c r="AI79" s="1" t="s">
        <v>66</v>
      </c>
      <c r="AJ79" s="1"/>
      <c r="AK79" s="1" t="s">
        <v>39</v>
      </c>
      <c r="AL79" s="1" t="s">
        <v>63</v>
      </c>
      <c r="AM79" s="1" t="s">
        <v>68</v>
      </c>
      <c r="AN79" s="1">
        <v>2040</v>
      </c>
      <c r="AO79" s="9">
        <f t="shared" si="88"/>
        <v>2.4941973428221758</v>
      </c>
      <c r="AP79" s="9">
        <f t="shared" si="89"/>
        <v>2.4941973428221758</v>
      </c>
      <c r="AQ79" s="1" t="s">
        <v>70</v>
      </c>
      <c r="AR79" s="1" t="s">
        <v>65</v>
      </c>
      <c r="AS79" s="1" t="s">
        <v>66</v>
      </c>
      <c r="AV79" s="2" t="s">
        <v>39</v>
      </c>
      <c r="AW79" s="2" t="s">
        <v>63</v>
      </c>
      <c r="AX79" s="10" t="s">
        <v>64</v>
      </c>
      <c r="AY79" s="2">
        <v>2040</v>
      </c>
      <c r="AZ79" s="24">
        <f>ELC_prices_Balmorel_IT3!T17</f>
        <v>2.5919835286919382</v>
      </c>
      <c r="BA79" s="9">
        <f t="shared" si="90"/>
        <v>2.5919835286919382</v>
      </c>
      <c r="BB79" s="1" t="s">
        <v>72</v>
      </c>
      <c r="BC79" s="1" t="s">
        <v>65</v>
      </c>
      <c r="BD79" s="1" t="s">
        <v>66</v>
      </c>
      <c r="BE79" s="1"/>
      <c r="BF79" s="1" t="s">
        <v>39</v>
      </c>
      <c r="BG79" s="1" t="s">
        <v>63</v>
      </c>
      <c r="BH79" s="1" t="s">
        <v>68</v>
      </c>
      <c r="BI79" s="1">
        <v>2040</v>
      </c>
      <c r="BJ79" s="9">
        <f t="shared" si="91"/>
        <v>2.4623843522573412</v>
      </c>
      <c r="BK79" s="9">
        <f t="shared" si="92"/>
        <v>2.4623843522573412</v>
      </c>
      <c r="BL79" s="1" t="s">
        <v>73</v>
      </c>
      <c r="BM79" s="1" t="s">
        <v>65</v>
      </c>
      <c r="BN79" s="1" t="s">
        <v>66</v>
      </c>
      <c r="BS79" s="2" t="s">
        <v>39</v>
      </c>
      <c r="BT79" s="2" t="s">
        <v>63</v>
      </c>
      <c r="BU79" s="10" t="s">
        <v>64</v>
      </c>
      <c r="BV79" s="2">
        <v>2040</v>
      </c>
      <c r="BW79" s="24">
        <f>ELC_prices_Balmorel_IT3!Q17</f>
        <v>4.2748198546418061</v>
      </c>
      <c r="BX79" s="32">
        <f t="shared" si="93"/>
        <v>4.2748198546418061</v>
      </c>
      <c r="BY79" s="23" t="s">
        <v>87</v>
      </c>
      <c r="BZ79" s="23" t="s">
        <v>65</v>
      </c>
      <c r="CA79" s="23" t="s">
        <v>66</v>
      </c>
      <c r="CB79" s="23"/>
      <c r="CC79" s="23" t="s">
        <v>39</v>
      </c>
      <c r="CD79" s="23" t="s">
        <v>63</v>
      </c>
      <c r="CE79" s="23" t="s">
        <v>68</v>
      </c>
      <c r="CF79" s="23">
        <v>2040</v>
      </c>
      <c r="CG79" s="24">
        <f t="shared" si="94"/>
        <v>4.0610788619097153</v>
      </c>
      <c r="CH79" s="32">
        <f t="shared" si="94"/>
        <v>4.0610788619097153</v>
      </c>
      <c r="CI79" s="23" t="s">
        <v>88</v>
      </c>
      <c r="CJ79" s="23" t="s">
        <v>65</v>
      </c>
      <c r="CK79" s="23" t="s">
        <v>66</v>
      </c>
      <c r="CN79" s="2" t="s">
        <v>39</v>
      </c>
      <c r="CO79" s="2" t="s">
        <v>63</v>
      </c>
      <c r="CP79" s="10" t="s">
        <v>64</v>
      </c>
      <c r="CQ79" s="2">
        <v>2040</v>
      </c>
      <c r="CR79" s="24">
        <f>+ELC_prices_Balmorel_IT3!S17</f>
        <v>4.0873073339002701</v>
      </c>
      <c r="CS79" s="32">
        <f t="shared" si="95"/>
        <v>4.0873073339002701</v>
      </c>
      <c r="CT79" s="23" t="s">
        <v>89</v>
      </c>
      <c r="CU79" s="23" t="s">
        <v>65</v>
      </c>
      <c r="CV79" s="23" t="s">
        <v>66</v>
      </c>
      <c r="CW79" s="23"/>
      <c r="CX79" s="23" t="s">
        <v>39</v>
      </c>
      <c r="CY79" s="23" t="s">
        <v>63</v>
      </c>
      <c r="CZ79" s="23" t="s">
        <v>68</v>
      </c>
      <c r="DA79" s="23">
        <v>2040</v>
      </c>
      <c r="DB79" s="24">
        <f t="shared" si="96"/>
        <v>3.8829419672052565</v>
      </c>
      <c r="DC79" s="32">
        <f t="shared" si="96"/>
        <v>3.8829419672052565</v>
      </c>
      <c r="DD79" s="23" t="s">
        <v>90</v>
      </c>
      <c r="DE79" s="23" t="s">
        <v>65</v>
      </c>
      <c r="DF79" s="23" t="s">
        <v>66</v>
      </c>
    </row>
    <row r="80" spans="1:110" x14ac:dyDescent="0.3">
      <c r="A80" s="2" t="s">
        <v>40</v>
      </c>
      <c r="B80" s="2" t="s">
        <v>63</v>
      </c>
      <c r="C80" s="10" t="s">
        <v>64</v>
      </c>
      <c r="D80" s="2">
        <v>2040</v>
      </c>
      <c r="E80" s="24">
        <f>ELC_prices_Balmorel_IT3!O18</f>
        <v>2.6410607323504394</v>
      </c>
      <c r="F80" s="9">
        <f t="shared" ref="F80:H80" si="108">E80</f>
        <v>2.6410607323504394</v>
      </c>
      <c r="G80" s="9">
        <f t="shared" si="108"/>
        <v>2.6410607323504394</v>
      </c>
      <c r="H80" s="9">
        <f t="shared" si="108"/>
        <v>2.6410607323504394</v>
      </c>
      <c r="I80" t="s">
        <v>67</v>
      </c>
      <c r="J80" t="s">
        <v>65</v>
      </c>
      <c r="K80" t="s">
        <v>66</v>
      </c>
      <c r="N80" t="s">
        <v>40</v>
      </c>
      <c r="O80" t="s">
        <v>63</v>
      </c>
      <c r="P80" t="s">
        <v>68</v>
      </c>
      <c r="Q80">
        <v>2040</v>
      </c>
      <c r="R80" s="9">
        <f t="shared" si="83"/>
        <v>2.5090076957329175</v>
      </c>
      <c r="S80" s="9">
        <f t="shared" si="84"/>
        <v>2.5090076957329175</v>
      </c>
      <c r="T80" s="9">
        <f t="shared" si="85"/>
        <v>2.5090076957329175</v>
      </c>
      <c r="U80" s="9">
        <f t="shared" si="86"/>
        <v>2.5090076957329175</v>
      </c>
      <c r="V80" s="1" t="s">
        <v>71</v>
      </c>
      <c r="W80" t="s">
        <v>65</v>
      </c>
      <c r="X80" t="s">
        <v>66</v>
      </c>
      <c r="AA80" s="2" t="s">
        <v>40</v>
      </c>
      <c r="AB80" s="2" t="s">
        <v>63</v>
      </c>
      <c r="AC80" s="10" t="s">
        <v>64</v>
      </c>
      <c r="AD80" s="2">
        <v>2040</v>
      </c>
      <c r="AE80" s="24">
        <f>ELC_prices_Balmorel_IT3!R18</f>
        <v>2.6254708871812382</v>
      </c>
      <c r="AF80" s="9">
        <f t="shared" si="87"/>
        <v>2.6254708871812382</v>
      </c>
      <c r="AG80" s="1" t="s">
        <v>69</v>
      </c>
      <c r="AH80" s="1" t="s">
        <v>65</v>
      </c>
      <c r="AI80" s="1" t="s">
        <v>66</v>
      </c>
      <c r="AJ80" s="1"/>
      <c r="AK80" s="1" t="s">
        <v>40</v>
      </c>
      <c r="AL80" s="1" t="s">
        <v>63</v>
      </c>
      <c r="AM80" s="1" t="s">
        <v>68</v>
      </c>
      <c r="AN80" s="1">
        <v>2040</v>
      </c>
      <c r="AO80" s="9">
        <f t="shared" si="88"/>
        <v>2.4941973428221762</v>
      </c>
      <c r="AP80" s="9">
        <f t="shared" si="89"/>
        <v>2.4941973428221762</v>
      </c>
      <c r="AQ80" s="1" t="s">
        <v>70</v>
      </c>
      <c r="AR80" s="1" t="s">
        <v>65</v>
      </c>
      <c r="AS80" s="1" t="s">
        <v>66</v>
      </c>
      <c r="AV80" s="2" t="s">
        <v>40</v>
      </c>
      <c r="AW80" s="2" t="s">
        <v>63</v>
      </c>
      <c r="AX80" s="10" t="s">
        <v>64</v>
      </c>
      <c r="AY80" s="2">
        <v>2040</v>
      </c>
      <c r="AZ80" s="24">
        <f>ELC_prices_Balmorel_IT3!T18</f>
        <v>2.5919835286919222</v>
      </c>
      <c r="BA80" s="9">
        <f t="shared" si="90"/>
        <v>2.5919835286919222</v>
      </c>
      <c r="BB80" s="1" t="s">
        <v>72</v>
      </c>
      <c r="BC80" s="1" t="s">
        <v>65</v>
      </c>
      <c r="BD80" s="1" t="s">
        <v>66</v>
      </c>
      <c r="BE80" s="1"/>
      <c r="BF80" s="1" t="s">
        <v>40</v>
      </c>
      <c r="BG80" s="1" t="s">
        <v>63</v>
      </c>
      <c r="BH80" s="1" t="s">
        <v>68</v>
      </c>
      <c r="BI80" s="1">
        <v>2040</v>
      </c>
      <c r="BJ80" s="9">
        <f t="shared" si="91"/>
        <v>2.4623843522573261</v>
      </c>
      <c r="BK80" s="9">
        <f t="shared" si="92"/>
        <v>2.4623843522573261</v>
      </c>
      <c r="BL80" s="1" t="s">
        <v>73</v>
      </c>
      <c r="BM80" s="1" t="s">
        <v>65</v>
      </c>
      <c r="BN80" s="1" t="s">
        <v>66</v>
      </c>
      <c r="BS80" s="2" t="s">
        <v>40</v>
      </c>
      <c r="BT80" s="2" t="s">
        <v>63</v>
      </c>
      <c r="BU80" s="10" t="s">
        <v>64</v>
      </c>
      <c r="BV80" s="2">
        <v>2040</v>
      </c>
      <c r="BW80" s="24">
        <f>ELC_prices_Balmorel_IT3!Q18</f>
        <v>4.2748198546418053</v>
      </c>
      <c r="BX80" s="32">
        <f t="shared" si="93"/>
        <v>4.2748198546418053</v>
      </c>
      <c r="BY80" s="23" t="s">
        <v>87</v>
      </c>
      <c r="BZ80" s="23" t="s">
        <v>65</v>
      </c>
      <c r="CA80" s="23" t="s">
        <v>66</v>
      </c>
      <c r="CB80" s="23"/>
      <c r="CC80" s="23" t="s">
        <v>40</v>
      </c>
      <c r="CD80" s="23" t="s">
        <v>63</v>
      </c>
      <c r="CE80" s="23" t="s">
        <v>68</v>
      </c>
      <c r="CF80" s="23">
        <v>2040</v>
      </c>
      <c r="CG80" s="24">
        <f t="shared" si="94"/>
        <v>4.0610788619097145</v>
      </c>
      <c r="CH80" s="32">
        <f t="shared" si="94"/>
        <v>4.0610788619097145</v>
      </c>
      <c r="CI80" s="23" t="s">
        <v>88</v>
      </c>
      <c r="CJ80" s="23" t="s">
        <v>65</v>
      </c>
      <c r="CK80" s="23" t="s">
        <v>66</v>
      </c>
      <c r="CN80" s="2" t="s">
        <v>40</v>
      </c>
      <c r="CO80" s="2" t="s">
        <v>63</v>
      </c>
      <c r="CP80" s="10" t="s">
        <v>64</v>
      </c>
      <c r="CQ80" s="2">
        <v>2040</v>
      </c>
      <c r="CR80" s="24">
        <f>+ELC_prices_Balmorel_IT3!S18</f>
        <v>4.0873073339002701</v>
      </c>
      <c r="CS80" s="32">
        <f t="shared" si="95"/>
        <v>4.0873073339002701</v>
      </c>
      <c r="CT80" s="23" t="s">
        <v>89</v>
      </c>
      <c r="CU80" s="23" t="s">
        <v>65</v>
      </c>
      <c r="CV80" s="23" t="s">
        <v>66</v>
      </c>
      <c r="CW80" s="23"/>
      <c r="CX80" s="23" t="s">
        <v>40</v>
      </c>
      <c r="CY80" s="23" t="s">
        <v>63</v>
      </c>
      <c r="CZ80" s="23" t="s">
        <v>68</v>
      </c>
      <c r="DA80" s="23">
        <v>2040</v>
      </c>
      <c r="DB80" s="24">
        <f t="shared" si="96"/>
        <v>3.8829419672052565</v>
      </c>
      <c r="DC80" s="32">
        <f t="shared" si="96"/>
        <v>3.8829419672052565</v>
      </c>
      <c r="DD80" s="23" t="s">
        <v>90</v>
      </c>
      <c r="DE80" s="23" t="s">
        <v>65</v>
      </c>
      <c r="DF80" s="23" t="s">
        <v>66</v>
      </c>
    </row>
    <row r="81" spans="1:110" x14ac:dyDescent="0.3">
      <c r="A81" s="2" t="s">
        <v>41</v>
      </c>
      <c r="B81" s="2" t="s">
        <v>63</v>
      </c>
      <c r="C81" s="10" t="s">
        <v>64</v>
      </c>
      <c r="D81" s="2">
        <v>2040</v>
      </c>
      <c r="E81" s="24">
        <f>ELC_prices_Balmorel_IT3!O19</f>
        <v>2.6410607323504394</v>
      </c>
      <c r="F81" s="9">
        <f t="shared" ref="F81:H81" si="109">E81</f>
        <v>2.6410607323504394</v>
      </c>
      <c r="G81" s="9">
        <f t="shared" si="109"/>
        <v>2.6410607323504394</v>
      </c>
      <c r="H81" s="9">
        <f t="shared" si="109"/>
        <v>2.6410607323504394</v>
      </c>
      <c r="I81" t="s">
        <v>67</v>
      </c>
      <c r="J81" t="s">
        <v>65</v>
      </c>
      <c r="K81" t="s">
        <v>66</v>
      </c>
      <c r="N81" t="s">
        <v>41</v>
      </c>
      <c r="O81" t="s">
        <v>63</v>
      </c>
      <c r="P81" t="s">
        <v>68</v>
      </c>
      <c r="Q81">
        <v>2040</v>
      </c>
      <c r="R81" s="9">
        <f t="shared" si="83"/>
        <v>2.5090076957329175</v>
      </c>
      <c r="S81" s="9">
        <f t="shared" si="84"/>
        <v>2.5090076957329175</v>
      </c>
      <c r="T81" s="9">
        <f t="shared" si="85"/>
        <v>2.5090076957329175</v>
      </c>
      <c r="U81" s="9">
        <f t="shared" si="86"/>
        <v>2.5090076957329175</v>
      </c>
      <c r="V81" s="1" t="s">
        <v>71</v>
      </c>
      <c r="W81" t="s">
        <v>65</v>
      </c>
      <c r="X81" t="s">
        <v>66</v>
      </c>
      <c r="AA81" s="2" t="s">
        <v>41</v>
      </c>
      <c r="AB81" s="2" t="s">
        <v>63</v>
      </c>
      <c r="AC81" s="10" t="s">
        <v>64</v>
      </c>
      <c r="AD81" s="2">
        <v>2040</v>
      </c>
      <c r="AE81" s="24">
        <f>ELC_prices_Balmorel_IT3!R19</f>
        <v>2.6254708871812382</v>
      </c>
      <c r="AF81" s="9">
        <f t="shared" si="87"/>
        <v>2.6254708871812382</v>
      </c>
      <c r="AG81" s="1" t="s">
        <v>69</v>
      </c>
      <c r="AH81" s="1" t="s">
        <v>65</v>
      </c>
      <c r="AI81" s="1" t="s">
        <v>66</v>
      </c>
      <c r="AJ81" s="1"/>
      <c r="AK81" s="1" t="s">
        <v>41</v>
      </c>
      <c r="AL81" s="1" t="s">
        <v>63</v>
      </c>
      <c r="AM81" s="1" t="s">
        <v>68</v>
      </c>
      <c r="AN81" s="1">
        <v>2040</v>
      </c>
      <c r="AO81" s="9">
        <f t="shared" si="88"/>
        <v>2.4941973428221762</v>
      </c>
      <c r="AP81" s="9">
        <f t="shared" si="89"/>
        <v>2.4941973428221762</v>
      </c>
      <c r="AQ81" s="1" t="s">
        <v>70</v>
      </c>
      <c r="AR81" s="1" t="s">
        <v>65</v>
      </c>
      <c r="AS81" s="1" t="s">
        <v>66</v>
      </c>
      <c r="AV81" s="2" t="s">
        <v>41</v>
      </c>
      <c r="AW81" s="2" t="s">
        <v>63</v>
      </c>
      <c r="AX81" s="10" t="s">
        <v>64</v>
      </c>
      <c r="AY81" s="2">
        <v>2040</v>
      </c>
      <c r="AZ81" s="24">
        <f>ELC_prices_Balmorel_IT3!T19</f>
        <v>2.5919835286919222</v>
      </c>
      <c r="BA81" s="9">
        <f t="shared" si="90"/>
        <v>2.5919835286919222</v>
      </c>
      <c r="BB81" s="1" t="s">
        <v>72</v>
      </c>
      <c r="BC81" s="1" t="s">
        <v>65</v>
      </c>
      <c r="BD81" s="1" t="s">
        <v>66</v>
      </c>
      <c r="BE81" s="1"/>
      <c r="BF81" s="1" t="s">
        <v>41</v>
      </c>
      <c r="BG81" s="1" t="s">
        <v>63</v>
      </c>
      <c r="BH81" s="1" t="s">
        <v>68</v>
      </c>
      <c r="BI81" s="1">
        <v>2040</v>
      </c>
      <c r="BJ81" s="9">
        <f t="shared" si="91"/>
        <v>2.4623843522573261</v>
      </c>
      <c r="BK81" s="9">
        <f t="shared" si="92"/>
        <v>2.4623843522573261</v>
      </c>
      <c r="BL81" s="1" t="s">
        <v>73</v>
      </c>
      <c r="BM81" s="1" t="s">
        <v>65</v>
      </c>
      <c r="BN81" s="1" t="s">
        <v>66</v>
      </c>
      <c r="BS81" s="2" t="s">
        <v>41</v>
      </c>
      <c r="BT81" s="2" t="s">
        <v>63</v>
      </c>
      <c r="BU81" s="10" t="s">
        <v>64</v>
      </c>
      <c r="BV81" s="2">
        <v>2040</v>
      </c>
      <c r="BW81" s="24">
        <f>ELC_prices_Balmorel_IT3!Q19</f>
        <v>4.2748198546418053</v>
      </c>
      <c r="BX81" s="32">
        <f t="shared" si="93"/>
        <v>4.2748198546418053</v>
      </c>
      <c r="BY81" s="23" t="s">
        <v>87</v>
      </c>
      <c r="BZ81" s="23" t="s">
        <v>65</v>
      </c>
      <c r="CA81" s="23" t="s">
        <v>66</v>
      </c>
      <c r="CB81" s="23"/>
      <c r="CC81" s="23" t="s">
        <v>41</v>
      </c>
      <c r="CD81" s="23" t="s">
        <v>63</v>
      </c>
      <c r="CE81" s="23" t="s">
        <v>68</v>
      </c>
      <c r="CF81" s="23">
        <v>2040</v>
      </c>
      <c r="CG81" s="24">
        <f t="shared" si="94"/>
        <v>4.0610788619097145</v>
      </c>
      <c r="CH81" s="32">
        <f t="shared" si="94"/>
        <v>4.0610788619097145</v>
      </c>
      <c r="CI81" s="23" t="s">
        <v>88</v>
      </c>
      <c r="CJ81" s="23" t="s">
        <v>65</v>
      </c>
      <c r="CK81" s="23" t="s">
        <v>66</v>
      </c>
      <c r="CN81" s="2" t="s">
        <v>41</v>
      </c>
      <c r="CO81" s="2" t="s">
        <v>63</v>
      </c>
      <c r="CP81" s="10" t="s">
        <v>64</v>
      </c>
      <c r="CQ81" s="2">
        <v>2040</v>
      </c>
      <c r="CR81" s="24">
        <f>+ELC_prices_Balmorel_IT3!S19</f>
        <v>4.0873073339002701</v>
      </c>
      <c r="CS81" s="32">
        <f t="shared" si="95"/>
        <v>4.0873073339002701</v>
      </c>
      <c r="CT81" s="23" t="s">
        <v>89</v>
      </c>
      <c r="CU81" s="23" t="s">
        <v>65</v>
      </c>
      <c r="CV81" s="23" t="s">
        <v>66</v>
      </c>
      <c r="CW81" s="23"/>
      <c r="CX81" s="23" t="s">
        <v>41</v>
      </c>
      <c r="CY81" s="23" t="s">
        <v>63</v>
      </c>
      <c r="CZ81" s="23" t="s">
        <v>68</v>
      </c>
      <c r="DA81" s="23">
        <v>2040</v>
      </c>
      <c r="DB81" s="24">
        <f t="shared" si="96"/>
        <v>3.8829419672052565</v>
      </c>
      <c r="DC81" s="32">
        <f t="shared" si="96"/>
        <v>3.8829419672052565</v>
      </c>
      <c r="DD81" s="23" t="s">
        <v>90</v>
      </c>
      <c r="DE81" s="23" t="s">
        <v>65</v>
      </c>
      <c r="DF81" s="23" t="s">
        <v>66</v>
      </c>
    </row>
    <row r="82" spans="1:110" x14ac:dyDescent="0.3">
      <c r="A82" s="2" t="s">
        <v>42</v>
      </c>
      <c r="B82" s="2" t="s">
        <v>63</v>
      </c>
      <c r="C82" s="10" t="s">
        <v>64</v>
      </c>
      <c r="D82" s="2">
        <v>2040</v>
      </c>
      <c r="E82" s="24">
        <f>ELC_prices_Balmorel_IT3!O20</f>
        <v>2.6410607323504394</v>
      </c>
      <c r="F82" s="9">
        <f t="shared" ref="F82:H82" si="110">E82</f>
        <v>2.6410607323504394</v>
      </c>
      <c r="G82" s="9">
        <f t="shared" si="110"/>
        <v>2.6410607323504394</v>
      </c>
      <c r="H82" s="9">
        <f t="shared" si="110"/>
        <v>2.6410607323504394</v>
      </c>
      <c r="I82" t="s">
        <v>67</v>
      </c>
      <c r="J82" t="s">
        <v>65</v>
      </c>
      <c r="K82" t="s">
        <v>66</v>
      </c>
      <c r="N82" t="s">
        <v>42</v>
      </c>
      <c r="O82" t="s">
        <v>63</v>
      </c>
      <c r="P82" t="s">
        <v>68</v>
      </c>
      <c r="Q82">
        <v>2040</v>
      </c>
      <c r="R82" s="9">
        <f t="shared" si="83"/>
        <v>2.5090076957329175</v>
      </c>
      <c r="S82" s="9">
        <f t="shared" si="84"/>
        <v>2.5090076957329175</v>
      </c>
      <c r="T82" s="9">
        <f t="shared" si="85"/>
        <v>2.5090076957329175</v>
      </c>
      <c r="U82" s="9">
        <f t="shared" si="86"/>
        <v>2.5090076957329175</v>
      </c>
      <c r="V82" s="1" t="s">
        <v>71</v>
      </c>
      <c r="W82" t="s">
        <v>65</v>
      </c>
      <c r="X82" t="s">
        <v>66</v>
      </c>
      <c r="AA82" s="2" t="s">
        <v>42</v>
      </c>
      <c r="AB82" s="2" t="s">
        <v>63</v>
      </c>
      <c r="AC82" s="10" t="s">
        <v>64</v>
      </c>
      <c r="AD82" s="2">
        <v>2040</v>
      </c>
      <c r="AE82" s="24">
        <f>ELC_prices_Balmorel_IT3!R20</f>
        <v>2.6254708871812382</v>
      </c>
      <c r="AF82" s="9">
        <f t="shared" si="87"/>
        <v>2.6254708871812382</v>
      </c>
      <c r="AG82" s="1" t="s">
        <v>69</v>
      </c>
      <c r="AH82" s="1" t="s">
        <v>65</v>
      </c>
      <c r="AI82" s="1" t="s">
        <v>66</v>
      </c>
      <c r="AJ82" s="1"/>
      <c r="AK82" s="1" t="s">
        <v>42</v>
      </c>
      <c r="AL82" s="1" t="s">
        <v>63</v>
      </c>
      <c r="AM82" s="1" t="s">
        <v>68</v>
      </c>
      <c r="AN82" s="1">
        <v>2040</v>
      </c>
      <c r="AO82" s="9">
        <f t="shared" si="88"/>
        <v>2.4941973428221762</v>
      </c>
      <c r="AP82" s="9">
        <f t="shared" si="89"/>
        <v>2.4941973428221762</v>
      </c>
      <c r="AQ82" s="1" t="s">
        <v>70</v>
      </c>
      <c r="AR82" s="1" t="s">
        <v>65</v>
      </c>
      <c r="AS82" s="1" t="s">
        <v>66</v>
      </c>
      <c r="AV82" s="2" t="s">
        <v>42</v>
      </c>
      <c r="AW82" s="2" t="s">
        <v>63</v>
      </c>
      <c r="AX82" s="10" t="s">
        <v>64</v>
      </c>
      <c r="AY82" s="2">
        <v>2040</v>
      </c>
      <c r="AZ82" s="24">
        <f>ELC_prices_Balmorel_IT3!T20</f>
        <v>2.5919835286919222</v>
      </c>
      <c r="BA82" s="9">
        <f t="shared" si="90"/>
        <v>2.5919835286919222</v>
      </c>
      <c r="BB82" s="1" t="s">
        <v>72</v>
      </c>
      <c r="BC82" s="1" t="s">
        <v>65</v>
      </c>
      <c r="BD82" s="1" t="s">
        <v>66</v>
      </c>
      <c r="BE82" s="1"/>
      <c r="BF82" s="1" t="s">
        <v>42</v>
      </c>
      <c r="BG82" s="1" t="s">
        <v>63</v>
      </c>
      <c r="BH82" s="1" t="s">
        <v>68</v>
      </c>
      <c r="BI82" s="1">
        <v>2040</v>
      </c>
      <c r="BJ82" s="9">
        <f t="shared" si="91"/>
        <v>2.4623843522573261</v>
      </c>
      <c r="BK82" s="9">
        <f t="shared" si="92"/>
        <v>2.4623843522573261</v>
      </c>
      <c r="BL82" s="1" t="s">
        <v>73</v>
      </c>
      <c r="BM82" s="1" t="s">
        <v>65</v>
      </c>
      <c r="BN82" s="1" t="s">
        <v>66</v>
      </c>
      <c r="BS82" s="2" t="s">
        <v>42</v>
      </c>
      <c r="BT82" s="2" t="s">
        <v>63</v>
      </c>
      <c r="BU82" s="10" t="s">
        <v>64</v>
      </c>
      <c r="BV82" s="2">
        <v>2040</v>
      </c>
      <c r="BW82" s="24">
        <f>ELC_prices_Balmorel_IT3!Q20</f>
        <v>4.2748198546418053</v>
      </c>
      <c r="BX82" s="32">
        <f t="shared" si="93"/>
        <v>4.2748198546418053</v>
      </c>
      <c r="BY82" s="23" t="s">
        <v>87</v>
      </c>
      <c r="BZ82" s="23" t="s">
        <v>65</v>
      </c>
      <c r="CA82" s="23" t="s">
        <v>66</v>
      </c>
      <c r="CB82" s="23"/>
      <c r="CC82" s="23" t="s">
        <v>42</v>
      </c>
      <c r="CD82" s="23" t="s">
        <v>63</v>
      </c>
      <c r="CE82" s="23" t="s">
        <v>68</v>
      </c>
      <c r="CF82" s="23">
        <v>2040</v>
      </c>
      <c r="CG82" s="24">
        <f t="shared" si="94"/>
        <v>4.0610788619097145</v>
      </c>
      <c r="CH82" s="32">
        <f t="shared" si="94"/>
        <v>4.0610788619097145</v>
      </c>
      <c r="CI82" s="23" t="s">
        <v>88</v>
      </c>
      <c r="CJ82" s="23" t="s">
        <v>65</v>
      </c>
      <c r="CK82" s="23" t="s">
        <v>66</v>
      </c>
      <c r="CN82" s="2" t="s">
        <v>42</v>
      </c>
      <c r="CO82" s="2" t="s">
        <v>63</v>
      </c>
      <c r="CP82" s="10" t="s">
        <v>64</v>
      </c>
      <c r="CQ82" s="2">
        <v>2040</v>
      </c>
      <c r="CR82" s="24">
        <f>+ELC_prices_Balmorel_IT3!S20</f>
        <v>4.0873073339002701</v>
      </c>
      <c r="CS82" s="32">
        <f t="shared" si="95"/>
        <v>4.0873073339002701</v>
      </c>
      <c r="CT82" s="23" t="s">
        <v>89</v>
      </c>
      <c r="CU82" s="23" t="s">
        <v>65</v>
      </c>
      <c r="CV82" s="23" t="s">
        <v>66</v>
      </c>
      <c r="CW82" s="23"/>
      <c r="CX82" s="23" t="s">
        <v>42</v>
      </c>
      <c r="CY82" s="23" t="s">
        <v>63</v>
      </c>
      <c r="CZ82" s="23" t="s">
        <v>68</v>
      </c>
      <c r="DA82" s="23">
        <v>2040</v>
      </c>
      <c r="DB82" s="24">
        <f t="shared" si="96"/>
        <v>3.8829419672052565</v>
      </c>
      <c r="DC82" s="32">
        <f t="shared" si="96"/>
        <v>3.8829419672052565</v>
      </c>
      <c r="DD82" s="23" t="s">
        <v>90</v>
      </c>
      <c r="DE82" s="23" t="s">
        <v>65</v>
      </c>
      <c r="DF82" s="23" t="s">
        <v>66</v>
      </c>
    </row>
    <row r="83" spans="1:110" x14ac:dyDescent="0.3">
      <c r="A83" s="2" t="s">
        <v>43</v>
      </c>
      <c r="B83" s="2" t="s">
        <v>63</v>
      </c>
      <c r="C83" s="10" t="s">
        <v>64</v>
      </c>
      <c r="D83" s="2">
        <v>2040</v>
      </c>
      <c r="E83" s="24">
        <f>ELC_prices_Balmorel_IT3!O21</f>
        <v>13.042794331878609</v>
      </c>
      <c r="F83" s="9">
        <f t="shared" ref="F83:H83" si="111">E83</f>
        <v>13.042794331878609</v>
      </c>
      <c r="G83" s="9">
        <f t="shared" si="111"/>
        <v>13.042794331878609</v>
      </c>
      <c r="H83" s="9">
        <f t="shared" si="111"/>
        <v>13.042794331878609</v>
      </c>
      <c r="I83" t="s">
        <v>67</v>
      </c>
      <c r="J83" t="s">
        <v>65</v>
      </c>
      <c r="K83" t="s">
        <v>66</v>
      </c>
      <c r="N83" t="s">
        <v>43</v>
      </c>
      <c r="O83" t="s">
        <v>63</v>
      </c>
      <c r="P83" t="s">
        <v>68</v>
      </c>
      <c r="Q83">
        <v>2040</v>
      </c>
      <c r="R83" s="9">
        <f t="shared" si="83"/>
        <v>12.390654615284678</v>
      </c>
      <c r="S83" s="9">
        <f t="shared" si="84"/>
        <v>12.390654615284678</v>
      </c>
      <c r="T83" s="9">
        <f t="shared" si="85"/>
        <v>12.390654615284678</v>
      </c>
      <c r="U83" s="9">
        <f t="shared" si="86"/>
        <v>12.390654615284678</v>
      </c>
      <c r="V83" s="1" t="s">
        <v>71</v>
      </c>
      <c r="W83" t="s">
        <v>65</v>
      </c>
      <c r="X83" t="s">
        <v>66</v>
      </c>
      <c r="AA83" s="2" t="s">
        <v>43</v>
      </c>
      <c r="AB83" s="2" t="s">
        <v>63</v>
      </c>
      <c r="AC83" s="10" t="s">
        <v>64</v>
      </c>
      <c r="AD83" s="2">
        <v>2040</v>
      </c>
      <c r="AE83" s="24">
        <f>ELC_prices_Balmorel_IT3!R21</f>
        <v>13.225506486413339</v>
      </c>
      <c r="AF83" s="9">
        <f t="shared" si="87"/>
        <v>13.225506486413339</v>
      </c>
      <c r="AG83" s="1" t="s">
        <v>69</v>
      </c>
      <c r="AH83" s="1" t="s">
        <v>65</v>
      </c>
      <c r="AI83" s="1" t="s">
        <v>66</v>
      </c>
      <c r="AJ83" s="1"/>
      <c r="AK83" s="1" t="s">
        <v>43</v>
      </c>
      <c r="AL83" s="1" t="s">
        <v>63</v>
      </c>
      <c r="AM83" s="1" t="s">
        <v>68</v>
      </c>
      <c r="AN83" s="1">
        <v>2040</v>
      </c>
      <c r="AO83" s="9">
        <f t="shared" si="88"/>
        <v>12.564231162092671</v>
      </c>
      <c r="AP83" s="9">
        <f t="shared" si="89"/>
        <v>12.564231162092671</v>
      </c>
      <c r="AQ83" s="1" t="s">
        <v>70</v>
      </c>
      <c r="AR83" s="1" t="s">
        <v>65</v>
      </c>
      <c r="AS83" s="1" t="s">
        <v>66</v>
      </c>
      <c r="AV83" s="2" t="s">
        <v>43</v>
      </c>
      <c r="AW83" s="2" t="s">
        <v>63</v>
      </c>
      <c r="AX83" s="10" t="s">
        <v>64</v>
      </c>
      <c r="AY83" s="2">
        <v>2040</v>
      </c>
      <c r="AZ83" s="24">
        <f>ELC_prices_Balmorel_IT3!T21</f>
        <v>12.543805120585215</v>
      </c>
      <c r="BA83" s="9">
        <f t="shared" si="90"/>
        <v>12.543805120585215</v>
      </c>
      <c r="BB83" s="1" t="s">
        <v>72</v>
      </c>
      <c r="BC83" s="1" t="s">
        <v>65</v>
      </c>
      <c r="BD83" s="1" t="s">
        <v>66</v>
      </c>
      <c r="BE83" s="1"/>
      <c r="BF83" s="1" t="s">
        <v>43</v>
      </c>
      <c r="BG83" s="1" t="s">
        <v>63</v>
      </c>
      <c r="BH83" s="1" t="s">
        <v>68</v>
      </c>
      <c r="BI83" s="1">
        <v>2040</v>
      </c>
      <c r="BJ83" s="9">
        <f t="shared" si="91"/>
        <v>11.916614864555955</v>
      </c>
      <c r="BK83" s="9">
        <f t="shared" si="92"/>
        <v>11.916614864555955</v>
      </c>
      <c r="BL83" s="1" t="s">
        <v>73</v>
      </c>
      <c r="BM83" s="1" t="s">
        <v>65</v>
      </c>
      <c r="BN83" s="1" t="s">
        <v>66</v>
      </c>
      <c r="BS83" s="2" t="s">
        <v>43</v>
      </c>
      <c r="BT83" s="2" t="s">
        <v>63</v>
      </c>
      <c r="BU83" s="10" t="s">
        <v>64</v>
      </c>
      <c r="BV83" s="2">
        <v>2040</v>
      </c>
      <c r="BW83" s="24">
        <f>ELC_prices_Balmorel_IT3!Q21</f>
        <v>11.604141498575318</v>
      </c>
      <c r="BX83" s="32">
        <f t="shared" si="93"/>
        <v>11.604141498575318</v>
      </c>
      <c r="BY83" s="23" t="s">
        <v>87</v>
      </c>
      <c r="BZ83" s="23" t="s">
        <v>65</v>
      </c>
      <c r="CA83" s="23" t="s">
        <v>66</v>
      </c>
      <c r="CB83" s="23"/>
      <c r="CC83" s="23" t="s">
        <v>43</v>
      </c>
      <c r="CD83" s="23" t="s">
        <v>63</v>
      </c>
      <c r="CE83" s="23" t="s">
        <v>68</v>
      </c>
      <c r="CF83" s="23">
        <v>2040</v>
      </c>
      <c r="CG83" s="24">
        <f t="shared" si="94"/>
        <v>11.023934423646551</v>
      </c>
      <c r="CH83" s="32">
        <f t="shared" si="94"/>
        <v>11.023934423646551</v>
      </c>
      <c r="CI83" s="23" t="s">
        <v>88</v>
      </c>
      <c r="CJ83" s="23" t="s">
        <v>65</v>
      </c>
      <c r="CK83" s="23" t="s">
        <v>66</v>
      </c>
      <c r="CN83" s="2" t="s">
        <v>43</v>
      </c>
      <c r="CO83" s="2" t="s">
        <v>63</v>
      </c>
      <c r="CP83" s="10" t="s">
        <v>64</v>
      </c>
      <c r="CQ83" s="2">
        <v>2040</v>
      </c>
      <c r="CR83" s="24">
        <f>+ELC_prices_Balmorel_IT3!S21</f>
        <v>11.916386237155962</v>
      </c>
      <c r="CS83" s="32">
        <f t="shared" si="95"/>
        <v>11.916386237155962</v>
      </c>
      <c r="CT83" s="23" t="s">
        <v>89</v>
      </c>
      <c r="CU83" s="23" t="s">
        <v>65</v>
      </c>
      <c r="CV83" s="23" t="s">
        <v>66</v>
      </c>
      <c r="CW83" s="23"/>
      <c r="CX83" s="23" t="s">
        <v>43</v>
      </c>
      <c r="CY83" s="23" t="s">
        <v>63</v>
      </c>
      <c r="CZ83" s="23" t="s">
        <v>68</v>
      </c>
      <c r="DA83" s="23">
        <v>2040</v>
      </c>
      <c r="DB83" s="24">
        <f t="shared" si="96"/>
        <v>11.320566925298163</v>
      </c>
      <c r="DC83" s="32">
        <f t="shared" si="96"/>
        <v>11.320566925298163</v>
      </c>
      <c r="DD83" s="23" t="s">
        <v>90</v>
      </c>
      <c r="DE83" s="23" t="s">
        <v>65</v>
      </c>
      <c r="DF83" s="23" t="s">
        <v>66</v>
      </c>
    </row>
    <row r="84" spans="1:110" x14ac:dyDescent="0.3">
      <c r="A84" s="2" t="s">
        <v>44</v>
      </c>
      <c r="B84" s="2" t="s">
        <v>63</v>
      </c>
      <c r="C84" s="10" t="s">
        <v>64</v>
      </c>
      <c r="D84" s="2">
        <v>2040</v>
      </c>
      <c r="E84" s="24">
        <f>ELC_prices_Balmorel_IT3!O22</f>
        <v>13.026821388148896</v>
      </c>
      <c r="F84" s="9">
        <f t="shared" ref="F84:H84" si="112">E84</f>
        <v>13.026821388148896</v>
      </c>
      <c r="G84" s="9">
        <f t="shared" si="112"/>
        <v>13.026821388148896</v>
      </c>
      <c r="H84" s="9">
        <f t="shared" si="112"/>
        <v>13.026821388148896</v>
      </c>
      <c r="I84" t="s">
        <v>67</v>
      </c>
      <c r="J84" t="s">
        <v>65</v>
      </c>
      <c r="K84" t="s">
        <v>66</v>
      </c>
      <c r="N84" t="s">
        <v>44</v>
      </c>
      <c r="O84" t="s">
        <v>63</v>
      </c>
      <c r="P84" t="s">
        <v>68</v>
      </c>
      <c r="Q84">
        <v>2040</v>
      </c>
      <c r="R84" s="9">
        <f t="shared" si="83"/>
        <v>12.375480318741451</v>
      </c>
      <c r="S84" s="9">
        <f t="shared" si="84"/>
        <v>12.375480318741451</v>
      </c>
      <c r="T84" s="9">
        <f t="shared" si="85"/>
        <v>12.375480318741451</v>
      </c>
      <c r="U84" s="9">
        <f t="shared" si="86"/>
        <v>12.375480318741451</v>
      </c>
      <c r="V84" s="1" t="s">
        <v>71</v>
      </c>
      <c r="W84" t="s">
        <v>65</v>
      </c>
      <c r="X84" t="s">
        <v>66</v>
      </c>
      <c r="AA84" s="2" t="s">
        <v>44</v>
      </c>
      <c r="AB84" s="2" t="s">
        <v>63</v>
      </c>
      <c r="AC84" s="10" t="s">
        <v>64</v>
      </c>
      <c r="AD84" s="2">
        <v>2040</v>
      </c>
      <c r="AE84" s="24">
        <f>ELC_prices_Balmorel_IT3!R22</f>
        <v>13.215088723616118</v>
      </c>
      <c r="AF84" s="9">
        <f t="shared" si="87"/>
        <v>13.215088723616118</v>
      </c>
      <c r="AG84" s="1" t="s">
        <v>69</v>
      </c>
      <c r="AH84" s="1" t="s">
        <v>65</v>
      </c>
      <c r="AI84" s="1" t="s">
        <v>66</v>
      </c>
      <c r="AJ84" s="1"/>
      <c r="AK84" s="1" t="s">
        <v>44</v>
      </c>
      <c r="AL84" s="1" t="s">
        <v>63</v>
      </c>
      <c r="AM84" s="1" t="s">
        <v>68</v>
      </c>
      <c r="AN84" s="1">
        <v>2040</v>
      </c>
      <c r="AO84" s="9">
        <f t="shared" si="88"/>
        <v>12.554334287435312</v>
      </c>
      <c r="AP84" s="9">
        <f t="shared" si="89"/>
        <v>12.554334287435312</v>
      </c>
      <c r="AQ84" s="1" t="s">
        <v>70</v>
      </c>
      <c r="AR84" s="1" t="s">
        <v>65</v>
      </c>
      <c r="AS84" s="1" t="s">
        <v>66</v>
      </c>
      <c r="AV84" s="2" t="s">
        <v>44</v>
      </c>
      <c r="AW84" s="2" t="s">
        <v>63</v>
      </c>
      <c r="AX84" s="10" t="s">
        <v>64</v>
      </c>
      <c r="AY84" s="2">
        <v>2040</v>
      </c>
      <c r="AZ84" s="24">
        <f>ELC_prices_Balmorel_IT3!T22</f>
        <v>12.527532314635826</v>
      </c>
      <c r="BA84" s="9">
        <f t="shared" si="90"/>
        <v>12.527532314635826</v>
      </c>
      <c r="BB84" s="1" t="s">
        <v>72</v>
      </c>
      <c r="BC84" s="1" t="s">
        <v>65</v>
      </c>
      <c r="BD84" s="1" t="s">
        <v>66</v>
      </c>
      <c r="BE84" s="1"/>
      <c r="BF84" s="1" t="s">
        <v>44</v>
      </c>
      <c r="BG84" s="1" t="s">
        <v>63</v>
      </c>
      <c r="BH84" s="1" t="s">
        <v>68</v>
      </c>
      <c r="BI84" s="1">
        <v>2040</v>
      </c>
      <c r="BJ84" s="9">
        <f t="shared" si="91"/>
        <v>11.901155698904034</v>
      </c>
      <c r="BK84" s="9">
        <f t="shared" si="92"/>
        <v>11.901155698904034</v>
      </c>
      <c r="BL84" s="1" t="s">
        <v>73</v>
      </c>
      <c r="BM84" s="1" t="s">
        <v>65</v>
      </c>
      <c r="BN84" s="1" t="s">
        <v>66</v>
      </c>
      <c r="BS84" s="2" t="s">
        <v>44</v>
      </c>
      <c r="BT84" s="2" t="s">
        <v>63</v>
      </c>
      <c r="BU84" s="10" t="s">
        <v>64</v>
      </c>
      <c r="BV84" s="2">
        <v>2040</v>
      </c>
      <c r="BW84" s="24">
        <f>ELC_prices_Balmorel_IT3!Q22</f>
        <v>11.572316303851155</v>
      </c>
      <c r="BX84" s="32">
        <f t="shared" si="93"/>
        <v>11.572316303851155</v>
      </c>
      <c r="BY84" s="23" t="s">
        <v>87</v>
      </c>
      <c r="BZ84" s="23" t="s">
        <v>65</v>
      </c>
      <c r="CA84" s="23" t="s">
        <v>66</v>
      </c>
      <c r="CB84" s="23"/>
      <c r="CC84" s="23" t="s">
        <v>44</v>
      </c>
      <c r="CD84" s="23" t="s">
        <v>63</v>
      </c>
      <c r="CE84" s="23" t="s">
        <v>68</v>
      </c>
      <c r="CF84" s="23">
        <v>2040</v>
      </c>
      <c r="CG84" s="24">
        <f t="shared" si="94"/>
        <v>10.993700488658597</v>
      </c>
      <c r="CH84" s="32">
        <f t="shared" si="94"/>
        <v>10.993700488658597</v>
      </c>
      <c r="CI84" s="23" t="s">
        <v>88</v>
      </c>
      <c r="CJ84" s="23" t="s">
        <v>65</v>
      </c>
      <c r="CK84" s="23" t="s">
        <v>66</v>
      </c>
      <c r="CN84" s="2" t="s">
        <v>44</v>
      </c>
      <c r="CO84" s="2" t="s">
        <v>63</v>
      </c>
      <c r="CP84" s="10" t="s">
        <v>64</v>
      </c>
      <c r="CQ84" s="2">
        <v>2040</v>
      </c>
      <c r="CR84" s="24">
        <f>+ELC_prices_Balmorel_IT3!S22</f>
        <v>11.921418122285576</v>
      </c>
      <c r="CS84" s="32">
        <f t="shared" si="95"/>
        <v>11.921418122285576</v>
      </c>
      <c r="CT84" s="23" t="s">
        <v>89</v>
      </c>
      <c r="CU84" s="23" t="s">
        <v>65</v>
      </c>
      <c r="CV84" s="23" t="s">
        <v>66</v>
      </c>
      <c r="CW84" s="23"/>
      <c r="CX84" s="23" t="s">
        <v>44</v>
      </c>
      <c r="CY84" s="23" t="s">
        <v>63</v>
      </c>
      <c r="CZ84" s="23" t="s">
        <v>68</v>
      </c>
      <c r="DA84" s="23">
        <v>2040</v>
      </c>
      <c r="DB84" s="24">
        <f t="shared" si="96"/>
        <v>11.325347216171297</v>
      </c>
      <c r="DC84" s="32">
        <f t="shared" si="96"/>
        <v>11.325347216171297</v>
      </c>
      <c r="DD84" s="23" t="s">
        <v>90</v>
      </c>
      <c r="DE84" s="23" t="s">
        <v>65</v>
      </c>
      <c r="DF84" s="23" t="s">
        <v>66</v>
      </c>
    </row>
    <row r="85" spans="1:110" x14ac:dyDescent="0.3">
      <c r="A85" s="2" t="s">
        <v>45</v>
      </c>
      <c r="B85" s="2" t="s">
        <v>63</v>
      </c>
      <c r="C85" s="10" t="s">
        <v>64</v>
      </c>
      <c r="D85" s="2">
        <v>2040</v>
      </c>
      <c r="E85" s="24">
        <f>ELC_prices_Balmorel_IT3!O23</f>
        <v>13.028533017826348</v>
      </c>
      <c r="F85" s="9">
        <f t="shared" ref="F85:H85" si="113">E85</f>
        <v>13.028533017826348</v>
      </c>
      <c r="G85" s="9">
        <f t="shared" si="113"/>
        <v>13.028533017826348</v>
      </c>
      <c r="H85" s="9">
        <f t="shared" si="113"/>
        <v>13.028533017826348</v>
      </c>
      <c r="I85" t="s">
        <v>67</v>
      </c>
      <c r="J85" t="s">
        <v>65</v>
      </c>
      <c r="K85" t="s">
        <v>66</v>
      </c>
      <c r="N85" t="s">
        <v>45</v>
      </c>
      <c r="O85" t="s">
        <v>63</v>
      </c>
      <c r="P85" t="s">
        <v>68</v>
      </c>
      <c r="Q85">
        <v>2040</v>
      </c>
      <c r="R85" s="9">
        <f t="shared" si="83"/>
        <v>12.377106366935029</v>
      </c>
      <c r="S85" s="9">
        <f t="shared" si="84"/>
        <v>12.377106366935029</v>
      </c>
      <c r="T85" s="9">
        <f t="shared" si="85"/>
        <v>12.377106366935029</v>
      </c>
      <c r="U85" s="9">
        <f t="shared" si="86"/>
        <v>12.377106366935029</v>
      </c>
      <c r="V85" s="1" t="s">
        <v>71</v>
      </c>
      <c r="W85" t="s">
        <v>65</v>
      </c>
      <c r="X85" t="s">
        <v>66</v>
      </c>
      <c r="AA85" s="2" t="s">
        <v>45</v>
      </c>
      <c r="AB85" s="2" t="s">
        <v>63</v>
      </c>
      <c r="AC85" s="10" t="s">
        <v>64</v>
      </c>
      <c r="AD85" s="2">
        <v>2040</v>
      </c>
      <c r="AE85" s="24">
        <f>ELC_prices_Balmorel_IT3!R23</f>
        <v>13.216825273296811</v>
      </c>
      <c r="AF85" s="9">
        <f t="shared" si="87"/>
        <v>13.216825273296811</v>
      </c>
      <c r="AG85" s="1" t="s">
        <v>69</v>
      </c>
      <c r="AH85" s="1" t="s">
        <v>65</v>
      </c>
      <c r="AI85" s="1" t="s">
        <v>66</v>
      </c>
      <c r="AJ85" s="1"/>
      <c r="AK85" s="1" t="s">
        <v>45</v>
      </c>
      <c r="AL85" s="1" t="s">
        <v>63</v>
      </c>
      <c r="AM85" s="1" t="s">
        <v>68</v>
      </c>
      <c r="AN85" s="1">
        <v>2040</v>
      </c>
      <c r="AO85" s="9">
        <f t="shared" si="88"/>
        <v>12.55598400963197</v>
      </c>
      <c r="AP85" s="9">
        <f t="shared" si="89"/>
        <v>12.55598400963197</v>
      </c>
      <c r="AQ85" s="1" t="s">
        <v>70</v>
      </c>
      <c r="AR85" s="1" t="s">
        <v>65</v>
      </c>
      <c r="AS85" s="1" t="s">
        <v>66</v>
      </c>
      <c r="AV85" s="2" t="s">
        <v>45</v>
      </c>
      <c r="AW85" s="2" t="s">
        <v>63</v>
      </c>
      <c r="AX85" s="10" t="s">
        <v>64</v>
      </c>
      <c r="AY85" s="2">
        <v>2040</v>
      </c>
      <c r="AZ85" s="24">
        <f>ELC_prices_Balmorel_IT3!T23</f>
        <v>12.529178350396279</v>
      </c>
      <c r="BA85" s="9">
        <f t="shared" si="90"/>
        <v>12.529178350396279</v>
      </c>
      <c r="BB85" s="1" t="s">
        <v>72</v>
      </c>
      <c r="BC85" s="1" t="s">
        <v>65</v>
      </c>
      <c r="BD85" s="1" t="s">
        <v>66</v>
      </c>
      <c r="BE85" s="1"/>
      <c r="BF85" s="1" t="s">
        <v>45</v>
      </c>
      <c r="BG85" s="1" t="s">
        <v>63</v>
      </c>
      <c r="BH85" s="1" t="s">
        <v>68</v>
      </c>
      <c r="BI85" s="1">
        <v>2040</v>
      </c>
      <c r="BJ85" s="9">
        <f t="shared" si="91"/>
        <v>11.902719432876465</v>
      </c>
      <c r="BK85" s="9">
        <f t="shared" si="92"/>
        <v>11.902719432876465</v>
      </c>
      <c r="BL85" s="1" t="s">
        <v>73</v>
      </c>
      <c r="BM85" s="1" t="s">
        <v>65</v>
      </c>
      <c r="BN85" s="1" t="s">
        <v>66</v>
      </c>
      <c r="BS85" s="2" t="s">
        <v>45</v>
      </c>
      <c r="BT85" s="2" t="s">
        <v>63</v>
      </c>
      <c r="BU85" s="10" t="s">
        <v>64</v>
      </c>
      <c r="BV85" s="2">
        <v>2040</v>
      </c>
      <c r="BW85" s="24">
        <f>ELC_prices_Balmorel_IT3!Q23</f>
        <v>11.610273985648174</v>
      </c>
      <c r="BX85" s="32">
        <f t="shared" si="93"/>
        <v>11.610273985648174</v>
      </c>
      <c r="BY85" s="23" t="s">
        <v>87</v>
      </c>
      <c r="BZ85" s="23" t="s">
        <v>65</v>
      </c>
      <c r="CA85" s="23" t="s">
        <v>66</v>
      </c>
      <c r="CB85" s="23"/>
      <c r="CC85" s="23" t="s">
        <v>45</v>
      </c>
      <c r="CD85" s="23" t="s">
        <v>63</v>
      </c>
      <c r="CE85" s="23" t="s">
        <v>68</v>
      </c>
      <c r="CF85" s="23">
        <v>2040</v>
      </c>
      <c r="CG85" s="24">
        <f t="shared" si="94"/>
        <v>11.029760286365764</v>
      </c>
      <c r="CH85" s="32">
        <f t="shared" si="94"/>
        <v>11.029760286365764</v>
      </c>
      <c r="CI85" s="23" t="s">
        <v>88</v>
      </c>
      <c r="CJ85" s="23" t="s">
        <v>65</v>
      </c>
      <c r="CK85" s="23" t="s">
        <v>66</v>
      </c>
      <c r="CN85" s="2" t="s">
        <v>45</v>
      </c>
      <c r="CO85" s="2" t="s">
        <v>63</v>
      </c>
      <c r="CP85" s="10" t="s">
        <v>64</v>
      </c>
      <c r="CQ85" s="2">
        <v>2040</v>
      </c>
      <c r="CR85" s="24">
        <f>+ELC_prices_Balmorel_IT3!S23</f>
        <v>11.915414480692647</v>
      </c>
      <c r="CS85" s="32">
        <f t="shared" si="95"/>
        <v>11.915414480692647</v>
      </c>
      <c r="CT85" s="23" t="s">
        <v>89</v>
      </c>
      <c r="CU85" s="23" t="s">
        <v>65</v>
      </c>
      <c r="CV85" s="23" t="s">
        <v>66</v>
      </c>
      <c r="CW85" s="23"/>
      <c r="CX85" s="23" t="s">
        <v>45</v>
      </c>
      <c r="CY85" s="23" t="s">
        <v>63</v>
      </c>
      <c r="CZ85" s="23" t="s">
        <v>68</v>
      </c>
      <c r="DA85" s="23">
        <v>2040</v>
      </c>
      <c r="DB85" s="24">
        <f t="shared" si="96"/>
        <v>11.319643756658014</v>
      </c>
      <c r="DC85" s="32">
        <f t="shared" si="96"/>
        <v>11.319643756658014</v>
      </c>
      <c r="DD85" s="23" t="s">
        <v>90</v>
      </c>
      <c r="DE85" s="23" t="s">
        <v>65</v>
      </c>
      <c r="DF85" s="23" t="s">
        <v>66</v>
      </c>
    </row>
    <row r="86" spans="1:110" x14ac:dyDescent="0.3">
      <c r="A86" s="2" t="s">
        <v>46</v>
      </c>
      <c r="B86" s="2" t="s">
        <v>63</v>
      </c>
      <c r="C86" s="10" t="s">
        <v>64</v>
      </c>
      <c r="D86" s="2">
        <v>2040</v>
      </c>
      <c r="E86" s="24">
        <f>ELC_prices_Balmorel_IT3!O24</f>
        <v>13.037089497886376</v>
      </c>
      <c r="F86" s="9">
        <f t="shared" ref="F86:H86" si="114">E86</f>
        <v>13.037089497886376</v>
      </c>
      <c r="G86" s="9">
        <f t="shared" si="114"/>
        <v>13.037089497886376</v>
      </c>
      <c r="H86" s="9">
        <f t="shared" si="114"/>
        <v>13.037089497886376</v>
      </c>
      <c r="I86" t="s">
        <v>67</v>
      </c>
      <c r="J86" t="s">
        <v>65</v>
      </c>
      <c r="K86" t="s">
        <v>66</v>
      </c>
      <c r="N86" t="s">
        <v>46</v>
      </c>
      <c r="O86" t="s">
        <v>63</v>
      </c>
      <c r="P86" t="s">
        <v>68</v>
      </c>
      <c r="Q86">
        <v>2040</v>
      </c>
      <c r="R86" s="9">
        <f t="shared" si="83"/>
        <v>12.385235022992056</v>
      </c>
      <c r="S86" s="9">
        <f t="shared" si="84"/>
        <v>12.385235022992056</v>
      </c>
      <c r="T86" s="9">
        <f t="shared" si="85"/>
        <v>12.385235022992056</v>
      </c>
      <c r="U86" s="9">
        <f t="shared" si="86"/>
        <v>12.385235022992056</v>
      </c>
      <c r="V86" s="1" t="s">
        <v>71</v>
      </c>
      <c r="W86" t="s">
        <v>65</v>
      </c>
      <c r="X86" t="s">
        <v>66</v>
      </c>
      <c r="AA86" s="2" t="s">
        <v>46</v>
      </c>
      <c r="AB86" s="2" t="s">
        <v>63</v>
      </c>
      <c r="AC86" s="10" t="s">
        <v>64</v>
      </c>
      <c r="AD86" s="2">
        <v>2040</v>
      </c>
      <c r="AE86" s="24">
        <f>ELC_prices_Balmorel_IT3!R24</f>
        <v>13.223770152982908</v>
      </c>
      <c r="AF86" s="9">
        <f t="shared" si="87"/>
        <v>13.223770152982908</v>
      </c>
      <c r="AG86" s="1" t="s">
        <v>69</v>
      </c>
      <c r="AH86" s="1" t="s">
        <v>65</v>
      </c>
      <c r="AI86" s="1" t="s">
        <v>66</v>
      </c>
      <c r="AJ86" s="1"/>
      <c r="AK86" s="1" t="s">
        <v>46</v>
      </c>
      <c r="AL86" s="1" t="s">
        <v>63</v>
      </c>
      <c r="AM86" s="1" t="s">
        <v>68</v>
      </c>
      <c r="AN86" s="1">
        <v>2040</v>
      </c>
      <c r="AO86" s="9">
        <f t="shared" si="88"/>
        <v>12.562581645333761</v>
      </c>
      <c r="AP86" s="9">
        <f t="shared" si="89"/>
        <v>12.562581645333761</v>
      </c>
      <c r="AQ86" s="1" t="s">
        <v>70</v>
      </c>
      <c r="AR86" s="1" t="s">
        <v>65</v>
      </c>
      <c r="AS86" s="1" t="s">
        <v>66</v>
      </c>
      <c r="AV86" s="2" t="s">
        <v>46</v>
      </c>
      <c r="AW86" s="2" t="s">
        <v>63</v>
      </c>
      <c r="AX86" s="10" t="s">
        <v>64</v>
      </c>
      <c r="AY86" s="2">
        <v>2040</v>
      </c>
      <c r="AZ86" s="24">
        <f>ELC_prices_Balmorel_IT3!T24</f>
        <v>12.535760615747577</v>
      </c>
      <c r="BA86" s="9">
        <f t="shared" si="90"/>
        <v>12.535760615747577</v>
      </c>
      <c r="BB86" s="1" t="s">
        <v>72</v>
      </c>
      <c r="BC86" s="1" t="s">
        <v>65</v>
      </c>
      <c r="BD86" s="1" t="s">
        <v>66</v>
      </c>
      <c r="BE86" s="1"/>
      <c r="BF86" s="1" t="s">
        <v>46</v>
      </c>
      <c r="BG86" s="1" t="s">
        <v>63</v>
      </c>
      <c r="BH86" s="1" t="s">
        <v>68</v>
      </c>
      <c r="BI86" s="1">
        <v>2040</v>
      </c>
      <c r="BJ86" s="9">
        <f t="shared" si="91"/>
        <v>11.908972584960198</v>
      </c>
      <c r="BK86" s="9">
        <f t="shared" si="92"/>
        <v>11.908972584960198</v>
      </c>
      <c r="BL86" s="1" t="s">
        <v>73</v>
      </c>
      <c r="BM86" s="1" t="s">
        <v>65</v>
      </c>
      <c r="BN86" s="1" t="s">
        <v>66</v>
      </c>
      <c r="BS86" s="2" t="s">
        <v>46</v>
      </c>
      <c r="BT86" s="2" t="s">
        <v>63</v>
      </c>
      <c r="BU86" s="10" t="s">
        <v>64</v>
      </c>
      <c r="BV86" s="2">
        <v>2040</v>
      </c>
      <c r="BW86" s="24">
        <f>ELC_prices_Balmorel_IT3!Q24</f>
        <v>11.574823826956663</v>
      </c>
      <c r="BX86" s="32">
        <f t="shared" si="93"/>
        <v>11.574823826956663</v>
      </c>
      <c r="BY86" s="23" t="s">
        <v>87</v>
      </c>
      <c r="BZ86" s="23" t="s">
        <v>65</v>
      </c>
      <c r="CA86" s="23" t="s">
        <v>66</v>
      </c>
      <c r="CB86" s="23"/>
      <c r="CC86" s="23" t="s">
        <v>46</v>
      </c>
      <c r="CD86" s="23" t="s">
        <v>63</v>
      </c>
      <c r="CE86" s="23" t="s">
        <v>68</v>
      </c>
      <c r="CF86" s="23">
        <v>2040</v>
      </c>
      <c r="CG86" s="24">
        <f t="shared" si="94"/>
        <v>10.996082635608829</v>
      </c>
      <c r="CH86" s="32">
        <f t="shared" si="94"/>
        <v>10.996082635608829</v>
      </c>
      <c r="CI86" s="23" t="s">
        <v>88</v>
      </c>
      <c r="CJ86" s="23" t="s">
        <v>65</v>
      </c>
      <c r="CK86" s="23" t="s">
        <v>66</v>
      </c>
      <c r="CN86" s="2" t="s">
        <v>46</v>
      </c>
      <c r="CO86" s="2" t="s">
        <v>63</v>
      </c>
      <c r="CP86" s="10" t="s">
        <v>64</v>
      </c>
      <c r="CQ86" s="2">
        <v>2040</v>
      </c>
      <c r="CR86" s="24">
        <f>+ELC_prices_Balmorel_IT3!S24</f>
        <v>11.926620518133774</v>
      </c>
      <c r="CS86" s="32">
        <f t="shared" si="95"/>
        <v>11.926620518133774</v>
      </c>
      <c r="CT86" s="23" t="s">
        <v>89</v>
      </c>
      <c r="CU86" s="23" t="s">
        <v>65</v>
      </c>
      <c r="CV86" s="23" t="s">
        <v>66</v>
      </c>
      <c r="CW86" s="23"/>
      <c r="CX86" s="23" t="s">
        <v>46</v>
      </c>
      <c r="CY86" s="23" t="s">
        <v>63</v>
      </c>
      <c r="CZ86" s="23" t="s">
        <v>68</v>
      </c>
      <c r="DA86" s="23">
        <v>2040</v>
      </c>
      <c r="DB86" s="24">
        <f t="shared" si="96"/>
        <v>11.330289492227084</v>
      </c>
      <c r="DC86" s="32">
        <f t="shared" si="96"/>
        <v>11.330289492227084</v>
      </c>
      <c r="DD86" s="23" t="s">
        <v>90</v>
      </c>
      <c r="DE86" s="23" t="s">
        <v>65</v>
      </c>
      <c r="DF86" s="23" t="s">
        <v>66</v>
      </c>
    </row>
    <row r="87" spans="1:110" x14ac:dyDescent="0.3">
      <c r="A87" s="2" t="s">
        <v>47</v>
      </c>
      <c r="B87" s="2" t="s">
        <v>63</v>
      </c>
      <c r="C87" s="10" t="s">
        <v>64</v>
      </c>
      <c r="D87" s="2">
        <v>2040</v>
      </c>
      <c r="E87" s="24">
        <f>ELC_prices_Balmorel_IT3!O25</f>
        <v>13.392251345462059</v>
      </c>
      <c r="F87" s="9">
        <f t="shared" ref="F87:H87" si="115">E87</f>
        <v>13.392251345462059</v>
      </c>
      <c r="G87" s="9">
        <f t="shared" si="115"/>
        <v>13.392251345462059</v>
      </c>
      <c r="H87" s="9">
        <f t="shared" si="115"/>
        <v>13.392251345462059</v>
      </c>
      <c r="I87" t="s">
        <v>67</v>
      </c>
      <c r="J87" t="s">
        <v>65</v>
      </c>
      <c r="K87" t="s">
        <v>66</v>
      </c>
      <c r="N87" t="s">
        <v>47</v>
      </c>
      <c r="O87" t="s">
        <v>63</v>
      </c>
      <c r="P87" t="s">
        <v>68</v>
      </c>
      <c r="Q87">
        <v>2040</v>
      </c>
      <c r="R87" s="9">
        <f t="shared" si="83"/>
        <v>12.722638778188955</v>
      </c>
      <c r="S87" s="9">
        <f t="shared" si="84"/>
        <v>12.722638778188955</v>
      </c>
      <c r="T87" s="9">
        <f t="shared" si="85"/>
        <v>12.722638778188955</v>
      </c>
      <c r="U87" s="9">
        <f t="shared" si="86"/>
        <v>12.722638778188955</v>
      </c>
      <c r="V87" s="1" t="s">
        <v>71</v>
      </c>
      <c r="W87" t="s">
        <v>65</v>
      </c>
      <c r="X87" t="s">
        <v>66</v>
      </c>
      <c r="AA87" s="2" t="s">
        <v>47</v>
      </c>
      <c r="AB87" s="2" t="s">
        <v>63</v>
      </c>
      <c r="AC87" s="10" t="s">
        <v>64</v>
      </c>
      <c r="AD87" s="2">
        <v>2040</v>
      </c>
      <c r="AE87" s="24">
        <f>ELC_prices_Balmorel_IT3!R25</f>
        <v>13.580275026721919</v>
      </c>
      <c r="AF87" s="9">
        <f t="shared" si="87"/>
        <v>13.580275026721919</v>
      </c>
      <c r="AG87" s="1" t="s">
        <v>69</v>
      </c>
      <c r="AH87" s="1" t="s">
        <v>65</v>
      </c>
      <c r="AI87" s="1" t="s">
        <v>66</v>
      </c>
      <c r="AJ87" s="1"/>
      <c r="AK87" s="1" t="s">
        <v>47</v>
      </c>
      <c r="AL87" s="1" t="s">
        <v>63</v>
      </c>
      <c r="AM87" s="1" t="s">
        <v>68</v>
      </c>
      <c r="AN87" s="1">
        <v>2040</v>
      </c>
      <c r="AO87" s="9">
        <f t="shared" si="88"/>
        <v>12.901261275385822</v>
      </c>
      <c r="AP87" s="9">
        <f t="shared" si="89"/>
        <v>12.901261275385822</v>
      </c>
      <c r="AQ87" s="1" t="s">
        <v>70</v>
      </c>
      <c r="AR87" s="1" t="s">
        <v>65</v>
      </c>
      <c r="AS87" s="1" t="s">
        <v>66</v>
      </c>
      <c r="AV87" s="2" t="s">
        <v>47</v>
      </c>
      <c r="AW87" s="2" t="s">
        <v>63</v>
      </c>
      <c r="AX87" s="10" t="s">
        <v>64</v>
      </c>
      <c r="AY87" s="2">
        <v>2040</v>
      </c>
      <c r="AZ87" s="24">
        <f>ELC_prices_Balmorel_IT3!T25</f>
        <v>12.870438312812501</v>
      </c>
      <c r="BA87" s="9">
        <f t="shared" si="90"/>
        <v>12.870438312812501</v>
      </c>
      <c r="BB87" s="1" t="s">
        <v>72</v>
      </c>
      <c r="BC87" s="1" t="s">
        <v>65</v>
      </c>
      <c r="BD87" s="1" t="s">
        <v>66</v>
      </c>
      <c r="BE87" s="1"/>
      <c r="BF87" s="1" t="s">
        <v>47</v>
      </c>
      <c r="BG87" s="1" t="s">
        <v>63</v>
      </c>
      <c r="BH87" s="1" t="s">
        <v>68</v>
      </c>
      <c r="BI87" s="1">
        <v>2040</v>
      </c>
      <c r="BJ87" s="9">
        <f t="shared" si="91"/>
        <v>12.226916397171875</v>
      </c>
      <c r="BK87" s="9">
        <f t="shared" si="92"/>
        <v>12.226916397171875</v>
      </c>
      <c r="BL87" s="1" t="s">
        <v>73</v>
      </c>
      <c r="BM87" s="1" t="s">
        <v>65</v>
      </c>
      <c r="BN87" s="1" t="s">
        <v>66</v>
      </c>
      <c r="BS87" s="2" t="s">
        <v>47</v>
      </c>
      <c r="BT87" s="2" t="s">
        <v>63</v>
      </c>
      <c r="BU87" s="10" t="s">
        <v>64</v>
      </c>
      <c r="BV87" s="2">
        <v>2040</v>
      </c>
      <c r="BW87" s="24">
        <f>ELC_prices_Balmorel_IT3!Q25</f>
        <v>11.837952086764959</v>
      </c>
      <c r="BX87" s="32">
        <f t="shared" si="93"/>
        <v>11.837952086764959</v>
      </c>
      <c r="BY87" s="23" t="s">
        <v>87</v>
      </c>
      <c r="BZ87" s="23" t="s">
        <v>65</v>
      </c>
      <c r="CA87" s="23" t="s">
        <v>66</v>
      </c>
      <c r="CB87" s="23"/>
      <c r="CC87" s="23" t="s">
        <v>47</v>
      </c>
      <c r="CD87" s="23" t="s">
        <v>63</v>
      </c>
      <c r="CE87" s="23" t="s">
        <v>68</v>
      </c>
      <c r="CF87" s="23">
        <v>2040</v>
      </c>
      <c r="CG87" s="24">
        <f t="shared" si="94"/>
        <v>11.246054482426711</v>
      </c>
      <c r="CH87" s="32">
        <f t="shared" si="94"/>
        <v>11.246054482426711</v>
      </c>
      <c r="CI87" s="23" t="s">
        <v>88</v>
      </c>
      <c r="CJ87" s="23" t="s">
        <v>65</v>
      </c>
      <c r="CK87" s="23" t="s">
        <v>66</v>
      </c>
      <c r="CN87" s="2" t="s">
        <v>47</v>
      </c>
      <c r="CO87" s="2" t="s">
        <v>63</v>
      </c>
      <c r="CP87" s="10" t="s">
        <v>64</v>
      </c>
      <c r="CQ87" s="2">
        <v>2040</v>
      </c>
      <c r="CR87" s="24">
        <f>+ELC_prices_Balmorel_IT3!S25</f>
        <v>12.339592091197323</v>
      </c>
      <c r="CS87" s="32">
        <f t="shared" si="95"/>
        <v>12.339592091197323</v>
      </c>
      <c r="CT87" s="23" t="s">
        <v>89</v>
      </c>
      <c r="CU87" s="23" t="s">
        <v>65</v>
      </c>
      <c r="CV87" s="23" t="s">
        <v>66</v>
      </c>
      <c r="CW87" s="23"/>
      <c r="CX87" s="23" t="s">
        <v>47</v>
      </c>
      <c r="CY87" s="23" t="s">
        <v>63</v>
      </c>
      <c r="CZ87" s="23" t="s">
        <v>68</v>
      </c>
      <c r="DA87" s="23">
        <v>2040</v>
      </c>
      <c r="DB87" s="24">
        <f t="shared" si="96"/>
        <v>11.722612486637457</v>
      </c>
      <c r="DC87" s="32">
        <f t="shared" si="96"/>
        <v>11.722612486637457</v>
      </c>
      <c r="DD87" s="23" t="s">
        <v>90</v>
      </c>
      <c r="DE87" s="23" t="s">
        <v>65</v>
      </c>
      <c r="DF87" s="23" t="s">
        <v>66</v>
      </c>
    </row>
    <row r="88" spans="1:110" x14ac:dyDescent="0.3">
      <c r="A88" s="2" t="s">
        <v>48</v>
      </c>
      <c r="B88" s="2" t="s">
        <v>63</v>
      </c>
      <c r="C88" s="10" t="s">
        <v>64</v>
      </c>
      <c r="D88" s="2">
        <v>2040</v>
      </c>
      <c r="E88" s="24">
        <f>ELC_prices_Balmorel_IT3!O26</f>
        <v>13.392251345462064</v>
      </c>
      <c r="F88" s="9">
        <f t="shared" ref="F88:H88" si="116">E88</f>
        <v>13.392251345462064</v>
      </c>
      <c r="G88" s="9">
        <f t="shared" si="116"/>
        <v>13.392251345462064</v>
      </c>
      <c r="H88" s="9">
        <f t="shared" si="116"/>
        <v>13.392251345462064</v>
      </c>
      <c r="I88" t="s">
        <v>67</v>
      </c>
      <c r="J88" t="s">
        <v>65</v>
      </c>
      <c r="K88" t="s">
        <v>66</v>
      </c>
      <c r="N88" t="s">
        <v>48</v>
      </c>
      <c r="O88" t="s">
        <v>63</v>
      </c>
      <c r="P88" t="s">
        <v>68</v>
      </c>
      <c r="Q88">
        <v>2040</v>
      </c>
      <c r="R88" s="9">
        <f t="shared" si="83"/>
        <v>12.72263877818896</v>
      </c>
      <c r="S88" s="9">
        <f t="shared" si="84"/>
        <v>12.72263877818896</v>
      </c>
      <c r="T88" s="9">
        <f t="shared" si="85"/>
        <v>12.72263877818896</v>
      </c>
      <c r="U88" s="9">
        <f t="shared" si="86"/>
        <v>12.72263877818896</v>
      </c>
      <c r="V88" s="1" t="s">
        <v>71</v>
      </c>
      <c r="W88" t="s">
        <v>65</v>
      </c>
      <c r="X88" t="s">
        <v>66</v>
      </c>
      <c r="AA88" s="2" t="s">
        <v>48</v>
      </c>
      <c r="AB88" s="2" t="s">
        <v>63</v>
      </c>
      <c r="AC88" s="10" t="s">
        <v>64</v>
      </c>
      <c r="AD88" s="2">
        <v>2040</v>
      </c>
      <c r="AE88" s="24">
        <f>ELC_prices_Balmorel_IT3!R26</f>
        <v>13.587511233638979</v>
      </c>
      <c r="AF88" s="9">
        <f t="shared" si="87"/>
        <v>13.587511233638979</v>
      </c>
      <c r="AG88" s="1" t="s">
        <v>69</v>
      </c>
      <c r="AH88" s="1" t="s">
        <v>65</v>
      </c>
      <c r="AI88" s="1" t="s">
        <v>66</v>
      </c>
      <c r="AJ88" s="1"/>
      <c r="AK88" s="1" t="s">
        <v>48</v>
      </c>
      <c r="AL88" s="1" t="s">
        <v>63</v>
      </c>
      <c r="AM88" s="1" t="s">
        <v>68</v>
      </c>
      <c r="AN88" s="1">
        <v>2040</v>
      </c>
      <c r="AO88" s="9">
        <f t="shared" si="88"/>
        <v>12.90813567195703</v>
      </c>
      <c r="AP88" s="9">
        <f t="shared" si="89"/>
        <v>12.90813567195703</v>
      </c>
      <c r="AQ88" s="1" t="s">
        <v>70</v>
      </c>
      <c r="AR88" s="1" t="s">
        <v>65</v>
      </c>
      <c r="AS88" s="1" t="s">
        <v>66</v>
      </c>
      <c r="AV88" s="2" t="s">
        <v>48</v>
      </c>
      <c r="AW88" s="2" t="s">
        <v>63</v>
      </c>
      <c r="AX88" s="10" t="s">
        <v>64</v>
      </c>
      <c r="AY88" s="2">
        <v>2040</v>
      </c>
      <c r="AZ88" s="24">
        <f>ELC_prices_Balmorel_IT3!T26</f>
        <v>12.877295232531685</v>
      </c>
      <c r="BA88" s="9">
        <f t="shared" si="90"/>
        <v>12.877295232531685</v>
      </c>
      <c r="BB88" s="1" t="s">
        <v>72</v>
      </c>
      <c r="BC88" s="1" t="s">
        <v>65</v>
      </c>
      <c r="BD88" s="1" t="s">
        <v>66</v>
      </c>
      <c r="BE88" s="1"/>
      <c r="BF88" s="1" t="s">
        <v>48</v>
      </c>
      <c r="BG88" s="1" t="s">
        <v>63</v>
      </c>
      <c r="BH88" s="1" t="s">
        <v>68</v>
      </c>
      <c r="BI88" s="1">
        <v>2040</v>
      </c>
      <c r="BJ88" s="9">
        <f t="shared" si="91"/>
        <v>12.2334304709051</v>
      </c>
      <c r="BK88" s="9">
        <f t="shared" si="92"/>
        <v>12.2334304709051</v>
      </c>
      <c r="BL88" s="1" t="s">
        <v>73</v>
      </c>
      <c r="BM88" s="1" t="s">
        <v>65</v>
      </c>
      <c r="BN88" s="1" t="s">
        <v>66</v>
      </c>
      <c r="BS88" s="2" t="s">
        <v>48</v>
      </c>
      <c r="BT88" s="2" t="s">
        <v>63</v>
      </c>
      <c r="BU88" s="10" t="s">
        <v>64</v>
      </c>
      <c r="BV88" s="2">
        <v>2040</v>
      </c>
      <c r="BW88" s="24">
        <f>ELC_prices_Balmorel_IT3!Q26</f>
        <v>11.852977050131162</v>
      </c>
      <c r="BX88" s="32">
        <f t="shared" si="93"/>
        <v>11.852977050131162</v>
      </c>
      <c r="BY88" s="23" t="s">
        <v>87</v>
      </c>
      <c r="BZ88" s="23" t="s">
        <v>65</v>
      </c>
      <c r="CA88" s="23" t="s">
        <v>66</v>
      </c>
      <c r="CB88" s="23"/>
      <c r="CC88" s="23" t="s">
        <v>48</v>
      </c>
      <c r="CD88" s="23" t="s">
        <v>63</v>
      </c>
      <c r="CE88" s="23" t="s">
        <v>68</v>
      </c>
      <c r="CF88" s="23">
        <v>2040</v>
      </c>
      <c r="CG88" s="24">
        <f t="shared" si="94"/>
        <v>11.260328197624604</v>
      </c>
      <c r="CH88" s="32">
        <f t="shared" si="94"/>
        <v>11.260328197624604</v>
      </c>
      <c r="CI88" s="23" t="s">
        <v>88</v>
      </c>
      <c r="CJ88" s="23" t="s">
        <v>65</v>
      </c>
      <c r="CK88" s="23" t="s">
        <v>66</v>
      </c>
      <c r="CN88" s="2" t="s">
        <v>48</v>
      </c>
      <c r="CO88" s="2" t="s">
        <v>63</v>
      </c>
      <c r="CP88" s="10" t="s">
        <v>64</v>
      </c>
      <c r="CQ88" s="2">
        <v>2040</v>
      </c>
      <c r="CR88" s="24">
        <f>+ELC_prices_Balmorel_IT3!S26</f>
        <v>12.330502172227243</v>
      </c>
      <c r="CS88" s="32">
        <f t="shared" si="95"/>
        <v>12.330502172227243</v>
      </c>
      <c r="CT88" s="23" t="s">
        <v>89</v>
      </c>
      <c r="CU88" s="23" t="s">
        <v>65</v>
      </c>
      <c r="CV88" s="23" t="s">
        <v>66</v>
      </c>
      <c r="CW88" s="23"/>
      <c r="CX88" s="23" t="s">
        <v>48</v>
      </c>
      <c r="CY88" s="23" t="s">
        <v>63</v>
      </c>
      <c r="CZ88" s="23" t="s">
        <v>68</v>
      </c>
      <c r="DA88" s="23">
        <v>2040</v>
      </c>
      <c r="DB88" s="24">
        <f t="shared" si="96"/>
        <v>11.71397706361588</v>
      </c>
      <c r="DC88" s="32">
        <f t="shared" si="96"/>
        <v>11.71397706361588</v>
      </c>
      <c r="DD88" s="23" t="s">
        <v>90</v>
      </c>
      <c r="DE88" s="23" t="s">
        <v>65</v>
      </c>
      <c r="DF88" s="23" t="s">
        <v>66</v>
      </c>
    </row>
    <row r="89" spans="1:110" x14ac:dyDescent="0.3">
      <c r="A89" s="2" t="s">
        <v>49</v>
      </c>
      <c r="B89" s="2" t="s">
        <v>63</v>
      </c>
      <c r="C89" s="10" t="s">
        <v>64</v>
      </c>
      <c r="D89" s="2">
        <v>2040</v>
      </c>
      <c r="E89" s="24">
        <f>ELC_prices_Balmorel_IT3!O27</f>
        <v>13.392251345462064</v>
      </c>
      <c r="F89" s="9">
        <f t="shared" ref="F89:H89" si="117">E89</f>
        <v>13.392251345462064</v>
      </c>
      <c r="G89" s="9">
        <f t="shared" si="117"/>
        <v>13.392251345462064</v>
      </c>
      <c r="H89" s="9">
        <f t="shared" si="117"/>
        <v>13.392251345462064</v>
      </c>
      <c r="I89" t="s">
        <v>67</v>
      </c>
      <c r="J89" t="s">
        <v>65</v>
      </c>
      <c r="K89" t="s">
        <v>66</v>
      </c>
      <c r="N89" t="s">
        <v>49</v>
      </c>
      <c r="O89" t="s">
        <v>63</v>
      </c>
      <c r="P89" t="s">
        <v>68</v>
      </c>
      <c r="Q89">
        <v>2040</v>
      </c>
      <c r="R89" s="9">
        <f t="shared" si="83"/>
        <v>12.72263877818896</v>
      </c>
      <c r="S89" s="9">
        <f t="shared" si="84"/>
        <v>12.72263877818896</v>
      </c>
      <c r="T89" s="9">
        <f t="shared" si="85"/>
        <v>12.72263877818896</v>
      </c>
      <c r="U89" s="9">
        <f t="shared" si="86"/>
        <v>12.72263877818896</v>
      </c>
      <c r="V89" s="1" t="s">
        <v>71</v>
      </c>
      <c r="W89" t="s">
        <v>65</v>
      </c>
      <c r="X89" t="s">
        <v>66</v>
      </c>
      <c r="AA89" s="2" t="s">
        <v>49</v>
      </c>
      <c r="AB89" s="2" t="s">
        <v>63</v>
      </c>
      <c r="AC89" s="10" t="s">
        <v>64</v>
      </c>
      <c r="AD89" s="2">
        <v>2040</v>
      </c>
      <c r="AE89" s="24">
        <f>ELC_prices_Balmorel_IT3!R27</f>
        <v>13.587510897150034</v>
      </c>
      <c r="AF89" s="9">
        <f t="shared" si="87"/>
        <v>13.587510897150034</v>
      </c>
      <c r="AG89" s="1" t="s">
        <v>69</v>
      </c>
      <c r="AH89" s="1" t="s">
        <v>65</v>
      </c>
      <c r="AI89" s="1" t="s">
        <v>66</v>
      </c>
      <c r="AJ89" s="1"/>
      <c r="AK89" s="1" t="s">
        <v>49</v>
      </c>
      <c r="AL89" s="1" t="s">
        <v>63</v>
      </c>
      <c r="AM89" s="1" t="s">
        <v>68</v>
      </c>
      <c r="AN89" s="1">
        <v>2040</v>
      </c>
      <c r="AO89" s="9">
        <f t="shared" si="88"/>
        <v>12.908135352292533</v>
      </c>
      <c r="AP89" s="9">
        <f t="shared" si="89"/>
        <v>12.908135352292533</v>
      </c>
      <c r="AQ89" s="1" t="s">
        <v>70</v>
      </c>
      <c r="AR89" s="1" t="s">
        <v>65</v>
      </c>
      <c r="AS89" s="1" t="s">
        <v>66</v>
      </c>
      <c r="AV89" s="2" t="s">
        <v>49</v>
      </c>
      <c r="AW89" s="2" t="s">
        <v>63</v>
      </c>
      <c r="AX89" s="10" t="s">
        <v>64</v>
      </c>
      <c r="AY89" s="2">
        <v>2040</v>
      </c>
      <c r="AZ89" s="24">
        <f>ELC_prices_Balmorel_IT3!T27</f>
        <v>12.877295232531685</v>
      </c>
      <c r="BA89" s="9">
        <f t="shared" si="90"/>
        <v>12.877295232531685</v>
      </c>
      <c r="BB89" s="1" t="s">
        <v>72</v>
      </c>
      <c r="BC89" s="1" t="s">
        <v>65</v>
      </c>
      <c r="BD89" s="1" t="s">
        <v>66</v>
      </c>
      <c r="BE89" s="1"/>
      <c r="BF89" s="1" t="s">
        <v>49</v>
      </c>
      <c r="BG89" s="1" t="s">
        <v>63</v>
      </c>
      <c r="BH89" s="1" t="s">
        <v>68</v>
      </c>
      <c r="BI89" s="1">
        <v>2040</v>
      </c>
      <c r="BJ89" s="9">
        <f t="shared" si="91"/>
        <v>12.2334304709051</v>
      </c>
      <c r="BK89" s="9">
        <f t="shared" si="92"/>
        <v>12.2334304709051</v>
      </c>
      <c r="BL89" s="1" t="s">
        <v>73</v>
      </c>
      <c r="BM89" s="1" t="s">
        <v>65</v>
      </c>
      <c r="BN89" s="1" t="s">
        <v>66</v>
      </c>
      <c r="BS89" s="2" t="s">
        <v>49</v>
      </c>
      <c r="BT89" s="2" t="s">
        <v>63</v>
      </c>
      <c r="BU89" s="10" t="s">
        <v>64</v>
      </c>
      <c r="BV89" s="2">
        <v>2040</v>
      </c>
      <c r="BW89" s="24">
        <f>ELC_prices_Balmorel_IT3!Q27</f>
        <v>11.849946160074971</v>
      </c>
      <c r="BX89" s="32">
        <f t="shared" si="93"/>
        <v>11.849946160074971</v>
      </c>
      <c r="BY89" s="23" t="s">
        <v>87</v>
      </c>
      <c r="BZ89" s="23" t="s">
        <v>65</v>
      </c>
      <c r="CA89" s="23" t="s">
        <v>66</v>
      </c>
      <c r="CB89" s="23"/>
      <c r="CC89" s="23" t="s">
        <v>49</v>
      </c>
      <c r="CD89" s="23" t="s">
        <v>63</v>
      </c>
      <c r="CE89" s="23" t="s">
        <v>68</v>
      </c>
      <c r="CF89" s="23">
        <v>2040</v>
      </c>
      <c r="CG89" s="24">
        <f t="shared" si="94"/>
        <v>11.257448852071223</v>
      </c>
      <c r="CH89" s="32">
        <f t="shared" si="94"/>
        <v>11.257448852071223</v>
      </c>
      <c r="CI89" s="23" t="s">
        <v>88</v>
      </c>
      <c r="CJ89" s="23" t="s">
        <v>65</v>
      </c>
      <c r="CK89" s="23" t="s">
        <v>66</v>
      </c>
      <c r="CN89" s="2" t="s">
        <v>49</v>
      </c>
      <c r="CO89" s="2" t="s">
        <v>63</v>
      </c>
      <c r="CP89" s="10" t="s">
        <v>64</v>
      </c>
      <c r="CQ89" s="2">
        <v>2040</v>
      </c>
      <c r="CR89" s="24">
        <f>+ELC_prices_Balmorel_IT3!S27</f>
        <v>12.333031321260503</v>
      </c>
      <c r="CS89" s="32">
        <f t="shared" si="95"/>
        <v>12.333031321260503</v>
      </c>
      <c r="CT89" s="23" t="s">
        <v>89</v>
      </c>
      <c r="CU89" s="23" t="s">
        <v>65</v>
      </c>
      <c r="CV89" s="23" t="s">
        <v>66</v>
      </c>
      <c r="CW89" s="23"/>
      <c r="CX89" s="23" t="s">
        <v>49</v>
      </c>
      <c r="CY89" s="23" t="s">
        <v>63</v>
      </c>
      <c r="CZ89" s="23" t="s">
        <v>68</v>
      </c>
      <c r="DA89" s="23">
        <v>2040</v>
      </c>
      <c r="DB89" s="24">
        <f t="shared" si="96"/>
        <v>11.716379755197478</v>
      </c>
      <c r="DC89" s="32">
        <f t="shared" si="96"/>
        <v>11.716379755197478</v>
      </c>
      <c r="DD89" s="23" t="s">
        <v>90</v>
      </c>
      <c r="DE89" s="23" t="s">
        <v>65</v>
      </c>
      <c r="DF89" s="23" t="s">
        <v>66</v>
      </c>
    </row>
    <row r="90" spans="1:110" x14ac:dyDescent="0.3">
      <c r="A90" s="2" t="s">
        <v>50</v>
      </c>
      <c r="B90" s="2" t="s">
        <v>63</v>
      </c>
      <c r="C90" s="10" t="s">
        <v>64</v>
      </c>
      <c r="D90" s="2">
        <v>2040</v>
      </c>
      <c r="E90" s="24">
        <f>ELC_prices_Balmorel_IT3!O28</f>
        <v>13.392251345462064</v>
      </c>
      <c r="F90" s="9">
        <f t="shared" ref="F90:H90" si="118">E90</f>
        <v>13.392251345462064</v>
      </c>
      <c r="G90" s="9">
        <f t="shared" si="118"/>
        <v>13.392251345462064</v>
      </c>
      <c r="H90" s="9">
        <f t="shared" si="118"/>
        <v>13.392251345462064</v>
      </c>
      <c r="I90" t="s">
        <v>67</v>
      </c>
      <c r="J90" t="s">
        <v>65</v>
      </c>
      <c r="K90" t="s">
        <v>66</v>
      </c>
      <c r="N90" t="s">
        <v>50</v>
      </c>
      <c r="O90" t="s">
        <v>63</v>
      </c>
      <c r="P90" t="s">
        <v>68</v>
      </c>
      <c r="Q90">
        <v>2040</v>
      </c>
      <c r="R90" s="9">
        <f t="shared" si="83"/>
        <v>12.72263877818896</v>
      </c>
      <c r="S90" s="9">
        <f t="shared" si="84"/>
        <v>12.72263877818896</v>
      </c>
      <c r="T90" s="9">
        <f t="shared" si="85"/>
        <v>12.72263877818896</v>
      </c>
      <c r="U90" s="9">
        <f t="shared" si="86"/>
        <v>12.72263877818896</v>
      </c>
      <c r="V90" s="1" t="s">
        <v>71</v>
      </c>
      <c r="W90" t="s">
        <v>65</v>
      </c>
      <c r="X90" t="s">
        <v>66</v>
      </c>
      <c r="AA90" s="2" t="s">
        <v>50</v>
      </c>
      <c r="AB90" s="2" t="s">
        <v>63</v>
      </c>
      <c r="AC90" s="10" t="s">
        <v>64</v>
      </c>
      <c r="AD90" s="2">
        <v>2040</v>
      </c>
      <c r="AE90" s="24">
        <f>ELC_prices_Balmorel_IT3!R28</f>
        <v>13.570147028949609</v>
      </c>
      <c r="AF90" s="9">
        <f t="shared" si="87"/>
        <v>13.570147028949609</v>
      </c>
      <c r="AG90" s="1" t="s">
        <v>69</v>
      </c>
      <c r="AH90" s="1" t="s">
        <v>65</v>
      </c>
      <c r="AI90" s="1" t="s">
        <v>66</v>
      </c>
      <c r="AJ90" s="1"/>
      <c r="AK90" s="1" t="s">
        <v>50</v>
      </c>
      <c r="AL90" s="1" t="s">
        <v>63</v>
      </c>
      <c r="AM90" s="1" t="s">
        <v>68</v>
      </c>
      <c r="AN90" s="1">
        <v>2040</v>
      </c>
      <c r="AO90" s="9">
        <f t="shared" si="88"/>
        <v>12.891639677502129</v>
      </c>
      <c r="AP90" s="9">
        <f t="shared" si="89"/>
        <v>12.891639677502129</v>
      </c>
      <c r="AQ90" s="1" t="s">
        <v>70</v>
      </c>
      <c r="AR90" s="1" t="s">
        <v>65</v>
      </c>
      <c r="AS90" s="1" t="s">
        <v>66</v>
      </c>
      <c r="AV90" s="2" t="s">
        <v>50</v>
      </c>
      <c r="AW90" s="2" t="s">
        <v>63</v>
      </c>
      <c r="AX90" s="10" t="s">
        <v>64</v>
      </c>
      <c r="AY90" s="2">
        <v>2040</v>
      </c>
      <c r="AZ90" s="24">
        <f>ELC_prices_Balmorel_IT3!T28</f>
        <v>12.860838625205766</v>
      </c>
      <c r="BA90" s="9">
        <f t="shared" si="90"/>
        <v>12.860838625205766</v>
      </c>
      <c r="BB90" s="1" t="s">
        <v>72</v>
      </c>
      <c r="BC90" s="1" t="s">
        <v>65</v>
      </c>
      <c r="BD90" s="1" t="s">
        <v>66</v>
      </c>
      <c r="BE90" s="1"/>
      <c r="BF90" s="1" t="s">
        <v>50</v>
      </c>
      <c r="BG90" s="1" t="s">
        <v>63</v>
      </c>
      <c r="BH90" s="1" t="s">
        <v>68</v>
      </c>
      <c r="BI90" s="1">
        <v>2040</v>
      </c>
      <c r="BJ90" s="9">
        <f t="shared" si="91"/>
        <v>12.217796693945477</v>
      </c>
      <c r="BK90" s="9">
        <f t="shared" si="92"/>
        <v>12.217796693945477</v>
      </c>
      <c r="BL90" s="1" t="s">
        <v>73</v>
      </c>
      <c r="BM90" s="1" t="s">
        <v>65</v>
      </c>
      <c r="BN90" s="1" t="s">
        <v>66</v>
      </c>
      <c r="BS90" s="2" t="s">
        <v>50</v>
      </c>
      <c r="BT90" s="2" t="s">
        <v>63</v>
      </c>
      <c r="BU90" s="10" t="s">
        <v>64</v>
      </c>
      <c r="BV90" s="2">
        <v>2040</v>
      </c>
      <c r="BW90" s="24">
        <f>ELC_prices_Balmorel_IT3!Q28</f>
        <v>11.852977050131162</v>
      </c>
      <c r="BX90" s="32">
        <f t="shared" si="93"/>
        <v>11.852977050131162</v>
      </c>
      <c r="BY90" s="23" t="s">
        <v>87</v>
      </c>
      <c r="BZ90" s="23" t="s">
        <v>65</v>
      </c>
      <c r="CA90" s="23" t="s">
        <v>66</v>
      </c>
      <c r="CB90" s="23"/>
      <c r="CC90" s="23" t="s">
        <v>50</v>
      </c>
      <c r="CD90" s="23" t="s">
        <v>63</v>
      </c>
      <c r="CE90" s="23" t="s">
        <v>68</v>
      </c>
      <c r="CF90" s="23">
        <v>2040</v>
      </c>
      <c r="CG90" s="24">
        <f t="shared" si="94"/>
        <v>11.260328197624604</v>
      </c>
      <c r="CH90" s="32">
        <f t="shared" si="94"/>
        <v>11.260328197624604</v>
      </c>
      <c r="CI90" s="23" t="s">
        <v>88</v>
      </c>
      <c r="CJ90" s="23" t="s">
        <v>65</v>
      </c>
      <c r="CK90" s="23" t="s">
        <v>66</v>
      </c>
      <c r="CN90" s="2" t="s">
        <v>50</v>
      </c>
      <c r="CO90" s="2" t="s">
        <v>63</v>
      </c>
      <c r="CP90" s="10" t="s">
        <v>64</v>
      </c>
      <c r="CQ90" s="2">
        <v>2040</v>
      </c>
      <c r="CR90" s="24">
        <f>+ELC_prices_Balmorel_IT3!S28</f>
        <v>12.330502172227243</v>
      </c>
      <c r="CS90" s="32">
        <f t="shared" si="95"/>
        <v>12.330502172227243</v>
      </c>
      <c r="CT90" s="23" t="s">
        <v>89</v>
      </c>
      <c r="CU90" s="23" t="s">
        <v>65</v>
      </c>
      <c r="CV90" s="23" t="s">
        <v>66</v>
      </c>
      <c r="CW90" s="23"/>
      <c r="CX90" s="23" t="s">
        <v>50</v>
      </c>
      <c r="CY90" s="23" t="s">
        <v>63</v>
      </c>
      <c r="CZ90" s="23" t="s">
        <v>68</v>
      </c>
      <c r="DA90" s="23">
        <v>2040</v>
      </c>
      <c r="DB90" s="24">
        <f t="shared" si="96"/>
        <v>11.71397706361588</v>
      </c>
      <c r="DC90" s="32">
        <f t="shared" si="96"/>
        <v>11.71397706361588</v>
      </c>
      <c r="DD90" s="23" t="s">
        <v>90</v>
      </c>
      <c r="DE90" s="23" t="s">
        <v>65</v>
      </c>
      <c r="DF90" s="23" t="s">
        <v>66</v>
      </c>
    </row>
    <row r="91" spans="1:110" x14ac:dyDescent="0.3">
      <c r="A91" s="2" t="s">
        <v>51</v>
      </c>
      <c r="B91" s="2" t="s">
        <v>63</v>
      </c>
      <c r="C91" s="10" t="s">
        <v>64</v>
      </c>
      <c r="D91" s="2">
        <v>2040</v>
      </c>
      <c r="E91" s="24">
        <f>ELC_prices_Balmorel_IT3!O29</f>
        <v>13.015485072212345</v>
      </c>
      <c r="F91" s="9">
        <f t="shared" ref="F91:H91" si="119">E91</f>
        <v>13.015485072212345</v>
      </c>
      <c r="G91" s="9">
        <f t="shared" si="119"/>
        <v>13.015485072212345</v>
      </c>
      <c r="H91" s="9">
        <f t="shared" si="119"/>
        <v>13.015485072212345</v>
      </c>
      <c r="I91" t="s">
        <v>67</v>
      </c>
      <c r="J91" t="s">
        <v>65</v>
      </c>
      <c r="K91" t="s">
        <v>66</v>
      </c>
      <c r="N91" t="s">
        <v>51</v>
      </c>
      <c r="O91" t="s">
        <v>63</v>
      </c>
      <c r="P91" t="s">
        <v>68</v>
      </c>
      <c r="Q91">
        <v>2040</v>
      </c>
      <c r="R91" s="9">
        <f t="shared" si="83"/>
        <v>12.364710818601727</v>
      </c>
      <c r="S91" s="9">
        <f t="shared" si="84"/>
        <v>12.364710818601727</v>
      </c>
      <c r="T91" s="9">
        <f t="shared" si="85"/>
        <v>12.364710818601727</v>
      </c>
      <c r="U91" s="9">
        <f t="shared" si="86"/>
        <v>12.364710818601727</v>
      </c>
      <c r="V91" s="1" t="s">
        <v>71</v>
      </c>
      <c r="W91" t="s">
        <v>65</v>
      </c>
      <c r="X91" t="s">
        <v>66</v>
      </c>
      <c r="AA91" s="2" t="s">
        <v>51</v>
      </c>
      <c r="AB91" s="2" t="s">
        <v>63</v>
      </c>
      <c r="AC91" s="10" t="s">
        <v>64</v>
      </c>
      <c r="AD91" s="2">
        <v>2040</v>
      </c>
      <c r="AE91" s="24">
        <f>ELC_prices_Balmorel_IT3!R29</f>
        <v>12.29939583278386</v>
      </c>
      <c r="AF91" s="9">
        <f t="shared" si="87"/>
        <v>12.29939583278386</v>
      </c>
      <c r="AG91" s="1" t="s">
        <v>69</v>
      </c>
      <c r="AH91" s="1" t="s">
        <v>65</v>
      </c>
      <c r="AI91" s="1" t="s">
        <v>66</v>
      </c>
      <c r="AJ91" s="1"/>
      <c r="AK91" s="1" t="s">
        <v>51</v>
      </c>
      <c r="AL91" s="1" t="s">
        <v>63</v>
      </c>
      <c r="AM91" s="1" t="s">
        <v>68</v>
      </c>
      <c r="AN91" s="1">
        <v>2040</v>
      </c>
      <c r="AO91" s="9">
        <f t="shared" si="88"/>
        <v>11.684426041144667</v>
      </c>
      <c r="AP91" s="9">
        <f t="shared" si="89"/>
        <v>11.684426041144667</v>
      </c>
      <c r="AQ91" s="1" t="s">
        <v>70</v>
      </c>
      <c r="AR91" s="1" t="s">
        <v>65</v>
      </c>
      <c r="AS91" s="1" t="s">
        <v>66</v>
      </c>
      <c r="AV91" s="2" t="s">
        <v>51</v>
      </c>
      <c r="AW91" s="2" t="s">
        <v>63</v>
      </c>
      <c r="AX91" s="10" t="s">
        <v>64</v>
      </c>
      <c r="AY91" s="2">
        <v>2040</v>
      </c>
      <c r="AZ91" s="24">
        <f>ELC_prices_Balmorel_IT3!T29</f>
        <v>12.581547716394411</v>
      </c>
      <c r="BA91" s="9">
        <f t="shared" si="90"/>
        <v>12.581547716394411</v>
      </c>
      <c r="BB91" s="1" t="s">
        <v>72</v>
      </c>
      <c r="BC91" s="1" t="s">
        <v>65</v>
      </c>
      <c r="BD91" s="1" t="s">
        <v>66</v>
      </c>
      <c r="BE91" s="1"/>
      <c r="BF91" s="1" t="s">
        <v>51</v>
      </c>
      <c r="BG91" s="1" t="s">
        <v>63</v>
      </c>
      <c r="BH91" s="1" t="s">
        <v>68</v>
      </c>
      <c r="BI91" s="1">
        <v>2040</v>
      </c>
      <c r="BJ91" s="9">
        <f t="shared" si="91"/>
        <v>11.952470330574689</v>
      </c>
      <c r="BK91" s="9">
        <f t="shared" si="92"/>
        <v>11.952470330574689</v>
      </c>
      <c r="BL91" s="1" t="s">
        <v>73</v>
      </c>
      <c r="BM91" s="1" t="s">
        <v>65</v>
      </c>
      <c r="BN91" s="1" t="s">
        <v>66</v>
      </c>
      <c r="BS91" s="2" t="s">
        <v>51</v>
      </c>
      <c r="BT91" s="2" t="s">
        <v>63</v>
      </c>
      <c r="BU91" s="10" t="s">
        <v>64</v>
      </c>
      <c r="BV91" s="2">
        <v>2040</v>
      </c>
      <c r="BW91" s="24">
        <f>ELC_prices_Balmorel_IT3!Q29</f>
        <v>16.039417043580162</v>
      </c>
      <c r="BX91" s="32">
        <f t="shared" si="93"/>
        <v>16.039417043580162</v>
      </c>
      <c r="BY91" s="23" t="s">
        <v>87</v>
      </c>
      <c r="BZ91" s="23" t="s">
        <v>65</v>
      </c>
      <c r="CA91" s="23" t="s">
        <v>66</v>
      </c>
      <c r="CB91" s="23"/>
      <c r="CC91" s="23" t="s">
        <v>51</v>
      </c>
      <c r="CD91" s="23" t="s">
        <v>63</v>
      </c>
      <c r="CE91" s="23" t="s">
        <v>68</v>
      </c>
      <c r="CF91" s="23">
        <v>2040</v>
      </c>
      <c r="CG91" s="24">
        <f t="shared" si="94"/>
        <v>15.237446191401153</v>
      </c>
      <c r="CH91" s="32">
        <f t="shared" si="94"/>
        <v>15.237446191401153</v>
      </c>
      <c r="CI91" s="23" t="s">
        <v>88</v>
      </c>
      <c r="CJ91" s="23" t="s">
        <v>65</v>
      </c>
      <c r="CK91" s="23" t="s">
        <v>66</v>
      </c>
      <c r="CN91" s="2" t="s">
        <v>51</v>
      </c>
      <c r="CO91" s="2" t="s">
        <v>63</v>
      </c>
      <c r="CP91" s="10" t="s">
        <v>64</v>
      </c>
      <c r="CQ91" s="2">
        <v>2040</v>
      </c>
      <c r="CR91" s="24">
        <f>+ELC_prices_Balmorel_IT3!S29</f>
        <v>15.706104524981608</v>
      </c>
      <c r="CS91" s="32">
        <f t="shared" si="95"/>
        <v>15.706104524981608</v>
      </c>
      <c r="CT91" s="23" t="s">
        <v>89</v>
      </c>
      <c r="CU91" s="23" t="s">
        <v>65</v>
      </c>
      <c r="CV91" s="23" t="s">
        <v>66</v>
      </c>
      <c r="CW91" s="23"/>
      <c r="CX91" s="23" t="s">
        <v>51</v>
      </c>
      <c r="CY91" s="23" t="s">
        <v>63</v>
      </c>
      <c r="CZ91" s="23" t="s">
        <v>68</v>
      </c>
      <c r="DA91" s="23">
        <v>2040</v>
      </c>
      <c r="DB91" s="24">
        <f t="shared" si="96"/>
        <v>14.920799298732527</v>
      </c>
      <c r="DC91" s="32">
        <f t="shared" si="96"/>
        <v>14.920799298732527</v>
      </c>
      <c r="DD91" s="23" t="s">
        <v>90</v>
      </c>
      <c r="DE91" s="23" t="s">
        <v>65</v>
      </c>
      <c r="DF91" s="23" t="s">
        <v>66</v>
      </c>
    </row>
    <row r="92" spans="1:110" x14ac:dyDescent="0.3">
      <c r="A92" s="2" t="s">
        <v>52</v>
      </c>
      <c r="B92" s="2" t="s">
        <v>63</v>
      </c>
      <c r="C92" s="10" t="s">
        <v>64</v>
      </c>
      <c r="D92" s="2">
        <v>2040</v>
      </c>
      <c r="E92" s="24">
        <f>ELC_prices_Balmorel_IT3!O30</f>
        <v>13.171361919004672</v>
      </c>
      <c r="F92" s="9">
        <f t="shared" ref="F92:H92" si="120">E92</f>
        <v>13.171361919004672</v>
      </c>
      <c r="G92" s="9">
        <f t="shared" si="120"/>
        <v>13.171361919004672</v>
      </c>
      <c r="H92" s="9">
        <f t="shared" si="120"/>
        <v>13.171361919004672</v>
      </c>
      <c r="I92" t="s">
        <v>67</v>
      </c>
      <c r="J92" t="s">
        <v>65</v>
      </c>
      <c r="K92" t="s">
        <v>66</v>
      </c>
      <c r="N92" t="s">
        <v>52</v>
      </c>
      <c r="O92" t="s">
        <v>63</v>
      </c>
      <c r="P92" t="s">
        <v>68</v>
      </c>
      <c r="Q92">
        <v>2040</v>
      </c>
      <c r="R92" s="9">
        <f t="shared" si="83"/>
        <v>12.512793823054439</v>
      </c>
      <c r="S92" s="9">
        <f t="shared" si="84"/>
        <v>12.512793823054439</v>
      </c>
      <c r="T92" s="9">
        <f t="shared" si="85"/>
        <v>12.512793823054439</v>
      </c>
      <c r="U92" s="9">
        <f t="shared" si="86"/>
        <v>12.512793823054439</v>
      </c>
      <c r="V92" s="1" t="s">
        <v>71</v>
      </c>
      <c r="W92" t="s">
        <v>65</v>
      </c>
      <c r="X92" t="s">
        <v>66</v>
      </c>
      <c r="AA92" s="2" t="s">
        <v>52</v>
      </c>
      <c r="AB92" s="2" t="s">
        <v>63</v>
      </c>
      <c r="AC92" s="10" t="s">
        <v>64</v>
      </c>
      <c r="AD92" s="2">
        <v>2040</v>
      </c>
      <c r="AE92" s="24">
        <f>ELC_prices_Balmorel_IT3!R30</f>
        <v>12.458283641979735</v>
      </c>
      <c r="AF92" s="9">
        <f t="shared" si="87"/>
        <v>12.458283641979735</v>
      </c>
      <c r="AG92" s="1" t="s">
        <v>69</v>
      </c>
      <c r="AH92" s="1" t="s">
        <v>65</v>
      </c>
      <c r="AI92" s="1" t="s">
        <v>66</v>
      </c>
      <c r="AJ92" s="1"/>
      <c r="AK92" s="1" t="s">
        <v>52</v>
      </c>
      <c r="AL92" s="1" t="s">
        <v>63</v>
      </c>
      <c r="AM92" s="1" t="s">
        <v>68</v>
      </c>
      <c r="AN92" s="1">
        <v>2040</v>
      </c>
      <c r="AO92" s="9">
        <f>AE92*$M$1</f>
        <v>11.835369459880747</v>
      </c>
      <c r="AP92" s="9">
        <f t="shared" si="89"/>
        <v>11.835369459880747</v>
      </c>
      <c r="AQ92" s="1" t="s">
        <v>70</v>
      </c>
      <c r="AR92" s="1" t="s">
        <v>65</v>
      </c>
      <c r="AS92" s="1" t="s">
        <v>66</v>
      </c>
      <c r="AV92" s="2" t="s">
        <v>52</v>
      </c>
      <c r="AW92" s="2" t="s">
        <v>63</v>
      </c>
      <c r="AX92" s="10" t="s">
        <v>64</v>
      </c>
      <c r="AY92" s="2">
        <v>2040</v>
      </c>
      <c r="AZ92" s="24">
        <f>ELC_prices_Balmorel_IT3!T30</f>
        <v>12.730714551539471</v>
      </c>
      <c r="BA92" s="9">
        <f t="shared" si="90"/>
        <v>12.730714551539471</v>
      </c>
      <c r="BB92" s="1" t="s">
        <v>72</v>
      </c>
      <c r="BC92" s="1" t="s">
        <v>65</v>
      </c>
      <c r="BD92" s="1" t="s">
        <v>66</v>
      </c>
      <c r="BE92" s="1"/>
      <c r="BF92" s="1" t="s">
        <v>52</v>
      </c>
      <c r="BG92" s="1" t="s">
        <v>63</v>
      </c>
      <c r="BH92" s="1" t="s">
        <v>68</v>
      </c>
      <c r="BI92" s="1">
        <v>2040</v>
      </c>
      <c r="BJ92" s="9">
        <f t="shared" si="91"/>
        <v>12.094178823962496</v>
      </c>
      <c r="BK92" s="9">
        <f t="shared" si="92"/>
        <v>12.094178823962496</v>
      </c>
      <c r="BL92" s="1" t="s">
        <v>73</v>
      </c>
      <c r="BM92" s="1" t="s">
        <v>65</v>
      </c>
      <c r="BN92" s="1" t="s">
        <v>66</v>
      </c>
      <c r="BS92" s="2" t="s">
        <v>52</v>
      </c>
      <c r="BT92" s="2" t="s">
        <v>63</v>
      </c>
      <c r="BU92" s="10" t="s">
        <v>64</v>
      </c>
      <c r="BV92" s="2">
        <v>2040</v>
      </c>
      <c r="BW92" s="24">
        <f>ELC_prices_Balmorel_IT3!Q30</f>
        <v>16.143590759127406</v>
      </c>
      <c r="BX92" s="32">
        <f t="shared" si="93"/>
        <v>16.143590759127406</v>
      </c>
      <c r="BY92" s="23" t="s">
        <v>87</v>
      </c>
      <c r="BZ92" s="23" t="s">
        <v>65</v>
      </c>
      <c r="CA92" s="23" t="s">
        <v>66</v>
      </c>
      <c r="CB92" s="23"/>
      <c r="CC92" s="23" t="s">
        <v>52</v>
      </c>
      <c r="CD92" s="23" t="s">
        <v>63</v>
      </c>
      <c r="CE92" s="23" t="s">
        <v>68</v>
      </c>
      <c r="CF92" s="23">
        <v>2040</v>
      </c>
      <c r="CG92" s="24">
        <f t="shared" si="94"/>
        <v>15.336411221171035</v>
      </c>
      <c r="CH92" s="32">
        <f t="shared" si="94"/>
        <v>15.336411221171035</v>
      </c>
      <c r="CI92" s="23" t="s">
        <v>88</v>
      </c>
      <c r="CJ92" s="23" t="s">
        <v>65</v>
      </c>
      <c r="CK92" s="23" t="s">
        <v>66</v>
      </c>
      <c r="CN92" s="2" t="s">
        <v>52</v>
      </c>
      <c r="CO92" s="2" t="s">
        <v>63</v>
      </c>
      <c r="CP92" s="10" t="s">
        <v>64</v>
      </c>
      <c r="CQ92" s="2">
        <v>2040</v>
      </c>
      <c r="CR92" s="24">
        <f>+ELC_prices_Balmorel_IT3!S30</f>
        <v>15.882392877306296</v>
      </c>
      <c r="CS92" s="32">
        <f t="shared" si="95"/>
        <v>15.882392877306296</v>
      </c>
      <c r="CT92" s="23" t="s">
        <v>89</v>
      </c>
      <c r="CU92" s="23" t="s">
        <v>65</v>
      </c>
      <c r="CV92" s="23" t="s">
        <v>66</v>
      </c>
      <c r="CW92" s="23"/>
      <c r="CX92" s="23" t="s">
        <v>52</v>
      </c>
      <c r="CY92" s="23" t="s">
        <v>63</v>
      </c>
      <c r="CZ92" s="23" t="s">
        <v>68</v>
      </c>
      <c r="DA92" s="23">
        <v>2040</v>
      </c>
      <c r="DB92" s="24">
        <f t="shared" si="96"/>
        <v>15.088273233440981</v>
      </c>
      <c r="DC92" s="32">
        <f t="shared" si="96"/>
        <v>15.088273233440981</v>
      </c>
      <c r="DD92" s="23" t="s">
        <v>90</v>
      </c>
      <c r="DE92" s="23" t="s">
        <v>65</v>
      </c>
      <c r="DF92" s="23" t="s">
        <v>66</v>
      </c>
    </row>
    <row r="93" spans="1:110" x14ac:dyDescent="0.3">
      <c r="A93" s="2" t="s">
        <v>53</v>
      </c>
      <c r="B93" s="2" t="s">
        <v>63</v>
      </c>
      <c r="C93" s="10" t="s">
        <v>64</v>
      </c>
      <c r="D93" s="2">
        <v>2040</v>
      </c>
      <c r="E93" s="24">
        <f>ELC_prices_Balmorel_IT3!O31</f>
        <v>13.165506890671361</v>
      </c>
      <c r="F93" s="9">
        <f t="shared" ref="F93:H93" si="121">E93</f>
        <v>13.165506890671361</v>
      </c>
      <c r="G93" s="9">
        <f t="shared" si="121"/>
        <v>13.165506890671361</v>
      </c>
      <c r="H93" s="9">
        <f t="shared" si="121"/>
        <v>13.165506890671361</v>
      </c>
      <c r="I93" t="s">
        <v>67</v>
      </c>
      <c r="J93" t="s">
        <v>65</v>
      </c>
      <c r="K93" t="s">
        <v>66</v>
      </c>
      <c r="N93" t="s">
        <v>53</v>
      </c>
      <c r="O93" t="s">
        <v>63</v>
      </c>
      <c r="P93" t="s">
        <v>68</v>
      </c>
      <c r="Q93">
        <v>2040</v>
      </c>
      <c r="R93" s="9">
        <f t="shared" si="83"/>
        <v>12.507231546137792</v>
      </c>
      <c r="S93" s="9">
        <f t="shared" si="84"/>
        <v>12.507231546137792</v>
      </c>
      <c r="T93" s="9">
        <f t="shared" si="85"/>
        <v>12.507231546137792</v>
      </c>
      <c r="U93" s="9">
        <f t="shared" si="86"/>
        <v>12.507231546137792</v>
      </c>
      <c r="V93" s="1" t="s">
        <v>71</v>
      </c>
      <c r="W93" t="s">
        <v>65</v>
      </c>
      <c r="X93" t="s">
        <v>66</v>
      </c>
      <c r="AA93" s="2" t="s">
        <v>53</v>
      </c>
      <c r="AB93" s="2" t="s">
        <v>63</v>
      </c>
      <c r="AC93" s="10" t="s">
        <v>64</v>
      </c>
      <c r="AD93" s="2">
        <v>2040</v>
      </c>
      <c r="AE93" s="24">
        <f>ELC_prices_Balmorel_IT3!R31</f>
        <v>12.452343246955778</v>
      </c>
      <c r="AF93" s="9">
        <f t="shared" si="87"/>
        <v>12.452343246955778</v>
      </c>
      <c r="AG93" s="1" t="s">
        <v>69</v>
      </c>
      <c r="AH93" s="1" t="s">
        <v>65</v>
      </c>
      <c r="AI93" s="1" t="s">
        <v>66</v>
      </c>
      <c r="AJ93" s="1"/>
      <c r="AK93" s="1" t="s">
        <v>53</v>
      </c>
      <c r="AL93" s="1" t="s">
        <v>63</v>
      </c>
      <c r="AM93" s="1" t="s">
        <v>68</v>
      </c>
      <c r="AN93" s="1">
        <v>2040</v>
      </c>
      <c r="AO93" s="9">
        <f t="shared" si="88"/>
        <v>11.829726084607987</v>
      </c>
      <c r="AP93" s="9">
        <f t="shared" si="89"/>
        <v>11.829726084607987</v>
      </c>
      <c r="AQ93" s="1" t="s">
        <v>70</v>
      </c>
      <c r="AR93" s="1" t="s">
        <v>65</v>
      </c>
      <c r="AS93" s="1" t="s">
        <v>66</v>
      </c>
      <c r="AV93" s="2" t="s">
        <v>53</v>
      </c>
      <c r="AW93" s="2" t="s">
        <v>63</v>
      </c>
      <c r="AX93" s="10" t="s">
        <v>64</v>
      </c>
      <c r="AY93" s="2">
        <v>2040</v>
      </c>
      <c r="AZ93" s="24">
        <f>ELC_prices_Balmorel_IT3!T31</f>
        <v>12.725085087222901</v>
      </c>
      <c r="BA93" s="9">
        <f t="shared" si="90"/>
        <v>12.725085087222901</v>
      </c>
      <c r="BB93" s="1" t="s">
        <v>72</v>
      </c>
      <c r="BC93" s="1" t="s">
        <v>65</v>
      </c>
      <c r="BD93" s="1" t="s">
        <v>66</v>
      </c>
      <c r="BE93" s="1"/>
      <c r="BF93" s="1" t="s">
        <v>53</v>
      </c>
      <c r="BG93" s="1" t="s">
        <v>63</v>
      </c>
      <c r="BH93" s="1" t="s">
        <v>68</v>
      </c>
      <c r="BI93" s="1">
        <v>2040</v>
      </c>
      <c r="BJ93" s="9">
        <f>AZ93*$M$1</f>
        <v>12.088830832861754</v>
      </c>
      <c r="BK93" s="9">
        <f t="shared" si="92"/>
        <v>12.088830832861754</v>
      </c>
      <c r="BL93" s="1" t="s">
        <v>73</v>
      </c>
      <c r="BM93" s="1" t="s">
        <v>65</v>
      </c>
      <c r="BN93" s="1" t="s">
        <v>66</v>
      </c>
      <c r="BS93" s="2" t="s">
        <v>53</v>
      </c>
      <c r="BT93" s="2" t="s">
        <v>63</v>
      </c>
      <c r="BU93" s="10" t="s">
        <v>64</v>
      </c>
      <c r="BV93" s="2">
        <v>2040</v>
      </c>
      <c r="BW93" s="24">
        <f>ELC_prices_Balmorel_IT3!Q31</f>
        <v>16.142553875687128</v>
      </c>
      <c r="BX93" s="32">
        <f t="shared" si="93"/>
        <v>16.142553875687128</v>
      </c>
      <c r="BY93" s="23" t="s">
        <v>87</v>
      </c>
      <c r="BZ93" s="23" t="s">
        <v>65</v>
      </c>
      <c r="CA93" s="23" t="s">
        <v>66</v>
      </c>
      <c r="CB93" s="23"/>
      <c r="CC93" s="23" t="s">
        <v>53</v>
      </c>
      <c r="CD93" s="23" t="s">
        <v>63</v>
      </c>
      <c r="CE93" s="23" t="s">
        <v>68</v>
      </c>
      <c r="CF93" s="23">
        <v>2040</v>
      </c>
      <c r="CG93" s="24">
        <f t="shared" si="94"/>
        <v>15.33542618190277</v>
      </c>
      <c r="CH93" s="32">
        <f t="shared" si="94"/>
        <v>15.33542618190277</v>
      </c>
      <c r="CI93" s="23" t="s">
        <v>88</v>
      </c>
      <c r="CJ93" s="23" t="s">
        <v>65</v>
      </c>
      <c r="CK93" s="23" t="s">
        <v>66</v>
      </c>
      <c r="CN93" s="2" t="s">
        <v>53</v>
      </c>
      <c r="CO93" s="2" t="s">
        <v>63</v>
      </c>
      <c r="CP93" s="10" t="s">
        <v>64</v>
      </c>
      <c r="CQ93" s="2">
        <v>2040</v>
      </c>
      <c r="CR93" s="24">
        <f>+ELC_prices_Balmorel_IT3!S31</f>
        <v>15.840145185402557</v>
      </c>
      <c r="CS93" s="32">
        <f t="shared" si="95"/>
        <v>15.840145185402557</v>
      </c>
      <c r="CT93" s="23" t="s">
        <v>89</v>
      </c>
      <c r="CU93" s="23" t="s">
        <v>65</v>
      </c>
      <c r="CV93" s="23" t="s">
        <v>66</v>
      </c>
      <c r="CW93" s="23"/>
      <c r="CX93" s="23" t="s">
        <v>53</v>
      </c>
      <c r="CY93" s="23" t="s">
        <v>63</v>
      </c>
      <c r="CZ93" s="23" t="s">
        <v>68</v>
      </c>
      <c r="DA93" s="23">
        <v>2040</v>
      </c>
      <c r="DB93" s="24">
        <f t="shared" si="96"/>
        <v>15.048137926132428</v>
      </c>
      <c r="DC93" s="32">
        <f t="shared" si="96"/>
        <v>15.048137926132428</v>
      </c>
      <c r="DD93" s="23" t="s">
        <v>90</v>
      </c>
      <c r="DE93" s="23" t="s">
        <v>65</v>
      </c>
      <c r="DF93" s="23" t="s">
        <v>66</v>
      </c>
    </row>
    <row r="94" spans="1:110" x14ac:dyDescent="0.3">
      <c r="A94" s="2" t="s">
        <v>54</v>
      </c>
      <c r="B94" s="2" t="s">
        <v>63</v>
      </c>
      <c r="C94" s="10" t="s">
        <v>64</v>
      </c>
      <c r="D94" s="2">
        <v>2040</v>
      </c>
      <c r="E94" s="24">
        <f>ELC_prices_Balmorel_IT3!O32</f>
        <v>12.973736879570124</v>
      </c>
      <c r="F94" s="9">
        <f t="shared" ref="F94:H94" si="122">E94</f>
        <v>12.973736879570124</v>
      </c>
      <c r="G94" s="9">
        <f t="shared" si="122"/>
        <v>12.973736879570124</v>
      </c>
      <c r="H94" s="9">
        <f t="shared" si="122"/>
        <v>12.973736879570124</v>
      </c>
      <c r="I94" t="s">
        <v>67</v>
      </c>
      <c r="J94" t="s">
        <v>65</v>
      </c>
      <c r="K94" t="s">
        <v>66</v>
      </c>
      <c r="N94" t="s">
        <v>54</v>
      </c>
      <c r="O94" t="s">
        <v>63</v>
      </c>
      <c r="P94" t="s">
        <v>68</v>
      </c>
      <c r="Q94">
        <v>2040</v>
      </c>
      <c r="R94" s="9">
        <f t="shared" si="83"/>
        <v>12.325050035591618</v>
      </c>
      <c r="S94" s="9">
        <f t="shared" si="84"/>
        <v>12.325050035591618</v>
      </c>
      <c r="T94" s="9">
        <f t="shared" si="85"/>
        <v>12.325050035591618</v>
      </c>
      <c r="U94" s="9">
        <f t="shared" si="86"/>
        <v>12.325050035591618</v>
      </c>
      <c r="V94" s="1" t="s">
        <v>71</v>
      </c>
      <c r="W94" t="s">
        <v>65</v>
      </c>
      <c r="X94" t="s">
        <v>66</v>
      </c>
      <c r="AA94" s="2" t="s">
        <v>54</v>
      </c>
      <c r="AB94" s="2" t="s">
        <v>63</v>
      </c>
      <c r="AC94" s="10" t="s">
        <v>64</v>
      </c>
      <c r="AD94" s="2">
        <v>2040</v>
      </c>
      <c r="AE94" s="24">
        <f>ELC_prices_Balmorel_IT3!R32</f>
        <v>12.25682807540583</v>
      </c>
      <c r="AF94" s="9">
        <f t="shared" si="87"/>
        <v>12.25682807540583</v>
      </c>
      <c r="AG94" s="1" t="s">
        <v>69</v>
      </c>
      <c r="AH94" s="1" t="s">
        <v>65</v>
      </c>
      <c r="AI94" s="1" t="s">
        <v>66</v>
      </c>
      <c r="AJ94" s="1"/>
      <c r="AK94" s="1" t="s">
        <v>54</v>
      </c>
      <c r="AL94" s="1" t="s">
        <v>63</v>
      </c>
      <c r="AM94" s="1" t="s">
        <v>68</v>
      </c>
      <c r="AN94" s="1">
        <v>2040</v>
      </c>
      <c r="AO94" s="9">
        <f t="shared" si="88"/>
        <v>11.643986671635538</v>
      </c>
      <c r="AP94" s="9">
        <f t="shared" si="89"/>
        <v>11.643986671635538</v>
      </c>
      <c r="AQ94" s="1" t="s">
        <v>70</v>
      </c>
      <c r="AR94" s="1" t="s">
        <v>65</v>
      </c>
      <c r="AS94" s="1" t="s">
        <v>66</v>
      </c>
      <c r="AV94" s="2" t="s">
        <v>54</v>
      </c>
      <c r="AW94" s="2" t="s">
        <v>63</v>
      </c>
      <c r="AX94" s="10" t="s">
        <v>64</v>
      </c>
      <c r="AY94" s="2">
        <v>2040</v>
      </c>
      <c r="AZ94" s="24">
        <f>ELC_prices_Balmorel_IT3!T32</f>
        <v>12.541609114283025</v>
      </c>
      <c r="BA94" s="9">
        <f t="shared" si="90"/>
        <v>12.541609114283025</v>
      </c>
      <c r="BB94" s="1" t="s">
        <v>72</v>
      </c>
      <c r="BC94" s="1" t="s">
        <v>65</v>
      </c>
      <c r="BD94" s="1" t="s">
        <v>66</v>
      </c>
      <c r="BE94" s="1"/>
      <c r="BF94" s="1" t="s">
        <v>54</v>
      </c>
      <c r="BG94" s="1" t="s">
        <v>63</v>
      </c>
      <c r="BH94" s="1" t="s">
        <v>68</v>
      </c>
      <c r="BI94" s="1">
        <v>2040</v>
      </c>
      <c r="BJ94" s="9">
        <f t="shared" si="91"/>
        <v>11.914528658568873</v>
      </c>
      <c r="BK94" s="9">
        <f t="shared" si="92"/>
        <v>11.914528658568873</v>
      </c>
      <c r="BL94" s="1" t="s">
        <v>73</v>
      </c>
      <c r="BM94" s="1" t="s">
        <v>65</v>
      </c>
      <c r="BN94" s="1" t="s">
        <v>66</v>
      </c>
      <c r="BS94" s="2" t="s">
        <v>54</v>
      </c>
      <c r="BT94" s="2" t="s">
        <v>63</v>
      </c>
      <c r="BU94" s="10" t="s">
        <v>64</v>
      </c>
      <c r="BV94" s="2">
        <v>2040</v>
      </c>
      <c r="BW94" s="24">
        <f>ELC_prices_Balmorel_IT3!Q32</f>
        <v>16.010640632890752</v>
      </c>
      <c r="BX94" s="32">
        <f t="shared" si="93"/>
        <v>16.010640632890752</v>
      </c>
      <c r="BY94" s="23" t="s">
        <v>87</v>
      </c>
      <c r="BZ94" s="23" t="s">
        <v>65</v>
      </c>
      <c r="CA94" s="23" t="s">
        <v>66</v>
      </c>
      <c r="CB94" s="23"/>
      <c r="CC94" s="23" t="s">
        <v>54</v>
      </c>
      <c r="CD94" s="23" t="s">
        <v>63</v>
      </c>
      <c r="CE94" s="23" t="s">
        <v>68</v>
      </c>
      <c r="CF94" s="23">
        <v>2040</v>
      </c>
      <c r="CG94" s="24">
        <f t="shared" si="94"/>
        <v>15.210108601246214</v>
      </c>
      <c r="CH94" s="32">
        <f t="shared" si="94"/>
        <v>15.210108601246214</v>
      </c>
      <c r="CI94" s="23" t="s">
        <v>88</v>
      </c>
      <c r="CJ94" s="23" t="s">
        <v>65</v>
      </c>
      <c r="CK94" s="23" t="s">
        <v>66</v>
      </c>
      <c r="CN94" s="2" t="s">
        <v>54</v>
      </c>
      <c r="CO94" s="2" t="s">
        <v>63</v>
      </c>
      <c r="CP94" s="10" t="s">
        <v>64</v>
      </c>
      <c r="CQ94" s="2">
        <v>2040</v>
      </c>
      <c r="CR94" s="24">
        <f>+ELC_prices_Balmorel_IT3!S32</f>
        <v>15.678299464970095</v>
      </c>
      <c r="CS94" s="32">
        <f t="shared" si="95"/>
        <v>15.678299464970095</v>
      </c>
      <c r="CT94" s="23" t="s">
        <v>89</v>
      </c>
      <c r="CU94" s="23" t="s">
        <v>65</v>
      </c>
      <c r="CV94" s="23" t="s">
        <v>66</v>
      </c>
      <c r="CW94" s="23"/>
      <c r="CX94" s="23" t="s">
        <v>54</v>
      </c>
      <c r="CY94" s="23" t="s">
        <v>63</v>
      </c>
      <c r="CZ94" s="23" t="s">
        <v>68</v>
      </c>
      <c r="DA94" s="23">
        <v>2040</v>
      </c>
      <c r="DB94" s="24">
        <f t="shared" si="96"/>
        <v>14.89438449172159</v>
      </c>
      <c r="DC94" s="32">
        <f t="shared" si="96"/>
        <v>14.89438449172159</v>
      </c>
      <c r="DD94" s="23" t="s">
        <v>90</v>
      </c>
      <c r="DE94" s="23" t="s">
        <v>65</v>
      </c>
      <c r="DF94" s="23" t="s">
        <v>66</v>
      </c>
    </row>
    <row r="95" spans="1:110" x14ac:dyDescent="0.3">
      <c r="A95" s="2" t="s">
        <v>55</v>
      </c>
      <c r="B95" s="2" t="s">
        <v>63</v>
      </c>
      <c r="C95" s="10" t="s">
        <v>64</v>
      </c>
      <c r="D95" s="2">
        <v>2040</v>
      </c>
      <c r="E95" s="24">
        <f>ELC_prices_Balmorel_IT3!O33</f>
        <v>12.9528614769266</v>
      </c>
      <c r="F95" s="9">
        <f t="shared" ref="F95:H95" si="123">E95</f>
        <v>12.9528614769266</v>
      </c>
      <c r="G95" s="9">
        <f t="shared" si="123"/>
        <v>12.9528614769266</v>
      </c>
      <c r="H95" s="9">
        <f t="shared" si="123"/>
        <v>12.9528614769266</v>
      </c>
      <c r="I95" t="s">
        <v>67</v>
      </c>
      <c r="J95" t="s">
        <v>65</v>
      </c>
      <c r="K95" t="s">
        <v>66</v>
      </c>
      <c r="N95" t="s">
        <v>55</v>
      </c>
      <c r="O95" t="s">
        <v>63</v>
      </c>
      <c r="P95" t="s">
        <v>68</v>
      </c>
      <c r="Q95">
        <v>2040</v>
      </c>
      <c r="R95" s="9">
        <f t="shared" si="83"/>
        <v>12.30521840308027</v>
      </c>
      <c r="S95" s="9">
        <f t="shared" si="84"/>
        <v>12.30521840308027</v>
      </c>
      <c r="T95" s="9">
        <f t="shared" si="85"/>
        <v>12.30521840308027</v>
      </c>
      <c r="U95" s="9">
        <f t="shared" si="86"/>
        <v>12.30521840308027</v>
      </c>
      <c r="V95" s="1" t="s">
        <v>71</v>
      </c>
      <c r="W95" t="s">
        <v>65</v>
      </c>
      <c r="X95" t="s">
        <v>66</v>
      </c>
      <c r="AA95" s="2" t="s">
        <v>55</v>
      </c>
      <c r="AB95" s="2" t="s">
        <v>63</v>
      </c>
      <c r="AC95" s="10" t="s">
        <v>64</v>
      </c>
      <c r="AD95" s="2">
        <v>2040</v>
      </c>
      <c r="AE95" s="24">
        <f>ELC_prices_Balmorel_IT3!R33</f>
        <v>12.434033799865896</v>
      </c>
      <c r="AF95" s="9">
        <f t="shared" si="87"/>
        <v>12.434033799865896</v>
      </c>
      <c r="AG95" s="1" t="s">
        <v>69</v>
      </c>
      <c r="AH95" s="1" t="s">
        <v>65</v>
      </c>
      <c r="AI95" s="1" t="s">
        <v>66</v>
      </c>
      <c r="AJ95" s="1"/>
      <c r="AK95" s="1" t="s">
        <v>55</v>
      </c>
      <c r="AL95" s="1" t="s">
        <v>63</v>
      </c>
      <c r="AM95" s="1" t="s">
        <v>68</v>
      </c>
      <c r="AN95" s="1">
        <v>2040</v>
      </c>
      <c r="AO95" s="9">
        <f t="shared" si="88"/>
        <v>11.8123321098726</v>
      </c>
      <c r="AP95" s="9">
        <f t="shared" si="89"/>
        <v>11.8123321098726</v>
      </c>
      <c r="AQ95" s="1" t="s">
        <v>70</v>
      </c>
      <c r="AR95" s="1" t="s">
        <v>65</v>
      </c>
      <c r="AS95" s="1" t="s">
        <v>66</v>
      </c>
      <c r="AV95" s="2" t="s">
        <v>55</v>
      </c>
      <c r="AW95" s="2" t="s">
        <v>63</v>
      </c>
      <c r="AX95" s="10" t="s">
        <v>64</v>
      </c>
      <c r="AY95" s="2">
        <v>2040</v>
      </c>
      <c r="AZ95" s="24">
        <f>ELC_prices_Balmorel_IT3!T33</f>
        <v>12.507392571243244</v>
      </c>
      <c r="BA95" s="9">
        <f t="shared" si="90"/>
        <v>12.507392571243244</v>
      </c>
      <c r="BB95" s="1" t="s">
        <v>72</v>
      </c>
      <c r="BC95" s="1" t="s">
        <v>65</v>
      </c>
      <c r="BD95" s="1" t="s">
        <v>66</v>
      </c>
      <c r="BE95" s="1"/>
      <c r="BF95" s="1" t="s">
        <v>55</v>
      </c>
      <c r="BG95" s="1" t="s">
        <v>63</v>
      </c>
      <c r="BH95" s="1" t="s">
        <v>68</v>
      </c>
      <c r="BI95" s="1">
        <v>2040</v>
      </c>
      <c r="BJ95" s="9">
        <f t="shared" si="91"/>
        <v>11.882022942681081</v>
      </c>
      <c r="BK95" s="9">
        <f t="shared" si="92"/>
        <v>11.882022942681081</v>
      </c>
      <c r="BL95" s="1" t="s">
        <v>73</v>
      </c>
      <c r="BM95" s="1" t="s">
        <v>65</v>
      </c>
      <c r="BN95" s="1" t="s">
        <v>66</v>
      </c>
      <c r="BS95" s="2" t="s">
        <v>55</v>
      </c>
      <c r="BT95" s="2" t="s">
        <v>63</v>
      </c>
      <c r="BU95" s="10" t="s">
        <v>64</v>
      </c>
      <c r="BV95" s="2">
        <v>2040</v>
      </c>
      <c r="BW95" s="24">
        <f>ELC_prices_Balmorel_IT3!Q33</f>
        <v>15.024769534496826</v>
      </c>
      <c r="BX95" s="32">
        <f t="shared" si="93"/>
        <v>15.024769534496826</v>
      </c>
      <c r="BY95" s="23" t="s">
        <v>87</v>
      </c>
      <c r="BZ95" s="23" t="s">
        <v>65</v>
      </c>
      <c r="CA95" s="23" t="s">
        <v>66</v>
      </c>
      <c r="CB95" s="23"/>
      <c r="CC95" s="23" t="s">
        <v>55</v>
      </c>
      <c r="CD95" s="23" t="s">
        <v>63</v>
      </c>
      <c r="CE95" s="23" t="s">
        <v>68</v>
      </c>
      <c r="CF95" s="23">
        <v>2040</v>
      </c>
      <c r="CG95" s="24">
        <f t="shared" si="94"/>
        <v>14.273531057771985</v>
      </c>
      <c r="CH95" s="32">
        <f t="shared" si="94"/>
        <v>14.273531057771985</v>
      </c>
      <c r="CI95" s="23" t="s">
        <v>88</v>
      </c>
      <c r="CJ95" s="23" t="s">
        <v>65</v>
      </c>
      <c r="CK95" s="23" t="s">
        <v>66</v>
      </c>
      <c r="CN95" s="2" t="s">
        <v>55</v>
      </c>
      <c r="CO95" s="2" t="s">
        <v>63</v>
      </c>
      <c r="CP95" s="10" t="s">
        <v>64</v>
      </c>
      <c r="CQ95" s="2">
        <v>2040</v>
      </c>
      <c r="CR95" s="24">
        <f>+ELC_prices_Balmorel_IT3!S33</f>
        <v>14.835337853339217</v>
      </c>
      <c r="CS95" s="32">
        <f t="shared" si="95"/>
        <v>14.835337853339217</v>
      </c>
      <c r="CT95" s="23" t="s">
        <v>89</v>
      </c>
      <c r="CU95" s="23" t="s">
        <v>65</v>
      </c>
      <c r="CV95" s="23" t="s">
        <v>66</v>
      </c>
      <c r="CW95" s="23"/>
      <c r="CX95" s="23" t="s">
        <v>55</v>
      </c>
      <c r="CY95" s="23" t="s">
        <v>63</v>
      </c>
      <c r="CZ95" s="23" t="s">
        <v>68</v>
      </c>
      <c r="DA95" s="23">
        <v>2040</v>
      </c>
      <c r="DB95" s="24">
        <f t="shared" si="96"/>
        <v>14.093570960672256</v>
      </c>
      <c r="DC95" s="32">
        <f t="shared" si="96"/>
        <v>14.093570960672256</v>
      </c>
      <c r="DD95" s="23" t="s">
        <v>90</v>
      </c>
      <c r="DE95" s="23" t="s">
        <v>65</v>
      </c>
      <c r="DF95" s="23" t="s">
        <v>66</v>
      </c>
    </row>
    <row r="96" spans="1:110" x14ac:dyDescent="0.3">
      <c r="A96" s="2" t="s">
        <v>56</v>
      </c>
      <c r="B96" s="2" t="s">
        <v>63</v>
      </c>
      <c r="C96" s="10" t="s">
        <v>64</v>
      </c>
      <c r="D96" s="2">
        <v>2040</v>
      </c>
      <c r="E96" s="24">
        <f>ELC_prices_Balmorel_IT3!O34</f>
        <v>12.700474345695914</v>
      </c>
      <c r="F96" s="9">
        <f t="shared" ref="F96:H96" si="124">E96</f>
        <v>12.700474345695914</v>
      </c>
      <c r="G96" s="9">
        <f t="shared" si="124"/>
        <v>12.700474345695914</v>
      </c>
      <c r="H96" s="9">
        <f t="shared" si="124"/>
        <v>12.700474345695914</v>
      </c>
      <c r="I96" t="s">
        <v>67</v>
      </c>
      <c r="J96" t="s">
        <v>65</v>
      </c>
      <c r="K96" t="s">
        <v>66</v>
      </c>
      <c r="N96" t="s">
        <v>56</v>
      </c>
      <c r="O96" t="s">
        <v>63</v>
      </c>
      <c r="P96" t="s">
        <v>68</v>
      </c>
      <c r="Q96">
        <v>2040</v>
      </c>
      <c r="R96" s="9">
        <f t="shared" si="83"/>
        <v>12.065450628411119</v>
      </c>
      <c r="S96" s="9">
        <f t="shared" si="84"/>
        <v>12.065450628411119</v>
      </c>
      <c r="T96" s="9">
        <f t="shared" si="85"/>
        <v>12.065450628411119</v>
      </c>
      <c r="U96" s="9">
        <f t="shared" si="86"/>
        <v>12.065450628411119</v>
      </c>
      <c r="V96" s="1" t="s">
        <v>71</v>
      </c>
      <c r="W96" t="s">
        <v>65</v>
      </c>
      <c r="X96" t="s">
        <v>66</v>
      </c>
      <c r="AA96" s="2" t="s">
        <v>56</v>
      </c>
      <c r="AB96" s="2" t="s">
        <v>63</v>
      </c>
      <c r="AC96" s="10" t="s">
        <v>64</v>
      </c>
      <c r="AD96" s="2">
        <v>2040</v>
      </c>
      <c r="AE96" s="24">
        <f>ELC_prices_Balmorel_IT3!R34</f>
        <v>12.348371987361581</v>
      </c>
      <c r="AF96" s="9">
        <f t="shared" si="87"/>
        <v>12.348371987361581</v>
      </c>
      <c r="AG96" s="1" t="s">
        <v>69</v>
      </c>
      <c r="AH96" s="1" t="s">
        <v>65</v>
      </c>
      <c r="AI96" s="1" t="s">
        <v>66</v>
      </c>
      <c r="AJ96" s="1"/>
      <c r="AK96" s="1" t="s">
        <v>56</v>
      </c>
      <c r="AL96" s="1" t="s">
        <v>63</v>
      </c>
      <c r="AM96" s="1" t="s">
        <v>68</v>
      </c>
      <c r="AN96" s="1">
        <v>2040</v>
      </c>
      <c r="AO96" s="9">
        <f t="shared" si="88"/>
        <v>11.730953387993502</v>
      </c>
      <c r="AP96" s="9">
        <f t="shared" si="89"/>
        <v>11.730953387993502</v>
      </c>
      <c r="AQ96" s="1" t="s">
        <v>70</v>
      </c>
      <c r="AR96" s="1" t="s">
        <v>65</v>
      </c>
      <c r="AS96" s="1" t="s">
        <v>66</v>
      </c>
      <c r="AV96" s="2" t="s">
        <v>56</v>
      </c>
      <c r="AW96" s="2" t="s">
        <v>63</v>
      </c>
      <c r="AX96" s="10" t="s">
        <v>64</v>
      </c>
      <c r="AY96" s="2">
        <v>2040</v>
      </c>
      <c r="AZ96" s="24">
        <f>ELC_prices_Balmorel_IT3!T34</f>
        <v>12.387295984653738</v>
      </c>
      <c r="BA96" s="9">
        <f t="shared" si="90"/>
        <v>12.387295984653738</v>
      </c>
      <c r="BB96" s="1" t="s">
        <v>72</v>
      </c>
      <c r="BC96" s="1" t="s">
        <v>65</v>
      </c>
      <c r="BD96" s="1" t="s">
        <v>66</v>
      </c>
      <c r="BE96" s="1"/>
      <c r="BF96" s="1" t="s">
        <v>56</v>
      </c>
      <c r="BG96" s="1" t="s">
        <v>63</v>
      </c>
      <c r="BH96" s="1" t="s">
        <v>68</v>
      </c>
      <c r="BI96" s="1">
        <v>2040</v>
      </c>
      <c r="BJ96" s="9">
        <f t="shared" si="91"/>
        <v>11.76793118542105</v>
      </c>
      <c r="BK96" s="9">
        <f t="shared" si="92"/>
        <v>11.76793118542105</v>
      </c>
      <c r="BL96" s="1" t="s">
        <v>73</v>
      </c>
      <c r="BM96" s="1" t="s">
        <v>65</v>
      </c>
      <c r="BN96" s="1" t="s">
        <v>66</v>
      </c>
      <c r="BS96" s="2" t="s">
        <v>56</v>
      </c>
      <c r="BT96" s="2" t="s">
        <v>63</v>
      </c>
      <c r="BU96" s="10" t="s">
        <v>64</v>
      </c>
      <c r="BV96" s="2">
        <v>2040</v>
      </c>
      <c r="BW96" s="24">
        <f>ELC_prices_Balmorel_IT3!Q34</f>
        <v>14.745583745891315</v>
      </c>
      <c r="BX96" s="32">
        <f t="shared" si="93"/>
        <v>14.745583745891315</v>
      </c>
      <c r="BY96" s="23" t="s">
        <v>87</v>
      </c>
      <c r="BZ96" s="23" t="s">
        <v>65</v>
      </c>
      <c r="CA96" s="23" t="s">
        <v>66</v>
      </c>
      <c r="CB96" s="23"/>
      <c r="CC96" s="23" t="s">
        <v>56</v>
      </c>
      <c r="CD96" s="23" t="s">
        <v>63</v>
      </c>
      <c r="CE96" s="23" t="s">
        <v>68</v>
      </c>
      <c r="CF96" s="23">
        <v>2040</v>
      </c>
      <c r="CG96" s="24">
        <f t="shared" si="94"/>
        <v>14.008304558596748</v>
      </c>
      <c r="CH96" s="32">
        <f t="shared" si="94"/>
        <v>14.008304558596748</v>
      </c>
      <c r="CI96" s="23" t="s">
        <v>88</v>
      </c>
      <c r="CJ96" s="23" t="s">
        <v>65</v>
      </c>
      <c r="CK96" s="23" t="s">
        <v>66</v>
      </c>
      <c r="CN96" s="2" t="s">
        <v>56</v>
      </c>
      <c r="CO96" s="2" t="s">
        <v>63</v>
      </c>
      <c r="CP96" s="10" t="s">
        <v>64</v>
      </c>
      <c r="CQ96" s="2">
        <v>2040</v>
      </c>
      <c r="CR96" s="24">
        <f>+ELC_prices_Balmorel_IT3!S34</f>
        <v>14.578614602527756</v>
      </c>
      <c r="CS96" s="32">
        <f t="shared" si="95"/>
        <v>14.578614602527756</v>
      </c>
      <c r="CT96" s="23" t="s">
        <v>89</v>
      </c>
      <c r="CU96" s="23" t="s">
        <v>65</v>
      </c>
      <c r="CV96" s="23" t="s">
        <v>66</v>
      </c>
      <c r="CW96" s="23"/>
      <c r="CX96" s="23" t="s">
        <v>56</v>
      </c>
      <c r="CY96" s="23" t="s">
        <v>63</v>
      </c>
      <c r="CZ96" s="23" t="s">
        <v>68</v>
      </c>
      <c r="DA96" s="23">
        <v>2040</v>
      </c>
      <c r="DB96" s="24">
        <f t="shared" si="96"/>
        <v>13.849683872401368</v>
      </c>
      <c r="DC96" s="32">
        <f t="shared" si="96"/>
        <v>13.849683872401368</v>
      </c>
      <c r="DD96" s="23" t="s">
        <v>90</v>
      </c>
      <c r="DE96" s="23" t="s">
        <v>65</v>
      </c>
      <c r="DF96" s="23" t="s">
        <v>66</v>
      </c>
    </row>
    <row r="97" spans="1:110" x14ac:dyDescent="0.3">
      <c r="A97" s="2" t="s">
        <v>57</v>
      </c>
      <c r="B97" s="2" t="s">
        <v>63</v>
      </c>
      <c r="C97" s="10" t="s">
        <v>64</v>
      </c>
      <c r="D97" s="2">
        <v>2040</v>
      </c>
      <c r="E97" s="24">
        <f>ELC_prices_Balmorel_IT3!O35</f>
        <v>12.700474345695914</v>
      </c>
      <c r="F97" s="9">
        <f t="shared" ref="F97:H97" si="125">E97</f>
        <v>12.700474345695914</v>
      </c>
      <c r="G97" s="9">
        <f t="shared" si="125"/>
        <v>12.700474345695914</v>
      </c>
      <c r="H97" s="9">
        <f t="shared" si="125"/>
        <v>12.700474345695914</v>
      </c>
      <c r="I97" t="s">
        <v>67</v>
      </c>
      <c r="J97" t="s">
        <v>65</v>
      </c>
      <c r="K97" t="s">
        <v>66</v>
      </c>
      <c r="N97" t="s">
        <v>57</v>
      </c>
      <c r="O97" t="s">
        <v>63</v>
      </c>
      <c r="P97" t="s">
        <v>68</v>
      </c>
      <c r="Q97">
        <v>2040</v>
      </c>
      <c r="R97" s="9">
        <f t="shared" si="83"/>
        <v>12.065450628411119</v>
      </c>
      <c r="S97" s="9">
        <f t="shared" si="84"/>
        <v>12.065450628411119</v>
      </c>
      <c r="T97" s="9">
        <f t="shared" si="85"/>
        <v>12.065450628411119</v>
      </c>
      <c r="U97" s="9">
        <f t="shared" si="86"/>
        <v>12.065450628411119</v>
      </c>
      <c r="V97" s="1" t="s">
        <v>71</v>
      </c>
      <c r="W97" t="s">
        <v>65</v>
      </c>
      <c r="X97" t="s">
        <v>66</v>
      </c>
      <c r="AA97" s="2" t="s">
        <v>57</v>
      </c>
      <c r="AB97" s="2" t="s">
        <v>63</v>
      </c>
      <c r="AC97" s="10" t="s">
        <v>64</v>
      </c>
      <c r="AD97" s="2">
        <v>2040</v>
      </c>
      <c r="AE97" s="24">
        <f>ELC_prices_Balmorel_IT3!R35</f>
        <v>12.257671244709995</v>
      </c>
      <c r="AF97" s="9">
        <f t="shared" si="87"/>
        <v>12.257671244709995</v>
      </c>
      <c r="AG97" s="1" t="s">
        <v>69</v>
      </c>
      <c r="AH97" s="1" t="s">
        <v>65</v>
      </c>
      <c r="AI97" s="1" t="s">
        <v>66</v>
      </c>
      <c r="AJ97" s="1"/>
      <c r="AK97" s="1" t="s">
        <v>57</v>
      </c>
      <c r="AL97" s="1" t="s">
        <v>63</v>
      </c>
      <c r="AM97" s="1" t="s">
        <v>68</v>
      </c>
      <c r="AN97" s="1">
        <v>2040</v>
      </c>
      <c r="AO97" s="9">
        <f t="shared" si="88"/>
        <v>11.644787682474494</v>
      </c>
      <c r="AP97" s="9">
        <f t="shared" si="89"/>
        <v>11.644787682474494</v>
      </c>
      <c r="AQ97" s="1" t="s">
        <v>70</v>
      </c>
      <c r="AR97" s="1" t="s">
        <v>65</v>
      </c>
      <c r="AS97" s="1" t="s">
        <v>66</v>
      </c>
      <c r="AV97" s="2" t="s">
        <v>57</v>
      </c>
      <c r="AW97" s="2" t="s">
        <v>63</v>
      </c>
      <c r="AX97" s="10" t="s">
        <v>64</v>
      </c>
      <c r="AY97" s="2">
        <v>2040</v>
      </c>
      <c r="AZ97" s="24">
        <f>ELC_prices_Balmorel_IT3!T35</f>
        <v>12.260134892970758</v>
      </c>
      <c r="BA97" s="9">
        <f t="shared" si="90"/>
        <v>12.260134892970758</v>
      </c>
      <c r="BB97" s="1" t="s">
        <v>72</v>
      </c>
      <c r="BC97" s="1" t="s">
        <v>65</v>
      </c>
      <c r="BD97" s="1" t="s">
        <v>66</v>
      </c>
      <c r="BE97" s="1"/>
      <c r="BF97" s="1" t="s">
        <v>57</v>
      </c>
      <c r="BG97" s="1" t="s">
        <v>63</v>
      </c>
      <c r="BH97" s="1" t="s">
        <v>68</v>
      </c>
      <c r="BI97" s="1">
        <v>2040</v>
      </c>
      <c r="BJ97" s="9">
        <f t="shared" si="91"/>
        <v>11.647128148322219</v>
      </c>
      <c r="BK97" s="9">
        <f t="shared" si="92"/>
        <v>11.647128148322219</v>
      </c>
      <c r="BL97" s="1" t="s">
        <v>73</v>
      </c>
      <c r="BM97" s="1" t="s">
        <v>65</v>
      </c>
      <c r="BN97" s="1" t="s">
        <v>66</v>
      </c>
      <c r="BS97" s="2" t="s">
        <v>57</v>
      </c>
      <c r="BT97" s="2" t="s">
        <v>63</v>
      </c>
      <c r="BU97" s="10" t="s">
        <v>64</v>
      </c>
      <c r="BV97" s="2">
        <v>2040</v>
      </c>
      <c r="BW97" s="24">
        <f>ELC_prices_Balmorel_IT3!Q35</f>
        <v>14.449975263838288</v>
      </c>
      <c r="BX97" s="32">
        <f t="shared" si="93"/>
        <v>14.449975263838288</v>
      </c>
      <c r="BY97" s="23" t="s">
        <v>87</v>
      </c>
      <c r="BZ97" s="23" t="s">
        <v>65</v>
      </c>
      <c r="CA97" s="23" t="s">
        <v>66</v>
      </c>
      <c r="CB97" s="23"/>
      <c r="CC97" s="23" t="s">
        <v>57</v>
      </c>
      <c r="CD97" s="23" t="s">
        <v>63</v>
      </c>
      <c r="CE97" s="23" t="s">
        <v>68</v>
      </c>
      <c r="CF97" s="23">
        <v>2040</v>
      </c>
      <c r="CG97" s="24">
        <f t="shared" si="94"/>
        <v>13.727476500646373</v>
      </c>
      <c r="CH97" s="32">
        <f t="shared" si="94"/>
        <v>13.727476500646373</v>
      </c>
      <c r="CI97" s="23" t="s">
        <v>88</v>
      </c>
      <c r="CJ97" s="23" t="s">
        <v>65</v>
      </c>
      <c r="CK97" s="23" t="s">
        <v>66</v>
      </c>
      <c r="CN97" s="2" t="s">
        <v>57</v>
      </c>
      <c r="CO97" s="2" t="s">
        <v>63</v>
      </c>
      <c r="CP97" s="10" t="s">
        <v>64</v>
      </c>
      <c r="CQ97" s="2">
        <v>2040</v>
      </c>
      <c r="CR97" s="24">
        <f>+ELC_prices_Balmorel_IT3!S35</f>
        <v>14.30678998402138</v>
      </c>
      <c r="CS97" s="32">
        <f t="shared" si="95"/>
        <v>14.30678998402138</v>
      </c>
      <c r="CT97" s="23" t="s">
        <v>89</v>
      </c>
      <c r="CU97" s="23" t="s">
        <v>65</v>
      </c>
      <c r="CV97" s="23" t="s">
        <v>66</v>
      </c>
      <c r="CW97" s="23"/>
      <c r="CX97" s="23" t="s">
        <v>57</v>
      </c>
      <c r="CY97" s="23" t="s">
        <v>63</v>
      </c>
      <c r="CZ97" s="23" t="s">
        <v>68</v>
      </c>
      <c r="DA97" s="23">
        <v>2040</v>
      </c>
      <c r="DB97" s="24">
        <f t="shared" si="96"/>
        <v>13.59145048482031</v>
      </c>
      <c r="DC97" s="32">
        <f t="shared" si="96"/>
        <v>13.59145048482031</v>
      </c>
      <c r="DD97" s="23" t="s">
        <v>90</v>
      </c>
      <c r="DE97" s="23" t="s">
        <v>65</v>
      </c>
      <c r="DF97" s="23" t="s">
        <v>66</v>
      </c>
    </row>
    <row r="98" spans="1:110" x14ac:dyDescent="0.3">
      <c r="A98" s="3" t="s">
        <v>58</v>
      </c>
      <c r="B98" s="3" t="s">
        <v>63</v>
      </c>
      <c r="C98" s="11" t="s">
        <v>64</v>
      </c>
      <c r="D98" s="2">
        <v>2040</v>
      </c>
      <c r="E98" s="24">
        <f>ELC_prices_Balmorel_IT3!O36</f>
        <v>12.700474345695914</v>
      </c>
      <c r="F98" s="9">
        <f t="shared" ref="F98:H113" si="126">E98</f>
        <v>12.700474345695914</v>
      </c>
      <c r="G98" s="9">
        <f t="shared" si="126"/>
        <v>12.700474345695914</v>
      </c>
      <c r="H98" s="9">
        <f t="shared" si="126"/>
        <v>12.700474345695914</v>
      </c>
      <c r="I98" t="s">
        <v>67</v>
      </c>
      <c r="J98" t="s">
        <v>65</v>
      </c>
      <c r="K98" t="s">
        <v>66</v>
      </c>
      <c r="N98" t="s">
        <v>58</v>
      </c>
      <c r="O98" t="s">
        <v>63</v>
      </c>
      <c r="P98" t="s">
        <v>68</v>
      </c>
      <c r="Q98">
        <v>2040</v>
      </c>
      <c r="R98" s="9">
        <f t="shared" si="83"/>
        <v>12.065450628411119</v>
      </c>
      <c r="S98" s="9">
        <f t="shared" si="84"/>
        <v>12.065450628411119</v>
      </c>
      <c r="T98" s="9">
        <f t="shared" si="85"/>
        <v>12.065450628411119</v>
      </c>
      <c r="U98" s="9">
        <f t="shared" si="86"/>
        <v>12.065450628411119</v>
      </c>
      <c r="V98" s="1" t="s">
        <v>71</v>
      </c>
      <c r="W98" t="s">
        <v>65</v>
      </c>
      <c r="X98" t="s">
        <v>66</v>
      </c>
      <c r="AA98" s="3" t="s">
        <v>58</v>
      </c>
      <c r="AB98" s="3" t="s">
        <v>63</v>
      </c>
      <c r="AC98" s="11" t="s">
        <v>64</v>
      </c>
      <c r="AD98" s="2">
        <v>2040</v>
      </c>
      <c r="AE98" s="24">
        <f>ELC_prices_Balmorel_IT3!R36</f>
        <v>12.48442310133896</v>
      </c>
      <c r="AF98" s="9">
        <f t="shared" si="87"/>
        <v>12.48442310133896</v>
      </c>
      <c r="AG98" s="1" t="s">
        <v>69</v>
      </c>
      <c r="AH98" s="1" t="s">
        <v>65</v>
      </c>
      <c r="AI98" s="1" t="s">
        <v>66</v>
      </c>
      <c r="AJ98" s="1"/>
      <c r="AK98" s="1" t="s">
        <v>58</v>
      </c>
      <c r="AL98" s="1" t="s">
        <v>63</v>
      </c>
      <c r="AM98" s="1" t="s">
        <v>68</v>
      </c>
      <c r="AN98" s="1">
        <v>2040</v>
      </c>
      <c r="AO98" s="9">
        <f t="shared" si="88"/>
        <v>11.860201946272012</v>
      </c>
      <c r="AP98" s="9">
        <f t="shared" si="89"/>
        <v>11.860201946272012</v>
      </c>
      <c r="AQ98" s="1" t="s">
        <v>70</v>
      </c>
      <c r="AR98" s="1" t="s">
        <v>65</v>
      </c>
      <c r="AS98" s="1" t="s">
        <v>66</v>
      </c>
      <c r="AV98" s="3" t="s">
        <v>58</v>
      </c>
      <c r="AW98" s="3" t="s">
        <v>63</v>
      </c>
      <c r="AX98" s="11" t="s">
        <v>64</v>
      </c>
      <c r="AY98" s="2">
        <v>2040</v>
      </c>
      <c r="AZ98" s="24">
        <f>ELC_prices_Balmorel_IT3!T36</f>
        <v>12.578037622178217</v>
      </c>
      <c r="BA98" s="9">
        <f t="shared" si="90"/>
        <v>12.578037622178217</v>
      </c>
      <c r="BB98" s="1" t="s">
        <v>72</v>
      </c>
      <c r="BC98" s="1" t="s">
        <v>65</v>
      </c>
      <c r="BD98" s="1" t="s">
        <v>66</v>
      </c>
      <c r="BE98" s="1"/>
      <c r="BF98" s="1" t="s">
        <v>58</v>
      </c>
      <c r="BG98" s="1" t="s">
        <v>63</v>
      </c>
      <c r="BH98" s="1" t="s">
        <v>68</v>
      </c>
      <c r="BI98" s="1">
        <v>2040</v>
      </c>
      <c r="BJ98" s="9">
        <f t="shared" si="91"/>
        <v>11.949135741069306</v>
      </c>
      <c r="BK98" s="9">
        <f t="shared" si="92"/>
        <v>11.949135741069306</v>
      </c>
      <c r="BL98" s="1" t="s">
        <v>73</v>
      </c>
      <c r="BM98" s="1" t="s">
        <v>65</v>
      </c>
      <c r="BN98" s="1" t="s">
        <v>66</v>
      </c>
      <c r="BS98" s="3" t="s">
        <v>58</v>
      </c>
      <c r="BT98" s="3" t="s">
        <v>63</v>
      </c>
      <c r="BU98" s="11" t="s">
        <v>64</v>
      </c>
      <c r="BV98" s="2">
        <v>2040</v>
      </c>
      <c r="BW98" s="24">
        <f>ELC_prices_Balmorel_IT3!Q36</f>
        <v>15.188996468970849</v>
      </c>
      <c r="BX98" s="32">
        <f t="shared" si="93"/>
        <v>15.188996468970849</v>
      </c>
      <c r="BY98" s="23" t="s">
        <v>87</v>
      </c>
      <c r="BZ98" s="23" t="s">
        <v>65</v>
      </c>
      <c r="CA98" s="23" t="s">
        <v>66</v>
      </c>
      <c r="CB98" s="23"/>
      <c r="CC98" s="23" t="s">
        <v>58</v>
      </c>
      <c r="CD98" s="23" t="s">
        <v>63</v>
      </c>
      <c r="CE98" s="23" t="s">
        <v>68</v>
      </c>
      <c r="CF98" s="23">
        <v>2040</v>
      </c>
      <c r="CG98" s="24">
        <f t="shared" si="94"/>
        <v>14.429546645522306</v>
      </c>
      <c r="CH98" s="32">
        <f t="shared" si="94"/>
        <v>14.429546645522306</v>
      </c>
      <c r="CI98" s="23" t="s">
        <v>88</v>
      </c>
      <c r="CJ98" s="23" t="s">
        <v>65</v>
      </c>
      <c r="CK98" s="23" t="s">
        <v>66</v>
      </c>
      <c r="CN98" s="3" t="s">
        <v>58</v>
      </c>
      <c r="CO98" s="3" t="s">
        <v>63</v>
      </c>
      <c r="CP98" s="11" t="s">
        <v>64</v>
      </c>
      <c r="CQ98" s="2">
        <v>2040</v>
      </c>
      <c r="CR98" s="24">
        <f>+ELC_prices_Balmorel_IT3!S36</f>
        <v>14.986351530287321</v>
      </c>
      <c r="CS98" s="32">
        <f t="shared" si="95"/>
        <v>14.986351530287321</v>
      </c>
      <c r="CT98" s="23" t="s">
        <v>89</v>
      </c>
      <c r="CU98" s="23" t="s">
        <v>65</v>
      </c>
      <c r="CV98" s="23" t="s">
        <v>66</v>
      </c>
      <c r="CW98" s="23"/>
      <c r="CX98" s="23" t="s">
        <v>58</v>
      </c>
      <c r="CY98" s="23" t="s">
        <v>63</v>
      </c>
      <c r="CZ98" s="23" t="s">
        <v>68</v>
      </c>
      <c r="DA98" s="23">
        <v>2040</v>
      </c>
      <c r="DB98" s="24">
        <f t="shared" si="96"/>
        <v>14.237033953772954</v>
      </c>
      <c r="DC98" s="32">
        <f t="shared" si="96"/>
        <v>14.237033953772954</v>
      </c>
      <c r="DD98" s="23" t="s">
        <v>90</v>
      </c>
      <c r="DE98" s="23" t="s">
        <v>65</v>
      </c>
      <c r="DF98" s="23" t="s">
        <v>66</v>
      </c>
    </row>
    <row r="99" spans="1:110" s="31" customFormat="1" x14ac:dyDescent="0.3">
      <c r="A99" s="2" t="s">
        <v>27</v>
      </c>
      <c r="B99" s="2" t="s">
        <v>63</v>
      </c>
      <c r="C99" s="10" t="s">
        <v>64</v>
      </c>
      <c r="D99" s="2">
        <v>2050</v>
      </c>
      <c r="E99" s="32">
        <f>ELC_prices_Balmorel_IT3!U5</f>
        <v>10.655237902958413</v>
      </c>
      <c r="F99" s="32">
        <f t="shared" si="126"/>
        <v>10.655237902958413</v>
      </c>
      <c r="G99" s="32">
        <f t="shared" si="126"/>
        <v>10.655237902958413</v>
      </c>
      <c r="H99" s="32">
        <f t="shared" si="126"/>
        <v>10.655237902958413</v>
      </c>
      <c r="I99" s="31" t="s">
        <v>67</v>
      </c>
      <c r="J99" s="31" t="s">
        <v>65</v>
      </c>
      <c r="K99" s="31" t="s">
        <v>66</v>
      </c>
      <c r="N99" s="31" t="s">
        <v>27</v>
      </c>
      <c r="O99" s="31" t="s">
        <v>63</v>
      </c>
      <c r="P99" s="31" t="s">
        <v>68</v>
      </c>
      <c r="Q99" s="2">
        <v>2050</v>
      </c>
      <c r="R99" s="32">
        <f t="shared" si="83"/>
        <v>10.122476007810493</v>
      </c>
      <c r="S99" s="32">
        <f t="shared" si="84"/>
        <v>10.122476007810493</v>
      </c>
      <c r="T99" s="32">
        <f t="shared" si="85"/>
        <v>10.122476007810493</v>
      </c>
      <c r="U99" s="32">
        <f t="shared" si="86"/>
        <v>10.122476007810493</v>
      </c>
      <c r="V99" s="31" t="s">
        <v>71</v>
      </c>
      <c r="W99" s="31" t="s">
        <v>65</v>
      </c>
      <c r="X99" s="31" t="s">
        <v>66</v>
      </c>
      <c r="AA99" s="2" t="s">
        <v>27</v>
      </c>
      <c r="AB99" s="2" t="s">
        <v>63</v>
      </c>
      <c r="AC99" s="10" t="s">
        <v>64</v>
      </c>
      <c r="AD99" s="2">
        <v>2050</v>
      </c>
      <c r="AE99" s="32">
        <f>ELC_prices_Balmorel_IT3!X5</f>
        <v>10.778527280100089</v>
      </c>
      <c r="AF99" s="32">
        <f t="shared" si="87"/>
        <v>10.778527280100089</v>
      </c>
      <c r="AG99" s="31" t="s">
        <v>69</v>
      </c>
      <c r="AH99" s="31" t="s">
        <v>65</v>
      </c>
      <c r="AI99" s="31" t="s">
        <v>66</v>
      </c>
      <c r="AK99" s="31" t="s">
        <v>27</v>
      </c>
      <c r="AL99" s="31" t="s">
        <v>63</v>
      </c>
      <c r="AM99" s="31" t="s">
        <v>68</v>
      </c>
      <c r="AN99" s="2">
        <v>2050</v>
      </c>
      <c r="AO99" s="32">
        <f t="shared" si="88"/>
        <v>10.239600916095084</v>
      </c>
      <c r="AP99" s="32">
        <f t="shared" si="89"/>
        <v>10.239600916095084</v>
      </c>
      <c r="AQ99" s="31" t="s">
        <v>70</v>
      </c>
      <c r="AR99" s="31" t="s">
        <v>65</v>
      </c>
      <c r="AS99" s="31" t="s">
        <v>66</v>
      </c>
      <c r="AV99" s="2" t="s">
        <v>27</v>
      </c>
      <c r="AW99" s="2" t="s">
        <v>63</v>
      </c>
      <c r="AX99" s="10" t="s">
        <v>64</v>
      </c>
      <c r="AY99" s="2">
        <v>2050</v>
      </c>
      <c r="AZ99" s="32">
        <f>ELC_prices_Balmorel_IT3!Z5</f>
        <v>10.539226652357014</v>
      </c>
      <c r="BA99" s="32">
        <f t="shared" si="90"/>
        <v>10.539226652357014</v>
      </c>
      <c r="BB99" s="31" t="s">
        <v>72</v>
      </c>
      <c r="BC99" s="31" t="s">
        <v>65</v>
      </c>
      <c r="BD99" s="31" t="s">
        <v>66</v>
      </c>
      <c r="BF99" s="31" t="s">
        <v>27</v>
      </c>
      <c r="BG99" s="31" t="s">
        <v>63</v>
      </c>
      <c r="BH99" s="31" t="s">
        <v>68</v>
      </c>
      <c r="BI99" s="2">
        <v>2050</v>
      </c>
      <c r="BJ99" s="32">
        <f t="shared" si="91"/>
        <v>10.012265319739162</v>
      </c>
      <c r="BK99" s="32">
        <f t="shared" si="92"/>
        <v>10.012265319739162</v>
      </c>
      <c r="BL99" s="31" t="s">
        <v>73</v>
      </c>
      <c r="BM99" s="31" t="s">
        <v>65</v>
      </c>
      <c r="BN99" s="31" t="s">
        <v>66</v>
      </c>
      <c r="BS99" s="2" t="s">
        <v>27</v>
      </c>
      <c r="BT99" s="2" t="s">
        <v>63</v>
      </c>
      <c r="BU99" s="10" t="s">
        <v>64</v>
      </c>
      <c r="BV99" s="2">
        <v>2050</v>
      </c>
      <c r="BW99" s="32">
        <f>ELC_prices_Balmorel_IT3!W5</f>
        <v>9.6673440672338398</v>
      </c>
      <c r="BX99" s="32">
        <f t="shared" si="93"/>
        <v>9.6673440672338398</v>
      </c>
      <c r="BY99" s="31" t="s">
        <v>87</v>
      </c>
      <c r="BZ99" s="31" t="s">
        <v>65</v>
      </c>
      <c r="CA99" s="31" t="s">
        <v>66</v>
      </c>
      <c r="CC99" s="31" t="s">
        <v>27</v>
      </c>
      <c r="CD99" s="31" t="s">
        <v>63</v>
      </c>
      <c r="CE99" s="31" t="s">
        <v>68</v>
      </c>
      <c r="CF99" s="2">
        <v>2050</v>
      </c>
      <c r="CG99" s="32">
        <f t="shared" si="94"/>
        <v>9.1839768638721466</v>
      </c>
      <c r="CH99" s="32">
        <f t="shared" si="94"/>
        <v>9.1839768638721466</v>
      </c>
      <c r="CI99" s="31" t="s">
        <v>88</v>
      </c>
      <c r="CJ99" s="31" t="s">
        <v>65</v>
      </c>
      <c r="CK99" s="31" t="s">
        <v>66</v>
      </c>
      <c r="CN99" s="2" t="s">
        <v>27</v>
      </c>
      <c r="CO99" s="2" t="s">
        <v>63</v>
      </c>
      <c r="CP99" s="10" t="s">
        <v>64</v>
      </c>
      <c r="CQ99" s="2">
        <v>2050</v>
      </c>
      <c r="CR99" s="32">
        <f>ELC_prices_Balmorel_IT3!Y5</f>
        <v>9.8868963359172284</v>
      </c>
      <c r="CS99" s="32">
        <f t="shared" si="95"/>
        <v>9.8868963359172284</v>
      </c>
      <c r="CT99" s="31" t="s">
        <v>89</v>
      </c>
      <c r="CU99" s="31" t="s">
        <v>65</v>
      </c>
      <c r="CV99" s="31" t="s">
        <v>66</v>
      </c>
      <c r="CX99" s="31" t="s">
        <v>27</v>
      </c>
      <c r="CY99" s="31" t="s">
        <v>63</v>
      </c>
      <c r="CZ99" s="31" t="s">
        <v>68</v>
      </c>
      <c r="DA99" s="2">
        <v>2050</v>
      </c>
      <c r="DB99" s="32">
        <f t="shared" si="96"/>
        <v>9.3925515191213673</v>
      </c>
      <c r="DC99" s="32">
        <f t="shared" si="96"/>
        <v>9.3925515191213673</v>
      </c>
      <c r="DD99" s="31" t="s">
        <v>90</v>
      </c>
      <c r="DE99" s="31" t="s">
        <v>65</v>
      </c>
      <c r="DF99" s="31" t="s">
        <v>66</v>
      </c>
    </row>
    <row r="100" spans="1:110" s="31" customFormat="1" x14ac:dyDescent="0.3">
      <c r="A100" s="2" t="s">
        <v>28</v>
      </c>
      <c r="B100" s="2" t="s">
        <v>63</v>
      </c>
      <c r="C100" s="10" t="s">
        <v>64</v>
      </c>
      <c r="D100" s="2">
        <v>2050</v>
      </c>
      <c r="E100" s="32">
        <f>ELC_prices_Balmorel_IT3!U6</f>
        <v>10.532667823388929</v>
      </c>
      <c r="F100" s="32">
        <f t="shared" si="126"/>
        <v>10.532667823388929</v>
      </c>
      <c r="G100" s="32">
        <f t="shared" si="126"/>
        <v>10.532667823388929</v>
      </c>
      <c r="H100" s="32">
        <f t="shared" si="126"/>
        <v>10.532667823388929</v>
      </c>
      <c r="I100" s="31" t="s">
        <v>67</v>
      </c>
      <c r="J100" s="31" t="s">
        <v>65</v>
      </c>
      <c r="K100" s="31" t="s">
        <v>66</v>
      </c>
      <c r="N100" s="31" t="s">
        <v>28</v>
      </c>
      <c r="O100" s="31" t="s">
        <v>63</v>
      </c>
      <c r="P100" s="31" t="s">
        <v>68</v>
      </c>
      <c r="Q100" s="2">
        <v>2050</v>
      </c>
      <c r="R100" s="32">
        <f t="shared" ref="R100:R130" si="127">E100*$M$1</f>
        <v>10.006034432219481</v>
      </c>
      <c r="S100" s="32">
        <f t="shared" ref="S100:S130" si="128">F100*$M$1</f>
        <v>10.006034432219481</v>
      </c>
      <c r="T100" s="32">
        <f t="shared" ref="T100:T130" si="129">G100*$M$1</f>
        <v>10.006034432219481</v>
      </c>
      <c r="U100" s="32">
        <f t="shared" ref="U100:U130" si="130">H100*$M$1</f>
        <v>10.006034432219481</v>
      </c>
      <c r="V100" s="31" t="s">
        <v>71</v>
      </c>
      <c r="W100" s="31" t="s">
        <v>65</v>
      </c>
      <c r="X100" s="31" t="s">
        <v>66</v>
      </c>
      <c r="AA100" s="2" t="s">
        <v>28</v>
      </c>
      <c r="AB100" s="2" t="s">
        <v>63</v>
      </c>
      <c r="AC100" s="10" t="s">
        <v>64</v>
      </c>
      <c r="AD100" s="2">
        <v>2050</v>
      </c>
      <c r="AE100" s="32">
        <f>ELC_prices_Balmorel_IT3!X6</f>
        <v>10.65532755626235</v>
      </c>
      <c r="AF100" s="32">
        <f t="shared" ref="AF100:AF130" si="131">AE100</f>
        <v>10.65532755626235</v>
      </c>
      <c r="AG100" s="31" t="s">
        <v>69</v>
      </c>
      <c r="AH100" s="31" t="s">
        <v>65</v>
      </c>
      <c r="AI100" s="31" t="s">
        <v>66</v>
      </c>
      <c r="AK100" s="31" t="s">
        <v>28</v>
      </c>
      <c r="AL100" s="31" t="s">
        <v>63</v>
      </c>
      <c r="AM100" s="31" t="s">
        <v>68</v>
      </c>
      <c r="AN100" s="2">
        <v>2050</v>
      </c>
      <c r="AO100" s="32">
        <f t="shared" ref="AO100:AO123" si="132">AE100*$M$1</f>
        <v>10.122561178449232</v>
      </c>
      <c r="AP100" s="32">
        <f t="shared" ref="AP100:AP130" si="133">AF100*$M$1</f>
        <v>10.122561178449232</v>
      </c>
      <c r="AQ100" s="31" t="s">
        <v>70</v>
      </c>
      <c r="AR100" s="31" t="s">
        <v>65</v>
      </c>
      <c r="AS100" s="31" t="s">
        <v>66</v>
      </c>
      <c r="AV100" s="2" t="s">
        <v>28</v>
      </c>
      <c r="AW100" s="2" t="s">
        <v>63</v>
      </c>
      <c r="AX100" s="10" t="s">
        <v>64</v>
      </c>
      <c r="AY100" s="2">
        <v>2050</v>
      </c>
      <c r="AZ100" s="32">
        <f>ELC_prices_Balmorel_IT3!Z6</f>
        <v>10.421412087408557</v>
      </c>
      <c r="BA100" s="32">
        <f t="shared" ref="BA100:BA130" si="134">AZ100</f>
        <v>10.421412087408557</v>
      </c>
      <c r="BB100" s="31" t="s">
        <v>72</v>
      </c>
      <c r="BC100" s="31" t="s">
        <v>65</v>
      </c>
      <c r="BD100" s="31" t="s">
        <v>66</v>
      </c>
      <c r="BF100" s="31" t="s">
        <v>28</v>
      </c>
      <c r="BG100" s="31" t="s">
        <v>63</v>
      </c>
      <c r="BH100" s="31" t="s">
        <v>68</v>
      </c>
      <c r="BI100" s="2">
        <v>2050</v>
      </c>
      <c r="BJ100" s="32">
        <f t="shared" ref="BJ100:BJ124" si="135">AZ100*$M$1</f>
        <v>9.9003414830381278</v>
      </c>
      <c r="BK100" s="32">
        <f t="shared" ref="BK100:BK130" si="136">BA100*$M$1</f>
        <v>9.9003414830381278</v>
      </c>
      <c r="BL100" s="31" t="s">
        <v>73</v>
      </c>
      <c r="BM100" s="31" t="s">
        <v>65</v>
      </c>
      <c r="BN100" s="31" t="s">
        <v>66</v>
      </c>
      <c r="BS100" s="2" t="s">
        <v>28</v>
      </c>
      <c r="BT100" s="2" t="s">
        <v>63</v>
      </c>
      <c r="BU100" s="10" t="s">
        <v>64</v>
      </c>
      <c r="BV100" s="2">
        <v>2050</v>
      </c>
      <c r="BW100" s="32">
        <f>ELC_prices_Balmorel_IT3!W6</f>
        <v>9.5913455924534965</v>
      </c>
      <c r="BX100" s="32">
        <f t="shared" si="93"/>
        <v>9.5913455924534965</v>
      </c>
      <c r="BY100" s="31" t="s">
        <v>87</v>
      </c>
      <c r="BZ100" s="31" t="s">
        <v>65</v>
      </c>
      <c r="CA100" s="31" t="s">
        <v>66</v>
      </c>
      <c r="CC100" s="31" t="s">
        <v>28</v>
      </c>
      <c r="CD100" s="31" t="s">
        <v>63</v>
      </c>
      <c r="CE100" s="31" t="s">
        <v>68</v>
      </c>
      <c r="CF100" s="2">
        <v>2050</v>
      </c>
      <c r="CG100" s="32">
        <f t="shared" ref="CG100:CH130" si="137">BW100*$M$1</f>
        <v>9.1117783128308218</v>
      </c>
      <c r="CH100" s="32">
        <f t="shared" si="137"/>
        <v>9.1117783128308218</v>
      </c>
      <c r="CI100" s="31" t="s">
        <v>88</v>
      </c>
      <c r="CJ100" s="31" t="s">
        <v>65</v>
      </c>
      <c r="CK100" s="31" t="s">
        <v>66</v>
      </c>
      <c r="CN100" s="2" t="s">
        <v>28</v>
      </c>
      <c r="CO100" s="2" t="s">
        <v>63</v>
      </c>
      <c r="CP100" s="10" t="s">
        <v>64</v>
      </c>
      <c r="CQ100" s="2">
        <v>2050</v>
      </c>
      <c r="CR100" s="32">
        <f>ELC_prices_Balmorel_IT3!Y6</f>
        <v>9.8049353678389615</v>
      </c>
      <c r="CS100" s="32">
        <f t="shared" si="95"/>
        <v>9.8049353678389615</v>
      </c>
      <c r="CT100" s="31" t="s">
        <v>89</v>
      </c>
      <c r="CU100" s="31" t="s">
        <v>65</v>
      </c>
      <c r="CV100" s="31" t="s">
        <v>66</v>
      </c>
      <c r="CX100" s="31" t="s">
        <v>28</v>
      </c>
      <c r="CY100" s="31" t="s">
        <v>63</v>
      </c>
      <c r="CZ100" s="31" t="s">
        <v>68</v>
      </c>
      <c r="DA100" s="2">
        <v>2050</v>
      </c>
      <c r="DB100" s="32">
        <f t="shared" ref="DB100:DC130" si="138">CR100*$M$1</f>
        <v>9.3146885994470132</v>
      </c>
      <c r="DC100" s="32">
        <f t="shared" si="138"/>
        <v>9.3146885994470132</v>
      </c>
      <c r="DD100" s="31" t="s">
        <v>90</v>
      </c>
      <c r="DE100" s="31" t="s">
        <v>65</v>
      </c>
      <c r="DF100" s="31" t="s">
        <v>66</v>
      </c>
    </row>
    <row r="101" spans="1:110" s="31" customFormat="1" x14ac:dyDescent="0.3">
      <c r="A101" s="2" t="s">
        <v>29</v>
      </c>
      <c r="B101" s="2" t="s">
        <v>63</v>
      </c>
      <c r="C101" s="10" t="s">
        <v>64</v>
      </c>
      <c r="D101" s="2">
        <v>2050</v>
      </c>
      <c r="E101" s="32">
        <f>ELC_prices_Balmorel_IT3!U7</f>
        <v>10.533367593532716</v>
      </c>
      <c r="F101" s="32">
        <f t="shared" si="126"/>
        <v>10.533367593532716</v>
      </c>
      <c r="G101" s="32">
        <f t="shared" si="126"/>
        <v>10.533367593532716</v>
      </c>
      <c r="H101" s="32">
        <f t="shared" si="126"/>
        <v>10.533367593532716</v>
      </c>
      <c r="I101" s="31" t="s">
        <v>67</v>
      </c>
      <c r="J101" s="31" t="s">
        <v>65</v>
      </c>
      <c r="K101" s="31" t="s">
        <v>66</v>
      </c>
      <c r="N101" s="31" t="s">
        <v>29</v>
      </c>
      <c r="O101" s="31" t="s">
        <v>63</v>
      </c>
      <c r="P101" s="31" t="s">
        <v>68</v>
      </c>
      <c r="Q101" s="2">
        <v>2050</v>
      </c>
      <c r="R101" s="32">
        <f t="shared" si="127"/>
        <v>10.006699213856081</v>
      </c>
      <c r="S101" s="32">
        <f t="shared" si="128"/>
        <v>10.006699213856081</v>
      </c>
      <c r="T101" s="32">
        <f t="shared" si="129"/>
        <v>10.006699213856081</v>
      </c>
      <c r="U101" s="32">
        <f t="shared" si="130"/>
        <v>10.006699213856081</v>
      </c>
      <c r="V101" s="31" t="s">
        <v>71</v>
      </c>
      <c r="W101" s="31" t="s">
        <v>65</v>
      </c>
      <c r="X101" s="31" t="s">
        <v>66</v>
      </c>
      <c r="AA101" s="2" t="s">
        <v>29</v>
      </c>
      <c r="AB101" s="2" t="s">
        <v>63</v>
      </c>
      <c r="AC101" s="10" t="s">
        <v>64</v>
      </c>
      <c r="AD101" s="2">
        <v>2050</v>
      </c>
      <c r="AE101" s="32">
        <f>ELC_prices_Balmorel_IT3!X7</f>
        <v>10.65532749245148</v>
      </c>
      <c r="AF101" s="32">
        <f t="shared" si="131"/>
        <v>10.65532749245148</v>
      </c>
      <c r="AG101" s="31" t="s">
        <v>69</v>
      </c>
      <c r="AH101" s="31" t="s">
        <v>65</v>
      </c>
      <c r="AI101" s="31" t="s">
        <v>66</v>
      </c>
      <c r="AK101" s="31" t="s">
        <v>29</v>
      </c>
      <c r="AL101" s="31" t="s">
        <v>63</v>
      </c>
      <c r="AM101" s="31" t="s">
        <v>68</v>
      </c>
      <c r="AN101" s="2">
        <v>2050</v>
      </c>
      <c r="AO101" s="32">
        <f t="shared" si="132"/>
        <v>10.122561117828905</v>
      </c>
      <c r="AP101" s="32">
        <f t="shared" si="133"/>
        <v>10.122561117828905</v>
      </c>
      <c r="AQ101" s="31" t="s">
        <v>70</v>
      </c>
      <c r="AR101" s="31" t="s">
        <v>65</v>
      </c>
      <c r="AS101" s="31" t="s">
        <v>66</v>
      </c>
      <c r="AV101" s="2" t="s">
        <v>29</v>
      </c>
      <c r="AW101" s="2" t="s">
        <v>63</v>
      </c>
      <c r="AX101" s="10" t="s">
        <v>64</v>
      </c>
      <c r="AY101" s="2">
        <v>2050</v>
      </c>
      <c r="AZ101" s="32">
        <f>ELC_prices_Balmorel_IT3!Z7</f>
        <v>10.421723620621938</v>
      </c>
      <c r="BA101" s="32">
        <f t="shared" si="134"/>
        <v>10.421723620621938</v>
      </c>
      <c r="BB101" s="31" t="s">
        <v>72</v>
      </c>
      <c r="BC101" s="31" t="s">
        <v>65</v>
      </c>
      <c r="BD101" s="31" t="s">
        <v>66</v>
      </c>
      <c r="BF101" s="31" t="s">
        <v>29</v>
      </c>
      <c r="BG101" s="31" t="s">
        <v>63</v>
      </c>
      <c r="BH101" s="31" t="s">
        <v>68</v>
      </c>
      <c r="BI101" s="2">
        <v>2050</v>
      </c>
      <c r="BJ101" s="32">
        <f t="shared" si="135"/>
        <v>9.9006374395908399</v>
      </c>
      <c r="BK101" s="32">
        <f t="shared" si="136"/>
        <v>9.9006374395908399</v>
      </c>
      <c r="BL101" s="31" t="s">
        <v>73</v>
      </c>
      <c r="BM101" s="31" t="s">
        <v>65</v>
      </c>
      <c r="BN101" s="31" t="s">
        <v>66</v>
      </c>
      <c r="BS101" s="2" t="s">
        <v>29</v>
      </c>
      <c r="BT101" s="2" t="s">
        <v>63</v>
      </c>
      <c r="BU101" s="10" t="s">
        <v>64</v>
      </c>
      <c r="BV101" s="2">
        <v>2050</v>
      </c>
      <c r="BW101" s="32">
        <f>ELC_prices_Balmorel_IT3!W7</f>
        <v>9.5826957299245468</v>
      </c>
      <c r="BX101" s="32">
        <f t="shared" si="93"/>
        <v>9.5826957299245468</v>
      </c>
      <c r="BY101" s="31" t="s">
        <v>87</v>
      </c>
      <c r="BZ101" s="31" t="s">
        <v>65</v>
      </c>
      <c r="CA101" s="31" t="s">
        <v>66</v>
      </c>
      <c r="CC101" s="31" t="s">
        <v>29</v>
      </c>
      <c r="CD101" s="31" t="s">
        <v>63</v>
      </c>
      <c r="CE101" s="31" t="s">
        <v>68</v>
      </c>
      <c r="CF101" s="2">
        <v>2050</v>
      </c>
      <c r="CG101" s="32">
        <f t="shared" si="137"/>
        <v>9.1035609434283185</v>
      </c>
      <c r="CH101" s="32">
        <f t="shared" si="137"/>
        <v>9.1035609434283185</v>
      </c>
      <c r="CI101" s="31" t="s">
        <v>88</v>
      </c>
      <c r="CJ101" s="31" t="s">
        <v>65</v>
      </c>
      <c r="CK101" s="31" t="s">
        <v>66</v>
      </c>
      <c r="CN101" s="2" t="s">
        <v>29</v>
      </c>
      <c r="CO101" s="2" t="s">
        <v>63</v>
      </c>
      <c r="CP101" s="10" t="s">
        <v>64</v>
      </c>
      <c r="CQ101" s="2">
        <v>2050</v>
      </c>
      <c r="CR101" s="32">
        <f>ELC_prices_Balmorel_IT3!Y7</f>
        <v>9.7978817237266256</v>
      </c>
      <c r="CS101" s="32">
        <f t="shared" si="95"/>
        <v>9.7978817237266256</v>
      </c>
      <c r="CT101" s="31" t="s">
        <v>89</v>
      </c>
      <c r="CU101" s="31" t="s">
        <v>65</v>
      </c>
      <c r="CV101" s="31" t="s">
        <v>66</v>
      </c>
      <c r="CX101" s="31" t="s">
        <v>29</v>
      </c>
      <c r="CY101" s="31" t="s">
        <v>63</v>
      </c>
      <c r="CZ101" s="31" t="s">
        <v>68</v>
      </c>
      <c r="DA101" s="2">
        <v>2050</v>
      </c>
      <c r="DB101" s="32">
        <f t="shared" si="138"/>
        <v>9.3079876375402932</v>
      </c>
      <c r="DC101" s="32">
        <f t="shared" si="138"/>
        <v>9.3079876375402932</v>
      </c>
      <c r="DD101" s="31" t="s">
        <v>90</v>
      </c>
      <c r="DE101" s="31" t="s">
        <v>65</v>
      </c>
      <c r="DF101" s="31" t="s">
        <v>66</v>
      </c>
    </row>
    <row r="102" spans="1:110" s="31" customFormat="1" x14ac:dyDescent="0.3">
      <c r="A102" s="2" t="s">
        <v>30</v>
      </c>
      <c r="B102" s="2" t="s">
        <v>63</v>
      </c>
      <c r="C102" s="10" t="s">
        <v>64</v>
      </c>
      <c r="D102" s="2">
        <v>2050</v>
      </c>
      <c r="E102" s="32">
        <f>ELC_prices_Balmorel_IT3!U8</f>
        <v>10.69039779175629</v>
      </c>
      <c r="F102" s="32">
        <f t="shared" si="126"/>
        <v>10.69039779175629</v>
      </c>
      <c r="G102" s="32">
        <f t="shared" si="126"/>
        <v>10.69039779175629</v>
      </c>
      <c r="H102" s="32">
        <f t="shared" si="126"/>
        <v>10.69039779175629</v>
      </c>
      <c r="I102" s="31" t="s">
        <v>67</v>
      </c>
      <c r="J102" s="31" t="s">
        <v>65</v>
      </c>
      <c r="K102" s="31" t="s">
        <v>66</v>
      </c>
      <c r="N102" s="31" t="s">
        <v>30</v>
      </c>
      <c r="O102" s="31" t="s">
        <v>63</v>
      </c>
      <c r="P102" s="31" t="s">
        <v>68</v>
      </c>
      <c r="Q102" s="2">
        <v>2050</v>
      </c>
      <c r="R102" s="32">
        <f t="shared" si="127"/>
        <v>10.155877902168475</v>
      </c>
      <c r="S102" s="32">
        <f t="shared" si="128"/>
        <v>10.155877902168475</v>
      </c>
      <c r="T102" s="32">
        <f t="shared" si="129"/>
        <v>10.155877902168475</v>
      </c>
      <c r="U102" s="32">
        <f t="shared" si="130"/>
        <v>10.155877902168475</v>
      </c>
      <c r="V102" s="31" t="s">
        <v>71</v>
      </c>
      <c r="W102" s="31" t="s">
        <v>65</v>
      </c>
      <c r="X102" s="31" t="s">
        <v>66</v>
      </c>
      <c r="AA102" s="2" t="s">
        <v>30</v>
      </c>
      <c r="AB102" s="2" t="s">
        <v>63</v>
      </c>
      <c r="AC102" s="10" t="s">
        <v>64</v>
      </c>
      <c r="AD102" s="2">
        <v>2050</v>
      </c>
      <c r="AE102" s="32">
        <f>ELC_prices_Balmorel_IT3!X8</f>
        <v>10.814602680402944</v>
      </c>
      <c r="AF102" s="32">
        <f t="shared" si="131"/>
        <v>10.814602680402944</v>
      </c>
      <c r="AG102" s="31" t="s">
        <v>69</v>
      </c>
      <c r="AH102" s="31" t="s">
        <v>65</v>
      </c>
      <c r="AI102" s="31" t="s">
        <v>66</v>
      </c>
      <c r="AK102" s="31" t="s">
        <v>30</v>
      </c>
      <c r="AL102" s="31" t="s">
        <v>63</v>
      </c>
      <c r="AM102" s="31" t="s">
        <v>68</v>
      </c>
      <c r="AN102" s="2">
        <v>2050</v>
      </c>
      <c r="AO102" s="32">
        <f t="shared" si="132"/>
        <v>10.273872546382796</v>
      </c>
      <c r="AP102" s="32">
        <f t="shared" si="133"/>
        <v>10.273872546382796</v>
      </c>
      <c r="AQ102" s="31" t="s">
        <v>70</v>
      </c>
      <c r="AR102" s="31" t="s">
        <v>65</v>
      </c>
      <c r="AS102" s="31" t="s">
        <v>66</v>
      </c>
      <c r="AV102" s="2" t="s">
        <v>30</v>
      </c>
      <c r="AW102" s="2" t="s">
        <v>63</v>
      </c>
      <c r="AX102" s="10" t="s">
        <v>64</v>
      </c>
      <c r="AY102" s="2">
        <v>2050</v>
      </c>
      <c r="AZ102" s="32">
        <f>ELC_prices_Balmorel_IT3!Z8</f>
        <v>10.573511646151298</v>
      </c>
      <c r="BA102" s="32">
        <f t="shared" si="134"/>
        <v>10.573511646151298</v>
      </c>
      <c r="BB102" s="31" t="s">
        <v>72</v>
      </c>
      <c r="BC102" s="31" t="s">
        <v>65</v>
      </c>
      <c r="BD102" s="31" t="s">
        <v>66</v>
      </c>
      <c r="BF102" s="31" t="s">
        <v>30</v>
      </c>
      <c r="BG102" s="31" t="s">
        <v>63</v>
      </c>
      <c r="BH102" s="31" t="s">
        <v>68</v>
      </c>
      <c r="BI102" s="2">
        <v>2050</v>
      </c>
      <c r="BJ102" s="32">
        <f t="shared" si="135"/>
        <v>10.044836063843732</v>
      </c>
      <c r="BK102" s="32">
        <f t="shared" si="136"/>
        <v>10.044836063843732</v>
      </c>
      <c r="BL102" s="31" t="s">
        <v>73</v>
      </c>
      <c r="BM102" s="31" t="s">
        <v>65</v>
      </c>
      <c r="BN102" s="31" t="s">
        <v>66</v>
      </c>
      <c r="BS102" s="2" t="s">
        <v>30</v>
      </c>
      <c r="BT102" s="2" t="s">
        <v>63</v>
      </c>
      <c r="BU102" s="10" t="s">
        <v>64</v>
      </c>
      <c r="BV102" s="2">
        <v>2050</v>
      </c>
      <c r="BW102" s="32">
        <f>ELC_prices_Balmorel_IT3!W8</f>
        <v>9.6971487728382328</v>
      </c>
      <c r="BX102" s="32">
        <f t="shared" si="93"/>
        <v>9.6971487728382328</v>
      </c>
      <c r="BY102" s="31" t="s">
        <v>87</v>
      </c>
      <c r="BZ102" s="31" t="s">
        <v>65</v>
      </c>
      <c r="CA102" s="31" t="s">
        <v>66</v>
      </c>
      <c r="CC102" s="31" t="s">
        <v>30</v>
      </c>
      <c r="CD102" s="31" t="s">
        <v>63</v>
      </c>
      <c r="CE102" s="31" t="s">
        <v>68</v>
      </c>
      <c r="CF102" s="2">
        <v>2050</v>
      </c>
      <c r="CG102" s="32">
        <f t="shared" si="137"/>
        <v>9.2122913341963208</v>
      </c>
      <c r="CH102" s="32">
        <f t="shared" si="137"/>
        <v>9.2122913341963208</v>
      </c>
      <c r="CI102" s="31" t="s">
        <v>88</v>
      </c>
      <c r="CJ102" s="31" t="s">
        <v>65</v>
      </c>
      <c r="CK102" s="31" t="s">
        <v>66</v>
      </c>
      <c r="CN102" s="2" t="s">
        <v>30</v>
      </c>
      <c r="CO102" s="2" t="s">
        <v>63</v>
      </c>
      <c r="CP102" s="10" t="s">
        <v>64</v>
      </c>
      <c r="CQ102" s="2">
        <v>2050</v>
      </c>
      <c r="CR102" s="32">
        <f>ELC_prices_Balmorel_IT3!Y8</f>
        <v>9.920796005717925</v>
      </c>
      <c r="CS102" s="32">
        <f t="shared" si="95"/>
        <v>9.920796005717925</v>
      </c>
      <c r="CT102" s="31" t="s">
        <v>89</v>
      </c>
      <c r="CU102" s="31" t="s">
        <v>65</v>
      </c>
      <c r="CV102" s="31" t="s">
        <v>66</v>
      </c>
      <c r="CX102" s="31" t="s">
        <v>30</v>
      </c>
      <c r="CY102" s="31" t="s">
        <v>63</v>
      </c>
      <c r="CZ102" s="31" t="s">
        <v>68</v>
      </c>
      <c r="DA102" s="2">
        <v>2050</v>
      </c>
      <c r="DB102" s="32">
        <f t="shared" si="138"/>
        <v>9.4247562054320291</v>
      </c>
      <c r="DC102" s="32">
        <f t="shared" si="138"/>
        <v>9.4247562054320291</v>
      </c>
      <c r="DD102" s="31" t="s">
        <v>90</v>
      </c>
      <c r="DE102" s="31" t="s">
        <v>65</v>
      </c>
      <c r="DF102" s="31" t="s">
        <v>66</v>
      </c>
    </row>
    <row r="103" spans="1:110" s="31" customFormat="1" x14ac:dyDescent="0.3">
      <c r="A103" s="2" t="s">
        <v>31</v>
      </c>
      <c r="B103" s="2" t="s">
        <v>63</v>
      </c>
      <c r="C103" s="10" t="s">
        <v>64</v>
      </c>
      <c r="D103" s="2">
        <v>2050</v>
      </c>
      <c r="E103" s="32">
        <f>ELC_prices_Balmorel_IT3!U9</f>
        <v>10.483190771723457</v>
      </c>
      <c r="F103" s="32">
        <f t="shared" si="126"/>
        <v>10.483190771723457</v>
      </c>
      <c r="G103" s="32">
        <f t="shared" si="126"/>
        <v>10.483190771723457</v>
      </c>
      <c r="H103" s="32">
        <f t="shared" si="126"/>
        <v>10.483190771723457</v>
      </c>
      <c r="I103" s="31" t="s">
        <v>67</v>
      </c>
      <c r="J103" s="31" t="s">
        <v>65</v>
      </c>
      <c r="K103" s="31" t="s">
        <v>66</v>
      </c>
      <c r="N103" s="31" t="s">
        <v>31</v>
      </c>
      <c r="O103" s="31" t="s">
        <v>63</v>
      </c>
      <c r="P103" s="31" t="s">
        <v>68</v>
      </c>
      <c r="Q103" s="2">
        <v>2050</v>
      </c>
      <c r="R103" s="32">
        <f t="shared" si="127"/>
        <v>9.9590312331372832</v>
      </c>
      <c r="S103" s="32">
        <f t="shared" si="128"/>
        <v>9.9590312331372832</v>
      </c>
      <c r="T103" s="32">
        <f t="shared" si="129"/>
        <v>9.9590312331372832</v>
      </c>
      <c r="U103" s="32">
        <f t="shared" si="130"/>
        <v>9.9590312331372832</v>
      </c>
      <c r="V103" s="31" t="s">
        <v>71</v>
      </c>
      <c r="W103" s="31" t="s">
        <v>65</v>
      </c>
      <c r="X103" s="31" t="s">
        <v>66</v>
      </c>
      <c r="AA103" s="2" t="s">
        <v>31</v>
      </c>
      <c r="AB103" s="2" t="s">
        <v>63</v>
      </c>
      <c r="AC103" s="10" t="s">
        <v>64</v>
      </c>
      <c r="AD103" s="2">
        <v>2050</v>
      </c>
      <c r="AE103" s="32">
        <f>ELC_prices_Balmorel_IT3!X9</f>
        <v>10.602360334341846</v>
      </c>
      <c r="AF103" s="32">
        <f t="shared" si="131"/>
        <v>10.602360334341846</v>
      </c>
      <c r="AG103" s="31" t="s">
        <v>69</v>
      </c>
      <c r="AH103" s="31" t="s">
        <v>65</v>
      </c>
      <c r="AI103" s="31" t="s">
        <v>66</v>
      </c>
      <c r="AK103" s="31" t="s">
        <v>31</v>
      </c>
      <c r="AL103" s="31" t="s">
        <v>63</v>
      </c>
      <c r="AM103" s="31" t="s">
        <v>68</v>
      </c>
      <c r="AN103" s="2">
        <v>2050</v>
      </c>
      <c r="AO103" s="32">
        <f t="shared" si="132"/>
        <v>10.072242317624752</v>
      </c>
      <c r="AP103" s="32">
        <f t="shared" si="133"/>
        <v>10.072242317624752</v>
      </c>
      <c r="AQ103" s="31" t="s">
        <v>70</v>
      </c>
      <c r="AR103" s="31" t="s">
        <v>65</v>
      </c>
      <c r="AS103" s="31" t="s">
        <v>66</v>
      </c>
      <c r="AV103" s="2" t="s">
        <v>31</v>
      </c>
      <c r="AW103" s="2" t="s">
        <v>63</v>
      </c>
      <c r="AX103" s="10" t="s">
        <v>64</v>
      </c>
      <c r="AY103" s="2">
        <v>2050</v>
      </c>
      <c r="AZ103" s="32">
        <f>ELC_prices_Balmorel_IT3!Z9</f>
        <v>10.370400701280889</v>
      </c>
      <c r="BA103" s="32">
        <f t="shared" si="134"/>
        <v>10.370400701280889</v>
      </c>
      <c r="BB103" s="31" t="s">
        <v>72</v>
      </c>
      <c r="BC103" s="31" t="s">
        <v>65</v>
      </c>
      <c r="BD103" s="31" t="s">
        <v>66</v>
      </c>
      <c r="BF103" s="31" t="s">
        <v>31</v>
      </c>
      <c r="BG103" s="31" t="s">
        <v>63</v>
      </c>
      <c r="BH103" s="31" t="s">
        <v>68</v>
      </c>
      <c r="BI103" s="2">
        <v>2050</v>
      </c>
      <c r="BJ103" s="32">
        <f t="shared" si="135"/>
        <v>9.8518806662168448</v>
      </c>
      <c r="BK103" s="32">
        <f t="shared" si="136"/>
        <v>9.8518806662168448</v>
      </c>
      <c r="BL103" s="31" t="s">
        <v>73</v>
      </c>
      <c r="BM103" s="31" t="s">
        <v>65</v>
      </c>
      <c r="BN103" s="31" t="s">
        <v>66</v>
      </c>
      <c r="BS103" s="2" t="s">
        <v>31</v>
      </c>
      <c r="BT103" s="2" t="s">
        <v>63</v>
      </c>
      <c r="BU103" s="10" t="s">
        <v>64</v>
      </c>
      <c r="BV103" s="2">
        <v>2050</v>
      </c>
      <c r="BW103" s="32">
        <f>ELC_prices_Balmorel_IT3!W9</f>
        <v>9.5449362308745975</v>
      </c>
      <c r="BX103" s="32">
        <f t="shared" si="93"/>
        <v>9.5449362308745975</v>
      </c>
      <c r="BY103" s="31" t="s">
        <v>87</v>
      </c>
      <c r="BZ103" s="31" t="s">
        <v>65</v>
      </c>
      <c r="CA103" s="31" t="s">
        <v>66</v>
      </c>
      <c r="CC103" s="31" t="s">
        <v>31</v>
      </c>
      <c r="CD103" s="31" t="s">
        <v>63</v>
      </c>
      <c r="CE103" s="31" t="s">
        <v>68</v>
      </c>
      <c r="CF103" s="2">
        <v>2050</v>
      </c>
      <c r="CG103" s="32">
        <f t="shared" si="137"/>
        <v>9.0676894193308666</v>
      </c>
      <c r="CH103" s="32">
        <f t="shared" si="137"/>
        <v>9.0676894193308666</v>
      </c>
      <c r="CI103" s="31" t="s">
        <v>88</v>
      </c>
      <c r="CJ103" s="31" t="s">
        <v>65</v>
      </c>
      <c r="CK103" s="31" t="s">
        <v>66</v>
      </c>
      <c r="CN103" s="2" t="s">
        <v>31</v>
      </c>
      <c r="CO103" s="2" t="s">
        <v>63</v>
      </c>
      <c r="CP103" s="10" t="s">
        <v>64</v>
      </c>
      <c r="CQ103" s="2">
        <v>2050</v>
      </c>
      <c r="CR103" s="32">
        <f>ELC_prices_Balmorel_IT3!Y9</f>
        <v>9.7577037056715223</v>
      </c>
      <c r="CS103" s="32">
        <f t="shared" si="95"/>
        <v>9.7577037056715223</v>
      </c>
      <c r="CT103" s="31" t="s">
        <v>89</v>
      </c>
      <c r="CU103" s="31" t="s">
        <v>65</v>
      </c>
      <c r="CV103" s="31" t="s">
        <v>66</v>
      </c>
      <c r="CX103" s="31" t="s">
        <v>31</v>
      </c>
      <c r="CY103" s="31" t="s">
        <v>63</v>
      </c>
      <c r="CZ103" s="31" t="s">
        <v>68</v>
      </c>
      <c r="DA103" s="2">
        <v>2050</v>
      </c>
      <c r="DB103" s="32">
        <f t="shared" si="138"/>
        <v>9.2698185203879451</v>
      </c>
      <c r="DC103" s="32">
        <f t="shared" si="138"/>
        <v>9.2698185203879451</v>
      </c>
      <c r="DD103" s="31" t="s">
        <v>90</v>
      </c>
      <c r="DE103" s="31" t="s">
        <v>65</v>
      </c>
      <c r="DF103" s="31" t="s">
        <v>66</v>
      </c>
    </row>
    <row r="104" spans="1:110" s="31" customFormat="1" x14ac:dyDescent="0.3">
      <c r="A104" s="2" t="s">
        <v>32</v>
      </c>
      <c r="B104" s="2" t="s">
        <v>63</v>
      </c>
      <c r="C104" s="10" t="s">
        <v>64</v>
      </c>
      <c r="D104" s="2">
        <v>2050</v>
      </c>
      <c r="E104" s="32">
        <f>ELC_prices_Balmorel_IT3!U10</f>
        <v>10.4831907717235</v>
      </c>
      <c r="F104" s="32">
        <f t="shared" si="126"/>
        <v>10.4831907717235</v>
      </c>
      <c r="G104" s="32">
        <f t="shared" si="126"/>
        <v>10.4831907717235</v>
      </c>
      <c r="H104" s="32">
        <f t="shared" si="126"/>
        <v>10.4831907717235</v>
      </c>
      <c r="I104" s="31" t="s">
        <v>67</v>
      </c>
      <c r="J104" s="31" t="s">
        <v>65</v>
      </c>
      <c r="K104" s="31" t="s">
        <v>66</v>
      </c>
      <c r="N104" s="31" t="s">
        <v>32</v>
      </c>
      <c r="O104" s="31" t="s">
        <v>63</v>
      </c>
      <c r="P104" s="31" t="s">
        <v>68</v>
      </c>
      <c r="Q104" s="2">
        <v>2050</v>
      </c>
      <c r="R104" s="32">
        <f t="shared" si="127"/>
        <v>9.9590312331373241</v>
      </c>
      <c r="S104" s="32">
        <f t="shared" si="128"/>
        <v>9.9590312331373241</v>
      </c>
      <c r="T104" s="32">
        <f t="shared" si="129"/>
        <v>9.9590312331373241</v>
      </c>
      <c r="U104" s="32">
        <f t="shared" si="130"/>
        <v>9.9590312331373241</v>
      </c>
      <c r="V104" s="31" t="s">
        <v>71</v>
      </c>
      <c r="W104" s="31" t="s">
        <v>65</v>
      </c>
      <c r="X104" s="31" t="s">
        <v>66</v>
      </c>
      <c r="AA104" s="2" t="s">
        <v>32</v>
      </c>
      <c r="AB104" s="2" t="s">
        <v>63</v>
      </c>
      <c r="AC104" s="10" t="s">
        <v>64</v>
      </c>
      <c r="AD104" s="2">
        <v>2050</v>
      </c>
      <c r="AE104" s="32">
        <f>ELC_prices_Balmorel_IT3!X10</f>
        <v>10.603767468880578</v>
      </c>
      <c r="AF104" s="32">
        <f t="shared" si="131"/>
        <v>10.603767468880578</v>
      </c>
      <c r="AG104" s="31" t="s">
        <v>69</v>
      </c>
      <c r="AH104" s="31" t="s">
        <v>65</v>
      </c>
      <c r="AI104" s="31" t="s">
        <v>66</v>
      </c>
      <c r="AK104" s="31" t="s">
        <v>32</v>
      </c>
      <c r="AL104" s="31" t="s">
        <v>63</v>
      </c>
      <c r="AM104" s="31" t="s">
        <v>68</v>
      </c>
      <c r="AN104" s="2">
        <v>2050</v>
      </c>
      <c r="AO104" s="32">
        <f t="shared" si="132"/>
        <v>10.073579095436548</v>
      </c>
      <c r="AP104" s="32">
        <f t="shared" si="133"/>
        <v>10.073579095436548</v>
      </c>
      <c r="AQ104" s="31" t="s">
        <v>70</v>
      </c>
      <c r="AR104" s="31" t="s">
        <v>65</v>
      </c>
      <c r="AS104" s="31" t="s">
        <v>66</v>
      </c>
      <c r="AV104" s="2" t="s">
        <v>32</v>
      </c>
      <c r="AW104" s="2" t="s">
        <v>63</v>
      </c>
      <c r="AX104" s="10" t="s">
        <v>64</v>
      </c>
      <c r="AY104" s="2">
        <v>2050</v>
      </c>
      <c r="AZ104" s="32">
        <f>ELC_prices_Balmorel_IT3!Z10</f>
        <v>10.370400701280905</v>
      </c>
      <c r="BA104" s="32">
        <f t="shared" si="134"/>
        <v>10.370400701280905</v>
      </c>
      <c r="BB104" s="31" t="s">
        <v>72</v>
      </c>
      <c r="BC104" s="31" t="s">
        <v>65</v>
      </c>
      <c r="BD104" s="31" t="s">
        <v>66</v>
      </c>
      <c r="BF104" s="31" t="s">
        <v>32</v>
      </c>
      <c r="BG104" s="31" t="s">
        <v>63</v>
      </c>
      <c r="BH104" s="31" t="s">
        <v>68</v>
      </c>
      <c r="BI104" s="2">
        <v>2050</v>
      </c>
      <c r="BJ104" s="32">
        <f t="shared" si="135"/>
        <v>9.851880666216859</v>
      </c>
      <c r="BK104" s="32">
        <f t="shared" si="136"/>
        <v>9.851880666216859</v>
      </c>
      <c r="BL104" s="31" t="s">
        <v>73</v>
      </c>
      <c r="BM104" s="31" t="s">
        <v>65</v>
      </c>
      <c r="BN104" s="31" t="s">
        <v>66</v>
      </c>
      <c r="BS104" s="2" t="s">
        <v>32</v>
      </c>
      <c r="BT104" s="2" t="s">
        <v>63</v>
      </c>
      <c r="BU104" s="10" t="s">
        <v>64</v>
      </c>
      <c r="BV104" s="2">
        <v>2050</v>
      </c>
      <c r="BW104" s="32">
        <f>ELC_prices_Balmorel_IT3!W10</f>
        <v>9.5449381287832669</v>
      </c>
      <c r="BX104" s="32">
        <f t="shared" si="93"/>
        <v>9.5449381287832669</v>
      </c>
      <c r="BY104" s="31" t="s">
        <v>87</v>
      </c>
      <c r="BZ104" s="31" t="s">
        <v>65</v>
      </c>
      <c r="CA104" s="31" t="s">
        <v>66</v>
      </c>
      <c r="CC104" s="31" t="s">
        <v>32</v>
      </c>
      <c r="CD104" s="31" t="s">
        <v>63</v>
      </c>
      <c r="CE104" s="31" t="s">
        <v>68</v>
      </c>
      <c r="CF104" s="2">
        <v>2050</v>
      </c>
      <c r="CG104" s="32">
        <f t="shared" si="137"/>
        <v>9.067691222344104</v>
      </c>
      <c r="CH104" s="32">
        <f t="shared" si="137"/>
        <v>9.067691222344104</v>
      </c>
      <c r="CI104" s="31" t="s">
        <v>88</v>
      </c>
      <c r="CJ104" s="31" t="s">
        <v>65</v>
      </c>
      <c r="CK104" s="31" t="s">
        <v>66</v>
      </c>
      <c r="CN104" s="2" t="s">
        <v>32</v>
      </c>
      <c r="CO104" s="2" t="s">
        <v>63</v>
      </c>
      <c r="CP104" s="10" t="s">
        <v>64</v>
      </c>
      <c r="CQ104" s="2">
        <v>2050</v>
      </c>
      <c r="CR104" s="32">
        <f>ELC_prices_Balmorel_IT3!Y10</f>
        <v>9.758838424703093</v>
      </c>
      <c r="CS104" s="32">
        <f t="shared" si="95"/>
        <v>9.758838424703093</v>
      </c>
      <c r="CT104" s="31" t="s">
        <v>89</v>
      </c>
      <c r="CU104" s="31" t="s">
        <v>65</v>
      </c>
      <c r="CV104" s="31" t="s">
        <v>66</v>
      </c>
      <c r="CX104" s="31" t="s">
        <v>32</v>
      </c>
      <c r="CY104" s="31" t="s">
        <v>63</v>
      </c>
      <c r="CZ104" s="31" t="s">
        <v>68</v>
      </c>
      <c r="DA104" s="2">
        <v>2050</v>
      </c>
      <c r="DB104" s="32">
        <f t="shared" si="138"/>
        <v>9.270896503467938</v>
      </c>
      <c r="DC104" s="32">
        <f t="shared" si="138"/>
        <v>9.270896503467938</v>
      </c>
      <c r="DD104" s="31" t="s">
        <v>90</v>
      </c>
      <c r="DE104" s="31" t="s">
        <v>65</v>
      </c>
      <c r="DF104" s="31" t="s">
        <v>66</v>
      </c>
    </row>
    <row r="105" spans="1:110" s="31" customFormat="1" x14ac:dyDescent="0.3">
      <c r="A105" s="2" t="s">
        <v>33</v>
      </c>
      <c r="B105" s="2" t="s">
        <v>63</v>
      </c>
      <c r="C105" s="10" t="s">
        <v>64</v>
      </c>
      <c r="D105" s="2">
        <v>2050</v>
      </c>
      <c r="E105" s="32">
        <f>ELC_prices_Balmorel_IT3!U11</f>
        <v>10.4831907717235</v>
      </c>
      <c r="F105" s="32">
        <f t="shared" si="126"/>
        <v>10.4831907717235</v>
      </c>
      <c r="G105" s="32">
        <f t="shared" si="126"/>
        <v>10.4831907717235</v>
      </c>
      <c r="H105" s="32">
        <f t="shared" si="126"/>
        <v>10.4831907717235</v>
      </c>
      <c r="I105" s="31" t="s">
        <v>67</v>
      </c>
      <c r="J105" s="31" t="s">
        <v>65</v>
      </c>
      <c r="K105" s="31" t="s">
        <v>66</v>
      </c>
      <c r="N105" s="31" t="s">
        <v>33</v>
      </c>
      <c r="O105" s="31" t="s">
        <v>63</v>
      </c>
      <c r="P105" s="31" t="s">
        <v>68</v>
      </c>
      <c r="Q105" s="2">
        <v>2050</v>
      </c>
      <c r="R105" s="32">
        <f t="shared" si="127"/>
        <v>9.9590312331373241</v>
      </c>
      <c r="S105" s="32">
        <f t="shared" si="128"/>
        <v>9.9590312331373241</v>
      </c>
      <c r="T105" s="32">
        <f t="shared" si="129"/>
        <v>9.9590312331373241</v>
      </c>
      <c r="U105" s="32">
        <f t="shared" si="130"/>
        <v>9.9590312331373241</v>
      </c>
      <c r="V105" s="31" t="s">
        <v>71</v>
      </c>
      <c r="W105" s="31" t="s">
        <v>65</v>
      </c>
      <c r="X105" s="31" t="s">
        <v>66</v>
      </c>
      <c r="AA105" s="2" t="s">
        <v>33</v>
      </c>
      <c r="AB105" s="2" t="s">
        <v>63</v>
      </c>
      <c r="AC105" s="10" t="s">
        <v>64</v>
      </c>
      <c r="AD105" s="2">
        <v>2050</v>
      </c>
      <c r="AE105" s="32">
        <f>ELC_prices_Balmorel_IT3!X11</f>
        <v>10.603767468880578</v>
      </c>
      <c r="AF105" s="32">
        <f t="shared" si="131"/>
        <v>10.603767468880578</v>
      </c>
      <c r="AG105" s="31" t="s">
        <v>69</v>
      </c>
      <c r="AH105" s="31" t="s">
        <v>65</v>
      </c>
      <c r="AI105" s="31" t="s">
        <v>66</v>
      </c>
      <c r="AK105" s="31" t="s">
        <v>33</v>
      </c>
      <c r="AL105" s="31" t="s">
        <v>63</v>
      </c>
      <c r="AM105" s="31" t="s">
        <v>68</v>
      </c>
      <c r="AN105" s="2">
        <v>2050</v>
      </c>
      <c r="AO105" s="32">
        <f t="shared" si="132"/>
        <v>10.073579095436548</v>
      </c>
      <c r="AP105" s="32">
        <f t="shared" si="133"/>
        <v>10.073579095436548</v>
      </c>
      <c r="AQ105" s="31" t="s">
        <v>70</v>
      </c>
      <c r="AR105" s="31" t="s">
        <v>65</v>
      </c>
      <c r="AS105" s="31" t="s">
        <v>66</v>
      </c>
      <c r="AV105" s="2" t="s">
        <v>33</v>
      </c>
      <c r="AW105" s="2" t="s">
        <v>63</v>
      </c>
      <c r="AX105" s="10" t="s">
        <v>64</v>
      </c>
      <c r="AY105" s="2">
        <v>2050</v>
      </c>
      <c r="AZ105" s="32">
        <f>ELC_prices_Balmorel_IT3!Z11</f>
        <v>10.370400701280905</v>
      </c>
      <c r="BA105" s="32">
        <f t="shared" si="134"/>
        <v>10.370400701280905</v>
      </c>
      <c r="BB105" s="31" t="s">
        <v>72</v>
      </c>
      <c r="BC105" s="31" t="s">
        <v>65</v>
      </c>
      <c r="BD105" s="31" t="s">
        <v>66</v>
      </c>
      <c r="BF105" s="31" t="s">
        <v>33</v>
      </c>
      <c r="BG105" s="31" t="s">
        <v>63</v>
      </c>
      <c r="BH105" s="31" t="s">
        <v>68</v>
      </c>
      <c r="BI105" s="2">
        <v>2050</v>
      </c>
      <c r="BJ105" s="32">
        <f t="shared" si="135"/>
        <v>9.851880666216859</v>
      </c>
      <c r="BK105" s="32">
        <f t="shared" si="136"/>
        <v>9.851880666216859</v>
      </c>
      <c r="BL105" s="31" t="s">
        <v>73</v>
      </c>
      <c r="BM105" s="31" t="s">
        <v>65</v>
      </c>
      <c r="BN105" s="31" t="s">
        <v>66</v>
      </c>
      <c r="BS105" s="2" t="s">
        <v>33</v>
      </c>
      <c r="BT105" s="2" t="s">
        <v>63</v>
      </c>
      <c r="BU105" s="10" t="s">
        <v>64</v>
      </c>
      <c r="BV105" s="2">
        <v>2050</v>
      </c>
      <c r="BW105" s="32">
        <f>ELC_prices_Balmorel_IT3!W11</f>
        <v>9.5449362308746348</v>
      </c>
      <c r="BX105" s="32">
        <f t="shared" si="93"/>
        <v>9.5449362308746348</v>
      </c>
      <c r="BY105" s="31" t="s">
        <v>87</v>
      </c>
      <c r="BZ105" s="31" t="s">
        <v>65</v>
      </c>
      <c r="CA105" s="31" t="s">
        <v>66</v>
      </c>
      <c r="CC105" s="31" t="s">
        <v>33</v>
      </c>
      <c r="CD105" s="31" t="s">
        <v>63</v>
      </c>
      <c r="CE105" s="31" t="s">
        <v>68</v>
      </c>
      <c r="CF105" s="2">
        <v>2050</v>
      </c>
      <c r="CG105" s="32">
        <f t="shared" si="137"/>
        <v>9.0676894193309021</v>
      </c>
      <c r="CH105" s="32">
        <f t="shared" si="137"/>
        <v>9.0676894193309021</v>
      </c>
      <c r="CI105" s="31" t="s">
        <v>88</v>
      </c>
      <c r="CJ105" s="31" t="s">
        <v>65</v>
      </c>
      <c r="CK105" s="31" t="s">
        <v>66</v>
      </c>
      <c r="CN105" s="2" t="s">
        <v>33</v>
      </c>
      <c r="CO105" s="2" t="s">
        <v>63</v>
      </c>
      <c r="CP105" s="10" t="s">
        <v>64</v>
      </c>
      <c r="CQ105" s="2">
        <v>2050</v>
      </c>
      <c r="CR105" s="32">
        <f>ELC_prices_Balmorel_IT3!Y11</f>
        <v>9.7537321890611555</v>
      </c>
      <c r="CS105" s="32">
        <f t="shared" si="95"/>
        <v>9.7537321890611555</v>
      </c>
      <c r="CT105" s="31" t="s">
        <v>89</v>
      </c>
      <c r="CU105" s="31" t="s">
        <v>65</v>
      </c>
      <c r="CV105" s="31" t="s">
        <v>66</v>
      </c>
      <c r="CX105" s="31" t="s">
        <v>33</v>
      </c>
      <c r="CY105" s="31" t="s">
        <v>63</v>
      </c>
      <c r="CZ105" s="31" t="s">
        <v>68</v>
      </c>
      <c r="DA105" s="2">
        <v>2050</v>
      </c>
      <c r="DB105" s="32">
        <f t="shared" si="138"/>
        <v>9.2660455796080967</v>
      </c>
      <c r="DC105" s="32">
        <f t="shared" si="138"/>
        <v>9.2660455796080967</v>
      </c>
      <c r="DD105" s="31" t="s">
        <v>90</v>
      </c>
      <c r="DE105" s="31" t="s">
        <v>65</v>
      </c>
      <c r="DF105" s="31" t="s">
        <v>66</v>
      </c>
    </row>
    <row r="106" spans="1:110" s="31" customFormat="1" x14ac:dyDescent="0.3">
      <c r="A106" s="2" t="s">
        <v>34</v>
      </c>
      <c r="B106" s="2" t="s">
        <v>63</v>
      </c>
      <c r="C106" s="10" t="s">
        <v>64</v>
      </c>
      <c r="D106" s="2">
        <v>2050</v>
      </c>
      <c r="E106" s="32">
        <f>ELC_prices_Balmorel_IT3!U12</f>
        <v>10.4831907717235</v>
      </c>
      <c r="F106" s="32">
        <f t="shared" si="126"/>
        <v>10.4831907717235</v>
      </c>
      <c r="G106" s="32">
        <f t="shared" si="126"/>
        <v>10.4831907717235</v>
      </c>
      <c r="H106" s="32">
        <f t="shared" si="126"/>
        <v>10.4831907717235</v>
      </c>
      <c r="I106" s="31" t="s">
        <v>67</v>
      </c>
      <c r="J106" s="31" t="s">
        <v>65</v>
      </c>
      <c r="K106" s="31" t="s">
        <v>66</v>
      </c>
      <c r="N106" s="31" t="s">
        <v>34</v>
      </c>
      <c r="O106" s="31" t="s">
        <v>63</v>
      </c>
      <c r="P106" s="31" t="s">
        <v>68</v>
      </c>
      <c r="Q106" s="2">
        <v>2050</v>
      </c>
      <c r="R106" s="32">
        <f t="shared" si="127"/>
        <v>9.9590312331373241</v>
      </c>
      <c r="S106" s="32">
        <f t="shared" si="128"/>
        <v>9.9590312331373241</v>
      </c>
      <c r="T106" s="32">
        <f t="shared" si="129"/>
        <v>9.9590312331373241</v>
      </c>
      <c r="U106" s="32">
        <f t="shared" si="130"/>
        <v>9.9590312331373241</v>
      </c>
      <c r="V106" s="31" t="s">
        <v>71</v>
      </c>
      <c r="W106" s="31" t="s">
        <v>65</v>
      </c>
      <c r="X106" s="31" t="s">
        <v>66</v>
      </c>
      <c r="AA106" s="2" t="s">
        <v>34</v>
      </c>
      <c r="AB106" s="2" t="s">
        <v>63</v>
      </c>
      <c r="AC106" s="10" t="s">
        <v>64</v>
      </c>
      <c r="AD106" s="2">
        <v>2050</v>
      </c>
      <c r="AE106" s="32">
        <f>ELC_prices_Balmorel_IT3!X12</f>
        <v>10.601867837253344</v>
      </c>
      <c r="AF106" s="32">
        <f t="shared" si="131"/>
        <v>10.601867837253344</v>
      </c>
      <c r="AG106" s="31" t="s">
        <v>69</v>
      </c>
      <c r="AH106" s="31" t="s">
        <v>65</v>
      </c>
      <c r="AI106" s="31" t="s">
        <v>66</v>
      </c>
      <c r="AK106" s="31" t="s">
        <v>34</v>
      </c>
      <c r="AL106" s="31" t="s">
        <v>63</v>
      </c>
      <c r="AM106" s="31" t="s">
        <v>68</v>
      </c>
      <c r="AN106" s="2">
        <v>2050</v>
      </c>
      <c r="AO106" s="32">
        <f t="shared" si="132"/>
        <v>10.071774445390677</v>
      </c>
      <c r="AP106" s="32">
        <f t="shared" si="133"/>
        <v>10.071774445390677</v>
      </c>
      <c r="AQ106" s="31" t="s">
        <v>70</v>
      </c>
      <c r="AR106" s="31" t="s">
        <v>65</v>
      </c>
      <c r="AS106" s="31" t="s">
        <v>66</v>
      </c>
      <c r="AV106" s="2" t="s">
        <v>34</v>
      </c>
      <c r="AW106" s="2" t="s">
        <v>63</v>
      </c>
      <c r="AX106" s="10" t="s">
        <v>64</v>
      </c>
      <c r="AY106" s="2">
        <v>2050</v>
      </c>
      <c r="AZ106" s="32">
        <f>ELC_prices_Balmorel_IT3!Z12</f>
        <v>10.370400701280905</v>
      </c>
      <c r="BA106" s="32">
        <f t="shared" si="134"/>
        <v>10.370400701280905</v>
      </c>
      <c r="BB106" s="31" t="s">
        <v>72</v>
      </c>
      <c r="BC106" s="31" t="s">
        <v>65</v>
      </c>
      <c r="BD106" s="31" t="s">
        <v>66</v>
      </c>
      <c r="BF106" s="31" t="s">
        <v>34</v>
      </c>
      <c r="BG106" s="31" t="s">
        <v>63</v>
      </c>
      <c r="BH106" s="31" t="s">
        <v>68</v>
      </c>
      <c r="BI106" s="2">
        <v>2050</v>
      </c>
      <c r="BJ106" s="32">
        <f t="shared" si="135"/>
        <v>9.851880666216859</v>
      </c>
      <c r="BK106" s="32">
        <f t="shared" si="136"/>
        <v>9.851880666216859</v>
      </c>
      <c r="BL106" s="31" t="s">
        <v>73</v>
      </c>
      <c r="BM106" s="31" t="s">
        <v>65</v>
      </c>
      <c r="BN106" s="31" t="s">
        <v>66</v>
      </c>
      <c r="BS106" s="2" t="s">
        <v>34</v>
      </c>
      <c r="BT106" s="2" t="s">
        <v>63</v>
      </c>
      <c r="BU106" s="10" t="s">
        <v>64</v>
      </c>
      <c r="BV106" s="2">
        <v>2050</v>
      </c>
      <c r="BW106" s="32">
        <f>ELC_prices_Balmorel_IT3!W12</f>
        <v>9.5449369900380869</v>
      </c>
      <c r="BX106" s="32">
        <f t="shared" si="93"/>
        <v>9.5449369900380869</v>
      </c>
      <c r="BY106" s="31" t="s">
        <v>87</v>
      </c>
      <c r="BZ106" s="31" t="s">
        <v>65</v>
      </c>
      <c r="CA106" s="31" t="s">
        <v>66</v>
      </c>
      <c r="CC106" s="31" t="s">
        <v>34</v>
      </c>
      <c r="CD106" s="31" t="s">
        <v>63</v>
      </c>
      <c r="CE106" s="31" t="s">
        <v>68</v>
      </c>
      <c r="CF106" s="2">
        <v>2050</v>
      </c>
      <c r="CG106" s="32">
        <f t="shared" si="137"/>
        <v>9.0676901405361825</v>
      </c>
      <c r="CH106" s="32">
        <f t="shared" si="137"/>
        <v>9.0676901405361825</v>
      </c>
      <c r="CI106" s="31" t="s">
        <v>88</v>
      </c>
      <c r="CJ106" s="31" t="s">
        <v>65</v>
      </c>
      <c r="CK106" s="31" t="s">
        <v>66</v>
      </c>
      <c r="CN106" s="2" t="s">
        <v>34</v>
      </c>
      <c r="CO106" s="2" t="s">
        <v>63</v>
      </c>
      <c r="CP106" s="10" t="s">
        <v>64</v>
      </c>
      <c r="CQ106" s="2">
        <v>2050</v>
      </c>
      <c r="CR106" s="32">
        <f>ELC_prices_Balmorel_IT3!Y12</f>
        <v>9.758838424703093</v>
      </c>
      <c r="CS106" s="32">
        <f t="shared" si="95"/>
        <v>9.758838424703093</v>
      </c>
      <c r="CT106" s="31" t="s">
        <v>89</v>
      </c>
      <c r="CU106" s="31" t="s">
        <v>65</v>
      </c>
      <c r="CV106" s="31" t="s">
        <v>66</v>
      </c>
      <c r="CX106" s="31" t="s">
        <v>34</v>
      </c>
      <c r="CY106" s="31" t="s">
        <v>63</v>
      </c>
      <c r="CZ106" s="31" t="s">
        <v>68</v>
      </c>
      <c r="DA106" s="2">
        <v>2050</v>
      </c>
      <c r="DB106" s="32">
        <f t="shared" si="138"/>
        <v>9.270896503467938</v>
      </c>
      <c r="DC106" s="32">
        <f t="shared" si="138"/>
        <v>9.270896503467938</v>
      </c>
      <c r="DD106" s="31" t="s">
        <v>90</v>
      </c>
      <c r="DE106" s="31" t="s">
        <v>65</v>
      </c>
      <c r="DF106" s="31" t="s">
        <v>66</v>
      </c>
    </row>
    <row r="107" spans="1:110" s="31" customFormat="1" x14ac:dyDescent="0.3">
      <c r="A107" s="2" t="s">
        <v>35</v>
      </c>
      <c r="B107" s="2" t="s">
        <v>63</v>
      </c>
      <c r="C107" s="10" t="s">
        <v>64</v>
      </c>
      <c r="D107" s="2">
        <v>2050</v>
      </c>
      <c r="E107" s="32">
        <f>ELC_prices_Balmorel_IT3!U13</f>
        <v>2.3940673070438097</v>
      </c>
      <c r="F107" s="32">
        <f t="shared" si="126"/>
        <v>2.3940673070438097</v>
      </c>
      <c r="G107" s="32">
        <f t="shared" si="126"/>
        <v>2.3940673070438097</v>
      </c>
      <c r="H107" s="32">
        <f t="shared" si="126"/>
        <v>2.3940673070438097</v>
      </c>
      <c r="I107" s="31" t="s">
        <v>67</v>
      </c>
      <c r="J107" s="31" t="s">
        <v>65</v>
      </c>
      <c r="K107" s="31" t="s">
        <v>66</v>
      </c>
      <c r="N107" s="31" t="s">
        <v>35</v>
      </c>
      <c r="O107" s="31" t="s">
        <v>63</v>
      </c>
      <c r="P107" s="31" t="s">
        <v>68</v>
      </c>
      <c r="Q107" s="2">
        <v>2050</v>
      </c>
      <c r="R107" s="32">
        <f t="shared" si="127"/>
        <v>2.274363941691619</v>
      </c>
      <c r="S107" s="32">
        <f t="shared" si="128"/>
        <v>2.274363941691619</v>
      </c>
      <c r="T107" s="32">
        <f t="shared" si="129"/>
        <v>2.274363941691619</v>
      </c>
      <c r="U107" s="32">
        <f t="shared" si="130"/>
        <v>2.274363941691619</v>
      </c>
      <c r="V107" s="31" t="s">
        <v>71</v>
      </c>
      <c r="W107" s="31" t="s">
        <v>65</v>
      </c>
      <c r="X107" s="31" t="s">
        <v>66</v>
      </c>
      <c r="AA107" s="2" t="s">
        <v>35</v>
      </c>
      <c r="AB107" s="2" t="s">
        <v>63</v>
      </c>
      <c r="AC107" s="10" t="s">
        <v>64</v>
      </c>
      <c r="AD107" s="2">
        <v>2050</v>
      </c>
      <c r="AE107" s="32">
        <f>ELC_prices_Balmorel_IT3!X13</f>
        <v>2.3745395340370798</v>
      </c>
      <c r="AF107" s="32">
        <f t="shared" si="131"/>
        <v>2.3745395340370798</v>
      </c>
      <c r="AG107" s="31" t="s">
        <v>69</v>
      </c>
      <c r="AH107" s="31" t="s">
        <v>65</v>
      </c>
      <c r="AI107" s="31" t="s">
        <v>66</v>
      </c>
      <c r="AK107" s="31" t="s">
        <v>35</v>
      </c>
      <c r="AL107" s="31" t="s">
        <v>63</v>
      </c>
      <c r="AM107" s="31" t="s">
        <v>68</v>
      </c>
      <c r="AN107" s="2">
        <v>2050</v>
      </c>
      <c r="AO107" s="32">
        <f t="shared" si="132"/>
        <v>2.2558125573352257</v>
      </c>
      <c r="AP107" s="32">
        <f t="shared" si="133"/>
        <v>2.2558125573352257</v>
      </c>
      <c r="AQ107" s="31" t="s">
        <v>70</v>
      </c>
      <c r="AR107" s="31" t="s">
        <v>65</v>
      </c>
      <c r="AS107" s="31" t="s">
        <v>66</v>
      </c>
      <c r="AV107" s="2" t="s">
        <v>35</v>
      </c>
      <c r="AW107" s="2" t="s">
        <v>63</v>
      </c>
      <c r="AX107" s="10" t="s">
        <v>64</v>
      </c>
      <c r="AY107" s="2">
        <v>2050</v>
      </c>
      <c r="AZ107" s="32">
        <f>ELC_prices_Balmorel_IT3!Z13</f>
        <v>2.4153482034249372</v>
      </c>
      <c r="BA107" s="32">
        <f t="shared" si="134"/>
        <v>2.4153482034249372</v>
      </c>
      <c r="BB107" s="31" t="s">
        <v>72</v>
      </c>
      <c r="BC107" s="31" t="s">
        <v>65</v>
      </c>
      <c r="BD107" s="31" t="s">
        <v>66</v>
      </c>
      <c r="BF107" s="31" t="s">
        <v>35</v>
      </c>
      <c r="BG107" s="31" t="s">
        <v>63</v>
      </c>
      <c r="BH107" s="31" t="s">
        <v>68</v>
      </c>
      <c r="BI107" s="2">
        <v>2050</v>
      </c>
      <c r="BJ107" s="32">
        <f t="shared" si="135"/>
        <v>2.2945807932536901</v>
      </c>
      <c r="BK107" s="32">
        <f t="shared" si="136"/>
        <v>2.2945807932536901</v>
      </c>
      <c r="BL107" s="31" t="s">
        <v>73</v>
      </c>
      <c r="BM107" s="31" t="s">
        <v>65</v>
      </c>
      <c r="BN107" s="31" t="s">
        <v>66</v>
      </c>
      <c r="BS107" s="2" t="s">
        <v>35</v>
      </c>
      <c r="BT107" s="2" t="s">
        <v>63</v>
      </c>
      <c r="BU107" s="10" t="s">
        <v>64</v>
      </c>
      <c r="BV107" s="2">
        <v>2050</v>
      </c>
      <c r="BW107" s="32">
        <f>ELC_prices_Balmorel_IT3!W13</f>
        <v>3.8529813297132263</v>
      </c>
      <c r="BX107" s="32">
        <f t="shared" si="93"/>
        <v>3.8529813297132263</v>
      </c>
      <c r="BY107" s="31" t="s">
        <v>87</v>
      </c>
      <c r="BZ107" s="31" t="s">
        <v>65</v>
      </c>
      <c r="CA107" s="31" t="s">
        <v>66</v>
      </c>
      <c r="CC107" s="31" t="s">
        <v>35</v>
      </c>
      <c r="CD107" s="31" t="s">
        <v>63</v>
      </c>
      <c r="CE107" s="31" t="s">
        <v>68</v>
      </c>
      <c r="CF107" s="2">
        <v>2050</v>
      </c>
      <c r="CG107" s="32">
        <f t="shared" si="137"/>
        <v>3.660332263227565</v>
      </c>
      <c r="CH107" s="32">
        <f t="shared" si="137"/>
        <v>3.660332263227565</v>
      </c>
      <c r="CI107" s="31" t="s">
        <v>88</v>
      </c>
      <c r="CJ107" s="31" t="s">
        <v>65</v>
      </c>
      <c r="CK107" s="31" t="s">
        <v>66</v>
      </c>
      <c r="CN107" s="2" t="s">
        <v>35</v>
      </c>
      <c r="CO107" s="2" t="s">
        <v>63</v>
      </c>
      <c r="CP107" s="10" t="s">
        <v>64</v>
      </c>
      <c r="CQ107" s="2">
        <v>2050</v>
      </c>
      <c r="CR107" s="32">
        <f>ELC_prices_Balmorel_IT3!Y13</f>
        <v>3.6764896621967909</v>
      </c>
      <c r="CS107" s="32">
        <f t="shared" si="95"/>
        <v>3.6764896621967909</v>
      </c>
      <c r="CT107" s="31" t="s">
        <v>89</v>
      </c>
      <c r="CU107" s="31" t="s">
        <v>65</v>
      </c>
      <c r="CV107" s="31" t="s">
        <v>66</v>
      </c>
      <c r="CX107" s="31" t="s">
        <v>35</v>
      </c>
      <c r="CY107" s="31" t="s">
        <v>63</v>
      </c>
      <c r="CZ107" s="31" t="s">
        <v>68</v>
      </c>
      <c r="DA107" s="2">
        <v>2050</v>
      </c>
      <c r="DB107" s="32">
        <f t="shared" si="138"/>
        <v>3.4926651790869512</v>
      </c>
      <c r="DC107" s="32">
        <f t="shared" si="138"/>
        <v>3.4926651790869512</v>
      </c>
      <c r="DD107" s="31" t="s">
        <v>90</v>
      </c>
      <c r="DE107" s="31" t="s">
        <v>65</v>
      </c>
      <c r="DF107" s="31" t="s">
        <v>66</v>
      </c>
    </row>
    <row r="108" spans="1:110" s="31" customFormat="1" x14ac:dyDescent="0.3">
      <c r="A108" s="2" t="s">
        <v>36</v>
      </c>
      <c r="B108" s="2" t="s">
        <v>63</v>
      </c>
      <c r="C108" s="10" t="s">
        <v>64</v>
      </c>
      <c r="D108" s="2">
        <v>2050</v>
      </c>
      <c r="E108" s="32">
        <f>ELC_prices_Balmorel_IT3!U14</f>
        <v>2.3940673070438074</v>
      </c>
      <c r="F108" s="32">
        <f t="shared" si="126"/>
        <v>2.3940673070438074</v>
      </c>
      <c r="G108" s="32">
        <f t="shared" si="126"/>
        <v>2.3940673070438074</v>
      </c>
      <c r="H108" s="32">
        <f t="shared" si="126"/>
        <v>2.3940673070438074</v>
      </c>
      <c r="I108" s="31" t="s">
        <v>67</v>
      </c>
      <c r="J108" s="31" t="s">
        <v>65</v>
      </c>
      <c r="K108" s="31" t="s">
        <v>66</v>
      </c>
      <c r="N108" s="31" t="s">
        <v>36</v>
      </c>
      <c r="O108" s="31" t="s">
        <v>63</v>
      </c>
      <c r="P108" s="31" t="s">
        <v>68</v>
      </c>
      <c r="Q108" s="2">
        <v>2050</v>
      </c>
      <c r="R108" s="32">
        <f t="shared" si="127"/>
        <v>2.2743639416916168</v>
      </c>
      <c r="S108" s="32">
        <f t="shared" si="128"/>
        <v>2.2743639416916168</v>
      </c>
      <c r="T108" s="32">
        <f t="shared" si="129"/>
        <v>2.2743639416916168</v>
      </c>
      <c r="U108" s="32">
        <f t="shared" si="130"/>
        <v>2.2743639416916168</v>
      </c>
      <c r="V108" s="31" t="s">
        <v>71</v>
      </c>
      <c r="W108" s="31" t="s">
        <v>65</v>
      </c>
      <c r="X108" s="31" t="s">
        <v>66</v>
      </c>
      <c r="AA108" s="2" t="s">
        <v>36</v>
      </c>
      <c r="AB108" s="2" t="s">
        <v>63</v>
      </c>
      <c r="AC108" s="10" t="s">
        <v>64</v>
      </c>
      <c r="AD108" s="2">
        <v>2050</v>
      </c>
      <c r="AE108" s="32">
        <f>ELC_prices_Balmorel_IT3!X14</f>
        <v>2.3745395340370803</v>
      </c>
      <c r="AF108" s="32">
        <f t="shared" si="131"/>
        <v>2.3745395340370803</v>
      </c>
      <c r="AG108" s="31" t="s">
        <v>69</v>
      </c>
      <c r="AH108" s="31" t="s">
        <v>65</v>
      </c>
      <c r="AI108" s="31" t="s">
        <v>66</v>
      </c>
      <c r="AK108" s="31" t="s">
        <v>36</v>
      </c>
      <c r="AL108" s="31" t="s">
        <v>63</v>
      </c>
      <c r="AM108" s="31" t="s">
        <v>68</v>
      </c>
      <c r="AN108" s="2">
        <v>2050</v>
      </c>
      <c r="AO108" s="32">
        <f t="shared" si="132"/>
        <v>2.2558125573352261</v>
      </c>
      <c r="AP108" s="32">
        <f t="shared" si="133"/>
        <v>2.2558125573352261</v>
      </c>
      <c r="AQ108" s="31" t="s">
        <v>70</v>
      </c>
      <c r="AR108" s="31" t="s">
        <v>65</v>
      </c>
      <c r="AS108" s="31" t="s">
        <v>66</v>
      </c>
      <c r="AV108" s="2" t="s">
        <v>36</v>
      </c>
      <c r="AW108" s="2" t="s">
        <v>63</v>
      </c>
      <c r="AX108" s="10" t="s">
        <v>64</v>
      </c>
      <c r="AY108" s="2">
        <v>2050</v>
      </c>
      <c r="AZ108" s="32">
        <f>ELC_prices_Balmorel_IT3!Z14</f>
        <v>2.4153482034249305</v>
      </c>
      <c r="BA108" s="32">
        <f t="shared" si="134"/>
        <v>2.4153482034249305</v>
      </c>
      <c r="BB108" s="31" t="s">
        <v>72</v>
      </c>
      <c r="BC108" s="31" t="s">
        <v>65</v>
      </c>
      <c r="BD108" s="31" t="s">
        <v>66</v>
      </c>
      <c r="BF108" s="31" t="s">
        <v>36</v>
      </c>
      <c r="BG108" s="31" t="s">
        <v>63</v>
      </c>
      <c r="BH108" s="31" t="s">
        <v>68</v>
      </c>
      <c r="BI108" s="2">
        <v>2050</v>
      </c>
      <c r="BJ108" s="32">
        <f t="shared" si="135"/>
        <v>2.2945807932536839</v>
      </c>
      <c r="BK108" s="32">
        <f t="shared" si="136"/>
        <v>2.2945807932536839</v>
      </c>
      <c r="BL108" s="31" t="s">
        <v>73</v>
      </c>
      <c r="BM108" s="31" t="s">
        <v>65</v>
      </c>
      <c r="BN108" s="31" t="s">
        <v>66</v>
      </c>
      <c r="BS108" s="2" t="s">
        <v>36</v>
      </c>
      <c r="BT108" s="2" t="s">
        <v>63</v>
      </c>
      <c r="BU108" s="10" t="s">
        <v>64</v>
      </c>
      <c r="BV108" s="2">
        <v>2050</v>
      </c>
      <c r="BW108" s="32">
        <f>ELC_prices_Balmorel_IT3!W14</f>
        <v>3.8529813297132431</v>
      </c>
      <c r="BX108" s="32">
        <f t="shared" si="93"/>
        <v>3.8529813297132431</v>
      </c>
      <c r="BY108" s="31" t="s">
        <v>87</v>
      </c>
      <c r="BZ108" s="31" t="s">
        <v>65</v>
      </c>
      <c r="CA108" s="31" t="s">
        <v>66</v>
      </c>
      <c r="CC108" s="31" t="s">
        <v>36</v>
      </c>
      <c r="CD108" s="31" t="s">
        <v>63</v>
      </c>
      <c r="CE108" s="31" t="s">
        <v>68</v>
      </c>
      <c r="CF108" s="2">
        <v>2050</v>
      </c>
      <c r="CG108" s="32">
        <f t="shared" si="137"/>
        <v>3.660332263227581</v>
      </c>
      <c r="CH108" s="32">
        <f t="shared" si="137"/>
        <v>3.660332263227581</v>
      </c>
      <c r="CI108" s="31" t="s">
        <v>88</v>
      </c>
      <c r="CJ108" s="31" t="s">
        <v>65</v>
      </c>
      <c r="CK108" s="31" t="s">
        <v>66</v>
      </c>
      <c r="CN108" s="2" t="s">
        <v>36</v>
      </c>
      <c r="CO108" s="2" t="s">
        <v>63</v>
      </c>
      <c r="CP108" s="10" t="s">
        <v>64</v>
      </c>
      <c r="CQ108" s="2">
        <v>2050</v>
      </c>
      <c r="CR108" s="32">
        <f>ELC_prices_Balmorel_IT3!Y14</f>
        <v>3.6764896621967909</v>
      </c>
      <c r="CS108" s="32">
        <f t="shared" si="95"/>
        <v>3.6764896621967909</v>
      </c>
      <c r="CT108" s="31" t="s">
        <v>89</v>
      </c>
      <c r="CU108" s="31" t="s">
        <v>65</v>
      </c>
      <c r="CV108" s="31" t="s">
        <v>66</v>
      </c>
      <c r="CX108" s="31" t="s">
        <v>36</v>
      </c>
      <c r="CY108" s="31" t="s">
        <v>63</v>
      </c>
      <c r="CZ108" s="31" t="s">
        <v>68</v>
      </c>
      <c r="DA108" s="2">
        <v>2050</v>
      </c>
      <c r="DB108" s="32">
        <f t="shared" si="138"/>
        <v>3.4926651790869512</v>
      </c>
      <c r="DC108" s="32">
        <f t="shared" si="138"/>
        <v>3.4926651790869512</v>
      </c>
      <c r="DD108" s="31" t="s">
        <v>90</v>
      </c>
      <c r="DE108" s="31" t="s">
        <v>65</v>
      </c>
      <c r="DF108" s="31" t="s">
        <v>66</v>
      </c>
    </row>
    <row r="109" spans="1:110" s="31" customFormat="1" x14ac:dyDescent="0.3">
      <c r="A109" s="2" t="s">
        <v>37</v>
      </c>
      <c r="B109" s="2" t="s">
        <v>63</v>
      </c>
      <c r="C109" s="10" t="s">
        <v>64</v>
      </c>
      <c r="D109" s="2">
        <v>2050</v>
      </c>
      <c r="E109" s="32">
        <f>ELC_prices_Balmorel_IT3!U15</f>
        <v>2.3940673070438074</v>
      </c>
      <c r="F109" s="32">
        <f t="shared" si="126"/>
        <v>2.3940673070438074</v>
      </c>
      <c r="G109" s="32">
        <f t="shared" si="126"/>
        <v>2.3940673070438074</v>
      </c>
      <c r="H109" s="32">
        <f t="shared" si="126"/>
        <v>2.3940673070438074</v>
      </c>
      <c r="I109" s="31" t="s">
        <v>67</v>
      </c>
      <c r="J109" s="31" t="s">
        <v>65</v>
      </c>
      <c r="K109" s="31" t="s">
        <v>66</v>
      </c>
      <c r="N109" s="31" t="s">
        <v>37</v>
      </c>
      <c r="O109" s="31" t="s">
        <v>63</v>
      </c>
      <c r="P109" s="31" t="s">
        <v>68</v>
      </c>
      <c r="Q109" s="2">
        <v>2050</v>
      </c>
      <c r="R109" s="32">
        <f t="shared" si="127"/>
        <v>2.2743639416916168</v>
      </c>
      <c r="S109" s="32">
        <f t="shared" si="128"/>
        <v>2.2743639416916168</v>
      </c>
      <c r="T109" s="32">
        <f t="shared" si="129"/>
        <v>2.2743639416916168</v>
      </c>
      <c r="U109" s="32">
        <f t="shared" si="130"/>
        <v>2.2743639416916168</v>
      </c>
      <c r="V109" s="31" t="s">
        <v>71</v>
      </c>
      <c r="W109" s="31" t="s">
        <v>65</v>
      </c>
      <c r="X109" s="31" t="s">
        <v>66</v>
      </c>
      <c r="AA109" s="2" t="s">
        <v>37</v>
      </c>
      <c r="AB109" s="2" t="s">
        <v>63</v>
      </c>
      <c r="AC109" s="10" t="s">
        <v>64</v>
      </c>
      <c r="AD109" s="2">
        <v>2050</v>
      </c>
      <c r="AE109" s="32">
        <f>ELC_prices_Balmorel_IT3!X15</f>
        <v>2.3745395340370803</v>
      </c>
      <c r="AF109" s="32">
        <f t="shared" si="131"/>
        <v>2.3745395340370803</v>
      </c>
      <c r="AG109" s="31" t="s">
        <v>69</v>
      </c>
      <c r="AH109" s="31" t="s">
        <v>65</v>
      </c>
      <c r="AI109" s="31" t="s">
        <v>66</v>
      </c>
      <c r="AK109" s="31" t="s">
        <v>37</v>
      </c>
      <c r="AL109" s="31" t="s">
        <v>63</v>
      </c>
      <c r="AM109" s="31" t="s">
        <v>68</v>
      </c>
      <c r="AN109" s="2">
        <v>2050</v>
      </c>
      <c r="AO109" s="32">
        <f t="shared" si="132"/>
        <v>2.2558125573352261</v>
      </c>
      <c r="AP109" s="32">
        <f t="shared" si="133"/>
        <v>2.2558125573352261</v>
      </c>
      <c r="AQ109" s="31" t="s">
        <v>70</v>
      </c>
      <c r="AR109" s="31" t="s">
        <v>65</v>
      </c>
      <c r="AS109" s="31" t="s">
        <v>66</v>
      </c>
      <c r="AV109" s="2" t="s">
        <v>37</v>
      </c>
      <c r="AW109" s="2" t="s">
        <v>63</v>
      </c>
      <c r="AX109" s="10" t="s">
        <v>64</v>
      </c>
      <c r="AY109" s="2">
        <v>2050</v>
      </c>
      <c r="AZ109" s="32">
        <f>ELC_prices_Balmorel_IT3!Z15</f>
        <v>2.4153482034249305</v>
      </c>
      <c r="BA109" s="32">
        <f t="shared" si="134"/>
        <v>2.4153482034249305</v>
      </c>
      <c r="BB109" s="31" t="s">
        <v>72</v>
      </c>
      <c r="BC109" s="31" t="s">
        <v>65</v>
      </c>
      <c r="BD109" s="31" t="s">
        <v>66</v>
      </c>
      <c r="BF109" s="31" t="s">
        <v>37</v>
      </c>
      <c r="BG109" s="31" t="s">
        <v>63</v>
      </c>
      <c r="BH109" s="31" t="s">
        <v>68</v>
      </c>
      <c r="BI109" s="2">
        <v>2050</v>
      </c>
      <c r="BJ109" s="32">
        <f t="shared" si="135"/>
        <v>2.2945807932536839</v>
      </c>
      <c r="BK109" s="32">
        <f t="shared" si="136"/>
        <v>2.2945807932536839</v>
      </c>
      <c r="BL109" s="31" t="s">
        <v>73</v>
      </c>
      <c r="BM109" s="31" t="s">
        <v>65</v>
      </c>
      <c r="BN109" s="31" t="s">
        <v>66</v>
      </c>
      <c r="BS109" s="2" t="s">
        <v>37</v>
      </c>
      <c r="BT109" s="2" t="s">
        <v>63</v>
      </c>
      <c r="BU109" s="10" t="s">
        <v>64</v>
      </c>
      <c r="BV109" s="2">
        <v>2050</v>
      </c>
      <c r="BW109" s="32">
        <f>ELC_prices_Balmorel_IT3!W15</f>
        <v>3.8529813297132431</v>
      </c>
      <c r="BX109" s="32">
        <f t="shared" si="93"/>
        <v>3.8529813297132431</v>
      </c>
      <c r="BY109" s="31" t="s">
        <v>87</v>
      </c>
      <c r="BZ109" s="31" t="s">
        <v>65</v>
      </c>
      <c r="CA109" s="31" t="s">
        <v>66</v>
      </c>
      <c r="CC109" s="31" t="s">
        <v>37</v>
      </c>
      <c r="CD109" s="31" t="s">
        <v>63</v>
      </c>
      <c r="CE109" s="31" t="s">
        <v>68</v>
      </c>
      <c r="CF109" s="2">
        <v>2050</v>
      </c>
      <c r="CG109" s="32">
        <f t="shared" si="137"/>
        <v>3.660332263227581</v>
      </c>
      <c r="CH109" s="32">
        <f t="shared" si="137"/>
        <v>3.660332263227581</v>
      </c>
      <c r="CI109" s="31" t="s">
        <v>88</v>
      </c>
      <c r="CJ109" s="31" t="s">
        <v>65</v>
      </c>
      <c r="CK109" s="31" t="s">
        <v>66</v>
      </c>
      <c r="CN109" s="2" t="s">
        <v>37</v>
      </c>
      <c r="CO109" s="2" t="s">
        <v>63</v>
      </c>
      <c r="CP109" s="10" t="s">
        <v>64</v>
      </c>
      <c r="CQ109" s="2">
        <v>2050</v>
      </c>
      <c r="CR109" s="32">
        <f>ELC_prices_Balmorel_IT3!Y15</f>
        <v>3.6764896621967909</v>
      </c>
      <c r="CS109" s="32">
        <f t="shared" si="95"/>
        <v>3.6764896621967909</v>
      </c>
      <c r="CT109" s="31" t="s">
        <v>89</v>
      </c>
      <c r="CU109" s="31" t="s">
        <v>65</v>
      </c>
      <c r="CV109" s="31" t="s">
        <v>66</v>
      </c>
      <c r="CX109" s="31" t="s">
        <v>37</v>
      </c>
      <c r="CY109" s="31" t="s">
        <v>63</v>
      </c>
      <c r="CZ109" s="31" t="s">
        <v>68</v>
      </c>
      <c r="DA109" s="2">
        <v>2050</v>
      </c>
      <c r="DB109" s="32">
        <f t="shared" si="138"/>
        <v>3.4926651790869512</v>
      </c>
      <c r="DC109" s="32">
        <f t="shared" si="138"/>
        <v>3.4926651790869512</v>
      </c>
      <c r="DD109" s="31" t="s">
        <v>90</v>
      </c>
      <c r="DE109" s="31" t="s">
        <v>65</v>
      </c>
      <c r="DF109" s="31" t="s">
        <v>66</v>
      </c>
    </row>
    <row r="110" spans="1:110" s="31" customFormat="1" x14ac:dyDescent="0.3">
      <c r="A110" s="2" t="s">
        <v>38</v>
      </c>
      <c r="B110" s="2" t="s">
        <v>63</v>
      </c>
      <c r="C110" s="10" t="s">
        <v>64</v>
      </c>
      <c r="D110" s="2">
        <v>2050</v>
      </c>
      <c r="E110" s="32">
        <f>ELC_prices_Balmorel_IT3!U16</f>
        <v>2.3940673070438074</v>
      </c>
      <c r="F110" s="32">
        <f t="shared" si="126"/>
        <v>2.3940673070438074</v>
      </c>
      <c r="G110" s="32">
        <f t="shared" si="126"/>
        <v>2.3940673070438074</v>
      </c>
      <c r="H110" s="32">
        <f t="shared" si="126"/>
        <v>2.3940673070438074</v>
      </c>
      <c r="I110" s="31" t="s">
        <v>67</v>
      </c>
      <c r="J110" s="31" t="s">
        <v>65</v>
      </c>
      <c r="K110" s="31" t="s">
        <v>66</v>
      </c>
      <c r="N110" s="31" t="s">
        <v>38</v>
      </c>
      <c r="O110" s="31" t="s">
        <v>63</v>
      </c>
      <c r="P110" s="31" t="s">
        <v>68</v>
      </c>
      <c r="Q110" s="2">
        <v>2050</v>
      </c>
      <c r="R110" s="32">
        <f t="shared" si="127"/>
        <v>2.2743639416916168</v>
      </c>
      <c r="S110" s="32">
        <f t="shared" si="128"/>
        <v>2.2743639416916168</v>
      </c>
      <c r="T110" s="32">
        <f t="shared" si="129"/>
        <v>2.2743639416916168</v>
      </c>
      <c r="U110" s="32">
        <f t="shared" si="130"/>
        <v>2.2743639416916168</v>
      </c>
      <c r="V110" s="31" t="s">
        <v>71</v>
      </c>
      <c r="W110" s="31" t="s">
        <v>65</v>
      </c>
      <c r="X110" s="31" t="s">
        <v>66</v>
      </c>
      <c r="AA110" s="2" t="s">
        <v>38</v>
      </c>
      <c r="AB110" s="2" t="s">
        <v>63</v>
      </c>
      <c r="AC110" s="10" t="s">
        <v>64</v>
      </c>
      <c r="AD110" s="2">
        <v>2050</v>
      </c>
      <c r="AE110" s="32">
        <f>ELC_prices_Balmorel_IT3!X16</f>
        <v>2.3745395340370803</v>
      </c>
      <c r="AF110" s="32">
        <f t="shared" si="131"/>
        <v>2.3745395340370803</v>
      </c>
      <c r="AG110" s="31" t="s">
        <v>69</v>
      </c>
      <c r="AH110" s="31" t="s">
        <v>65</v>
      </c>
      <c r="AI110" s="31" t="s">
        <v>66</v>
      </c>
      <c r="AK110" s="31" t="s">
        <v>38</v>
      </c>
      <c r="AL110" s="31" t="s">
        <v>63</v>
      </c>
      <c r="AM110" s="31" t="s">
        <v>68</v>
      </c>
      <c r="AN110" s="2">
        <v>2050</v>
      </c>
      <c r="AO110" s="32">
        <f t="shared" si="132"/>
        <v>2.2558125573352261</v>
      </c>
      <c r="AP110" s="32">
        <f t="shared" si="133"/>
        <v>2.2558125573352261</v>
      </c>
      <c r="AQ110" s="31" t="s">
        <v>70</v>
      </c>
      <c r="AR110" s="31" t="s">
        <v>65</v>
      </c>
      <c r="AS110" s="31" t="s">
        <v>66</v>
      </c>
      <c r="AV110" s="2" t="s">
        <v>38</v>
      </c>
      <c r="AW110" s="2" t="s">
        <v>63</v>
      </c>
      <c r="AX110" s="10" t="s">
        <v>64</v>
      </c>
      <c r="AY110" s="2">
        <v>2050</v>
      </c>
      <c r="AZ110" s="32">
        <f>ELC_prices_Balmorel_IT3!Z16</f>
        <v>2.4153482034249305</v>
      </c>
      <c r="BA110" s="32">
        <f t="shared" si="134"/>
        <v>2.4153482034249305</v>
      </c>
      <c r="BB110" s="31" t="s">
        <v>72</v>
      </c>
      <c r="BC110" s="31" t="s">
        <v>65</v>
      </c>
      <c r="BD110" s="31" t="s">
        <v>66</v>
      </c>
      <c r="BF110" s="31" t="s">
        <v>38</v>
      </c>
      <c r="BG110" s="31" t="s">
        <v>63</v>
      </c>
      <c r="BH110" s="31" t="s">
        <v>68</v>
      </c>
      <c r="BI110" s="2">
        <v>2050</v>
      </c>
      <c r="BJ110" s="32">
        <f t="shared" si="135"/>
        <v>2.2945807932536839</v>
      </c>
      <c r="BK110" s="32">
        <f t="shared" si="136"/>
        <v>2.2945807932536839</v>
      </c>
      <c r="BL110" s="31" t="s">
        <v>73</v>
      </c>
      <c r="BM110" s="31" t="s">
        <v>65</v>
      </c>
      <c r="BN110" s="31" t="s">
        <v>66</v>
      </c>
      <c r="BS110" s="2" t="s">
        <v>38</v>
      </c>
      <c r="BT110" s="2" t="s">
        <v>63</v>
      </c>
      <c r="BU110" s="10" t="s">
        <v>64</v>
      </c>
      <c r="BV110" s="2">
        <v>2050</v>
      </c>
      <c r="BW110" s="32">
        <f>ELC_prices_Balmorel_IT3!W16</f>
        <v>3.8529813297132431</v>
      </c>
      <c r="BX110" s="32">
        <f t="shared" si="93"/>
        <v>3.8529813297132431</v>
      </c>
      <c r="BY110" s="31" t="s">
        <v>87</v>
      </c>
      <c r="BZ110" s="31" t="s">
        <v>65</v>
      </c>
      <c r="CA110" s="31" t="s">
        <v>66</v>
      </c>
      <c r="CC110" s="31" t="s">
        <v>38</v>
      </c>
      <c r="CD110" s="31" t="s">
        <v>63</v>
      </c>
      <c r="CE110" s="31" t="s">
        <v>68</v>
      </c>
      <c r="CF110" s="2">
        <v>2050</v>
      </c>
      <c r="CG110" s="32">
        <f t="shared" si="137"/>
        <v>3.660332263227581</v>
      </c>
      <c r="CH110" s="32">
        <f t="shared" si="137"/>
        <v>3.660332263227581</v>
      </c>
      <c r="CI110" s="31" t="s">
        <v>88</v>
      </c>
      <c r="CJ110" s="31" t="s">
        <v>65</v>
      </c>
      <c r="CK110" s="31" t="s">
        <v>66</v>
      </c>
      <c r="CN110" s="2" t="s">
        <v>38</v>
      </c>
      <c r="CO110" s="2" t="s">
        <v>63</v>
      </c>
      <c r="CP110" s="10" t="s">
        <v>64</v>
      </c>
      <c r="CQ110" s="2">
        <v>2050</v>
      </c>
      <c r="CR110" s="32">
        <f>ELC_prices_Balmorel_IT3!Y16</f>
        <v>3.6764896621967909</v>
      </c>
      <c r="CS110" s="32">
        <f t="shared" si="95"/>
        <v>3.6764896621967909</v>
      </c>
      <c r="CT110" s="31" t="s">
        <v>89</v>
      </c>
      <c r="CU110" s="31" t="s">
        <v>65</v>
      </c>
      <c r="CV110" s="31" t="s">
        <v>66</v>
      </c>
      <c r="CX110" s="31" t="s">
        <v>38</v>
      </c>
      <c r="CY110" s="31" t="s">
        <v>63</v>
      </c>
      <c r="CZ110" s="31" t="s">
        <v>68</v>
      </c>
      <c r="DA110" s="2">
        <v>2050</v>
      </c>
      <c r="DB110" s="32">
        <f t="shared" si="138"/>
        <v>3.4926651790869512</v>
      </c>
      <c r="DC110" s="32">
        <f t="shared" si="138"/>
        <v>3.4926651790869512</v>
      </c>
      <c r="DD110" s="31" t="s">
        <v>90</v>
      </c>
      <c r="DE110" s="31" t="s">
        <v>65</v>
      </c>
      <c r="DF110" s="31" t="s">
        <v>66</v>
      </c>
    </row>
    <row r="111" spans="1:110" s="31" customFormat="1" x14ac:dyDescent="0.3">
      <c r="A111" s="2" t="s">
        <v>39</v>
      </c>
      <c r="B111" s="2" t="s">
        <v>63</v>
      </c>
      <c r="C111" s="10" t="s">
        <v>64</v>
      </c>
      <c r="D111" s="2">
        <v>2050</v>
      </c>
      <c r="E111" s="32">
        <f>ELC_prices_Balmorel_IT3!U17</f>
        <v>2.394067307043807</v>
      </c>
      <c r="F111" s="32">
        <f t="shared" si="126"/>
        <v>2.394067307043807</v>
      </c>
      <c r="G111" s="32">
        <f t="shared" si="126"/>
        <v>2.394067307043807</v>
      </c>
      <c r="H111" s="32">
        <f t="shared" si="126"/>
        <v>2.394067307043807</v>
      </c>
      <c r="I111" s="31" t="s">
        <v>67</v>
      </c>
      <c r="J111" s="31" t="s">
        <v>65</v>
      </c>
      <c r="K111" s="31" t="s">
        <v>66</v>
      </c>
      <c r="N111" s="31" t="s">
        <v>39</v>
      </c>
      <c r="O111" s="31" t="s">
        <v>63</v>
      </c>
      <c r="P111" s="31" t="s">
        <v>68</v>
      </c>
      <c r="Q111" s="2">
        <v>2050</v>
      </c>
      <c r="R111" s="32">
        <f t="shared" si="127"/>
        <v>2.2743639416916164</v>
      </c>
      <c r="S111" s="32">
        <f t="shared" si="128"/>
        <v>2.2743639416916164</v>
      </c>
      <c r="T111" s="32">
        <f t="shared" si="129"/>
        <v>2.2743639416916164</v>
      </c>
      <c r="U111" s="32">
        <f t="shared" si="130"/>
        <v>2.2743639416916164</v>
      </c>
      <c r="V111" s="31" t="s">
        <v>71</v>
      </c>
      <c r="W111" s="31" t="s">
        <v>65</v>
      </c>
      <c r="X111" s="31" t="s">
        <v>66</v>
      </c>
      <c r="AA111" s="2" t="s">
        <v>39</v>
      </c>
      <c r="AB111" s="2" t="s">
        <v>63</v>
      </c>
      <c r="AC111" s="10" t="s">
        <v>64</v>
      </c>
      <c r="AD111" s="2">
        <v>2050</v>
      </c>
      <c r="AE111" s="32">
        <f>ELC_prices_Balmorel_IT3!X17</f>
        <v>2.3745395340370803</v>
      </c>
      <c r="AF111" s="32">
        <f t="shared" si="131"/>
        <v>2.3745395340370803</v>
      </c>
      <c r="AG111" s="31" t="s">
        <v>69</v>
      </c>
      <c r="AH111" s="31" t="s">
        <v>65</v>
      </c>
      <c r="AI111" s="31" t="s">
        <v>66</v>
      </c>
      <c r="AK111" s="31" t="s">
        <v>39</v>
      </c>
      <c r="AL111" s="31" t="s">
        <v>63</v>
      </c>
      <c r="AM111" s="31" t="s">
        <v>68</v>
      </c>
      <c r="AN111" s="2">
        <v>2050</v>
      </c>
      <c r="AO111" s="32">
        <f t="shared" si="132"/>
        <v>2.2558125573352261</v>
      </c>
      <c r="AP111" s="32">
        <f t="shared" si="133"/>
        <v>2.2558125573352261</v>
      </c>
      <c r="AQ111" s="31" t="s">
        <v>70</v>
      </c>
      <c r="AR111" s="31" t="s">
        <v>65</v>
      </c>
      <c r="AS111" s="31" t="s">
        <v>66</v>
      </c>
      <c r="AV111" s="2" t="s">
        <v>39</v>
      </c>
      <c r="AW111" s="2" t="s">
        <v>63</v>
      </c>
      <c r="AX111" s="10" t="s">
        <v>64</v>
      </c>
      <c r="AY111" s="2">
        <v>2050</v>
      </c>
      <c r="AZ111" s="32">
        <f>ELC_prices_Balmorel_IT3!Z17</f>
        <v>2.4153482034249274</v>
      </c>
      <c r="BA111" s="32">
        <f t="shared" si="134"/>
        <v>2.4153482034249274</v>
      </c>
      <c r="BB111" s="31" t="s">
        <v>72</v>
      </c>
      <c r="BC111" s="31" t="s">
        <v>65</v>
      </c>
      <c r="BD111" s="31" t="s">
        <v>66</v>
      </c>
      <c r="BF111" s="31" t="s">
        <v>39</v>
      </c>
      <c r="BG111" s="31" t="s">
        <v>63</v>
      </c>
      <c r="BH111" s="31" t="s">
        <v>68</v>
      </c>
      <c r="BI111" s="2">
        <v>2050</v>
      </c>
      <c r="BJ111" s="32">
        <f t="shared" si="135"/>
        <v>2.2945807932536808</v>
      </c>
      <c r="BK111" s="32">
        <f t="shared" si="136"/>
        <v>2.2945807932536808</v>
      </c>
      <c r="BL111" s="31" t="s">
        <v>73</v>
      </c>
      <c r="BM111" s="31" t="s">
        <v>65</v>
      </c>
      <c r="BN111" s="31" t="s">
        <v>66</v>
      </c>
      <c r="BS111" s="2" t="s">
        <v>39</v>
      </c>
      <c r="BT111" s="2" t="s">
        <v>63</v>
      </c>
      <c r="BU111" s="10" t="s">
        <v>64</v>
      </c>
      <c r="BV111" s="2">
        <v>2050</v>
      </c>
      <c r="BW111" s="32">
        <f>ELC_prices_Balmorel_IT3!W17</f>
        <v>3.8529813297132431</v>
      </c>
      <c r="BX111" s="32">
        <f t="shared" si="93"/>
        <v>3.8529813297132431</v>
      </c>
      <c r="BY111" s="31" t="s">
        <v>87</v>
      </c>
      <c r="BZ111" s="31" t="s">
        <v>65</v>
      </c>
      <c r="CA111" s="31" t="s">
        <v>66</v>
      </c>
      <c r="CC111" s="31" t="s">
        <v>39</v>
      </c>
      <c r="CD111" s="31" t="s">
        <v>63</v>
      </c>
      <c r="CE111" s="31" t="s">
        <v>68</v>
      </c>
      <c r="CF111" s="2">
        <v>2050</v>
      </c>
      <c r="CG111" s="32">
        <f t="shared" si="137"/>
        <v>3.660332263227581</v>
      </c>
      <c r="CH111" s="32">
        <f t="shared" si="137"/>
        <v>3.660332263227581</v>
      </c>
      <c r="CI111" s="31" t="s">
        <v>88</v>
      </c>
      <c r="CJ111" s="31" t="s">
        <v>65</v>
      </c>
      <c r="CK111" s="31" t="s">
        <v>66</v>
      </c>
      <c r="CN111" s="2" t="s">
        <v>39</v>
      </c>
      <c r="CO111" s="2" t="s">
        <v>63</v>
      </c>
      <c r="CP111" s="10" t="s">
        <v>64</v>
      </c>
      <c r="CQ111" s="2">
        <v>2050</v>
      </c>
      <c r="CR111" s="32">
        <f>ELC_prices_Balmorel_IT3!Y17</f>
        <v>3.6764896621967917</v>
      </c>
      <c r="CS111" s="32">
        <f t="shared" si="95"/>
        <v>3.6764896621967917</v>
      </c>
      <c r="CT111" s="31" t="s">
        <v>89</v>
      </c>
      <c r="CU111" s="31" t="s">
        <v>65</v>
      </c>
      <c r="CV111" s="31" t="s">
        <v>66</v>
      </c>
      <c r="CX111" s="31" t="s">
        <v>39</v>
      </c>
      <c r="CY111" s="31" t="s">
        <v>63</v>
      </c>
      <c r="CZ111" s="31" t="s">
        <v>68</v>
      </c>
      <c r="DA111" s="2">
        <v>2050</v>
      </c>
      <c r="DB111" s="32">
        <f t="shared" si="138"/>
        <v>3.4926651790869521</v>
      </c>
      <c r="DC111" s="32">
        <f t="shared" si="138"/>
        <v>3.4926651790869521</v>
      </c>
      <c r="DD111" s="31" t="s">
        <v>90</v>
      </c>
      <c r="DE111" s="31" t="s">
        <v>65</v>
      </c>
      <c r="DF111" s="31" t="s">
        <v>66</v>
      </c>
    </row>
    <row r="112" spans="1:110" s="31" customFormat="1" x14ac:dyDescent="0.3">
      <c r="A112" s="2" t="s">
        <v>40</v>
      </c>
      <c r="B112" s="2" t="s">
        <v>63</v>
      </c>
      <c r="C112" s="10" t="s">
        <v>64</v>
      </c>
      <c r="D112" s="2">
        <v>2050</v>
      </c>
      <c r="E112" s="32">
        <f>ELC_prices_Balmorel_IT3!U18</f>
        <v>2.3940673070438026</v>
      </c>
      <c r="F112" s="32">
        <f t="shared" si="126"/>
        <v>2.3940673070438026</v>
      </c>
      <c r="G112" s="32">
        <f t="shared" si="126"/>
        <v>2.3940673070438026</v>
      </c>
      <c r="H112" s="32">
        <f t="shared" si="126"/>
        <v>2.3940673070438026</v>
      </c>
      <c r="I112" s="31" t="s">
        <v>67</v>
      </c>
      <c r="J112" s="31" t="s">
        <v>65</v>
      </c>
      <c r="K112" s="31" t="s">
        <v>66</v>
      </c>
      <c r="N112" s="31" t="s">
        <v>40</v>
      </c>
      <c r="O112" s="31" t="s">
        <v>63</v>
      </c>
      <c r="P112" s="31" t="s">
        <v>68</v>
      </c>
      <c r="Q112" s="2">
        <v>2050</v>
      </c>
      <c r="R112" s="32">
        <f t="shared" si="127"/>
        <v>2.2743639416916124</v>
      </c>
      <c r="S112" s="32">
        <f t="shared" si="128"/>
        <v>2.2743639416916124</v>
      </c>
      <c r="T112" s="32">
        <f t="shared" si="129"/>
        <v>2.2743639416916124</v>
      </c>
      <c r="U112" s="32">
        <f t="shared" si="130"/>
        <v>2.2743639416916124</v>
      </c>
      <c r="V112" s="31" t="s">
        <v>71</v>
      </c>
      <c r="W112" s="31" t="s">
        <v>65</v>
      </c>
      <c r="X112" s="31" t="s">
        <v>66</v>
      </c>
      <c r="AA112" s="2" t="s">
        <v>40</v>
      </c>
      <c r="AB112" s="2" t="s">
        <v>63</v>
      </c>
      <c r="AC112" s="10" t="s">
        <v>64</v>
      </c>
      <c r="AD112" s="2">
        <v>2050</v>
      </c>
      <c r="AE112" s="32">
        <f>ELC_prices_Balmorel_IT3!X18</f>
        <v>2.3745395340370807</v>
      </c>
      <c r="AF112" s="32">
        <f t="shared" si="131"/>
        <v>2.3745395340370807</v>
      </c>
      <c r="AG112" s="31" t="s">
        <v>69</v>
      </c>
      <c r="AH112" s="31" t="s">
        <v>65</v>
      </c>
      <c r="AI112" s="31" t="s">
        <v>66</v>
      </c>
      <c r="AK112" s="31" t="s">
        <v>40</v>
      </c>
      <c r="AL112" s="31" t="s">
        <v>63</v>
      </c>
      <c r="AM112" s="31" t="s">
        <v>68</v>
      </c>
      <c r="AN112" s="2">
        <v>2050</v>
      </c>
      <c r="AO112" s="32">
        <f t="shared" si="132"/>
        <v>2.2558125573352266</v>
      </c>
      <c r="AP112" s="32">
        <f t="shared" si="133"/>
        <v>2.2558125573352266</v>
      </c>
      <c r="AQ112" s="31" t="s">
        <v>70</v>
      </c>
      <c r="AR112" s="31" t="s">
        <v>65</v>
      </c>
      <c r="AS112" s="31" t="s">
        <v>66</v>
      </c>
      <c r="AV112" s="2" t="s">
        <v>40</v>
      </c>
      <c r="AW112" s="2" t="s">
        <v>63</v>
      </c>
      <c r="AX112" s="10" t="s">
        <v>64</v>
      </c>
      <c r="AY112" s="2">
        <v>2050</v>
      </c>
      <c r="AZ112" s="32">
        <f>ELC_prices_Balmorel_IT3!Z18</f>
        <v>2.4153482034249119</v>
      </c>
      <c r="BA112" s="32">
        <f t="shared" si="134"/>
        <v>2.4153482034249119</v>
      </c>
      <c r="BB112" s="31" t="s">
        <v>72</v>
      </c>
      <c r="BC112" s="31" t="s">
        <v>65</v>
      </c>
      <c r="BD112" s="31" t="s">
        <v>66</v>
      </c>
      <c r="BF112" s="31" t="s">
        <v>40</v>
      </c>
      <c r="BG112" s="31" t="s">
        <v>63</v>
      </c>
      <c r="BH112" s="31" t="s">
        <v>68</v>
      </c>
      <c r="BI112" s="2">
        <v>2050</v>
      </c>
      <c r="BJ112" s="32">
        <f t="shared" si="135"/>
        <v>2.2945807932536662</v>
      </c>
      <c r="BK112" s="32">
        <f t="shared" si="136"/>
        <v>2.2945807932536662</v>
      </c>
      <c r="BL112" s="31" t="s">
        <v>73</v>
      </c>
      <c r="BM112" s="31" t="s">
        <v>65</v>
      </c>
      <c r="BN112" s="31" t="s">
        <v>66</v>
      </c>
      <c r="BS112" s="2" t="s">
        <v>40</v>
      </c>
      <c r="BT112" s="2" t="s">
        <v>63</v>
      </c>
      <c r="BU112" s="10" t="s">
        <v>64</v>
      </c>
      <c r="BV112" s="2">
        <v>2050</v>
      </c>
      <c r="BW112" s="32">
        <f>ELC_prices_Balmorel_IT3!W18</f>
        <v>3.8529813297132431</v>
      </c>
      <c r="BX112" s="32">
        <f t="shared" si="93"/>
        <v>3.8529813297132431</v>
      </c>
      <c r="BY112" s="31" t="s">
        <v>87</v>
      </c>
      <c r="BZ112" s="31" t="s">
        <v>65</v>
      </c>
      <c r="CA112" s="31" t="s">
        <v>66</v>
      </c>
      <c r="CC112" s="31" t="s">
        <v>40</v>
      </c>
      <c r="CD112" s="31" t="s">
        <v>63</v>
      </c>
      <c r="CE112" s="31" t="s">
        <v>68</v>
      </c>
      <c r="CF112" s="2">
        <v>2050</v>
      </c>
      <c r="CG112" s="32">
        <f t="shared" si="137"/>
        <v>3.660332263227581</v>
      </c>
      <c r="CH112" s="32">
        <f t="shared" si="137"/>
        <v>3.660332263227581</v>
      </c>
      <c r="CI112" s="31" t="s">
        <v>88</v>
      </c>
      <c r="CJ112" s="31" t="s">
        <v>65</v>
      </c>
      <c r="CK112" s="31" t="s">
        <v>66</v>
      </c>
      <c r="CN112" s="2" t="s">
        <v>40</v>
      </c>
      <c r="CO112" s="2" t="s">
        <v>63</v>
      </c>
      <c r="CP112" s="10" t="s">
        <v>64</v>
      </c>
      <c r="CQ112" s="2">
        <v>2050</v>
      </c>
      <c r="CR112" s="32">
        <f>ELC_prices_Balmorel_IT3!Y18</f>
        <v>3.6764896621967909</v>
      </c>
      <c r="CS112" s="32">
        <f t="shared" si="95"/>
        <v>3.6764896621967909</v>
      </c>
      <c r="CT112" s="31" t="s">
        <v>89</v>
      </c>
      <c r="CU112" s="31" t="s">
        <v>65</v>
      </c>
      <c r="CV112" s="31" t="s">
        <v>66</v>
      </c>
      <c r="CX112" s="31" t="s">
        <v>40</v>
      </c>
      <c r="CY112" s="31" t="s">
        <v>63</v>
      </c>
      <c r="CZ112" s="31" t="s">
        <v>68</v>
      </c>
      <c r="DA112" s="2">
        <v>2050</v>
      </c>
      <c r="DB112" s="32">
        <f t="shared" si="138"/>
        <v>3.4926651790869512</v>
      </c>
      <c r="DC112" s="32">
        <f t="shared" si="138"/>
        <v>3.4926651790869512</v>
      </c>
      <c r="DD112" s="31" t="s">
        <v>90</v>
      </c>
      <c r="DE112" s="31" t="s">
        <v>65</v>
      </c>
      <c r="DF112" s="31" t="s">
        <v>66</v>
      </c>
    </row>
    <row r="113" spans="1:110" s="31" customFormat="1" x14ac:dyDescent="0.3">
      <c r="A113" s="2" t="s">
        <v>41</v>
      </c>
      <c r="B113" s="2" t="s">
        <v>63</v>
      </c>
      <c r="C113" s="10" t="s">
        <v>64</v>
      </c>
      <c r="D113" s="2">
        <v>2050</v>
      </c>
      <c r="E113" s="32">
        <f>ELC_prices_Balmorel_IT3!U19</f>
        <v>2.3940673070438026</v>
      </c>
      <c r="F113" s="32">
        <f t="shared" si="126"/>
        <v>2.3940673070438026</v>
      </c>
      <c r="G113" s="32">
        <f t="shared" si="126"/>
        <v>2.3940673070438026</v>
      </c>
      <c r="H113" s="32">
        <f t="shared" si="126"/>
        <v>2.3940673070438026</v>
      </c>
      <c r="I113" s="31" t="s">
        <v>67</v>
      </c>
      <c r="J113" s="31" t="s">
        <v>65</v>
      </c>
      <c r="K113" s="31" t="s">
        <v>66</v>
      </c>
      <c r="N113" s="31" t="s">
        <v>41</v>
      </c>
      <c r="O113" s="31" t="s">
        <v>63</v>
      </c>
      <c r="P113" s="31" t="s">
        <v>68</v>
      </c>
      <c r="Q113" s="2">
        <v>2050</v>
      </c>
      <c r="R113" s="32">
        <f t="shared" si="127"/>
        <v>2.2743639416916124</v>
      </c>
      <c r="S113" s="32">
        <f t="shared" si="128"/>
        <v>2.2743639416916124</v>
      </c>
      <c r="T113" s="32">
        <f t="shared" si="129"/>
        <v>2.2743639416916124</v>
      </c>
      <c r="U113" s="32">
        <f t="shared" si="130"/>
        <v>2.2743639416916124</v>
      </c>
      <c r="V113" s="31" t="s">
        <v>71</v>
      </c>
      <c r="W113" s="31" t="s">
        <v>65</v>
      </c>
      <c r="X113" s="31" t="s">
        <v>66</v>
      </c>
      <c r="AA113" s="2" t="s">
        <v>41</v>
      </c>
      <c r="AB113" s="2" t="s">
        <v>63</v>
      </c>
      <c r="AC113" s="10" t="s">
        <v>64</v>
      </c>
      <c r="AD113" s="2">
        <v>2050</v>
      </c>
      <c r="AE113" s="32">
        <f>ELC_prices_Balmorel_IT3!X19</f>
        <v>2.3745395340370807</v>
      </c>
      <c r="AF113" s="32">
        <f t="shared" si="131"/>
        <v>2.3745395340370807</v>
      </c>
      <c r="AG113" s="31" t="s">
        <v>69</v>
      </c>
      <c r="AH113" s="31" t="s">
        <v>65</v>
      </c>
      <c r="AI113" s="31" t="s">
        <v>66</v>
      </c>
      <c r="AK113" s="31" t="s">
        <v>41</v>
      </c>
      <c r="AL113" s="31" t="s">
        <v>63</v>
      </c>
      <c r="AM113" s="31" t="s">
        <v>68</v>
      </c>
      <c r="AN113" s="2">
        <v>2050</v>
      </c>
      <c r="AO113" s="32">
        <f t="shared" si="132"/>
        <v>2.2558125573352266</v>
      </c>
      <c r="AP113" s="32">
        <f t="shared" si="133"/>
        <v>2.2558125573352266</v>
      </c>
      <c r="AQ113" s="31" t="s">
        <v>70</v>
      </c>
      <c r="AR113" s="31" t="s">
        <v>65</v>
      </c>
      <c r="AS113" s="31" t="s">
        <v>66</v>
      </c>
      <c r="AV113" s="2" t="s">
        <v>41</v>
      </c>
      <c r="AW113" s="2" t="s">
        <v>63</v>
      </c>
      <c r="AX113" s="10" t="s">
        <v>64</v>
      </c>
      <c r="AY113" s="2">
        <v>2050</v>
      </c>
      <c r="AZ113" s="32">
        <f>ELC_prices_Balmorel_IT3!Z19</f>
        <v>2.4153482034249119</v>
      </c>
      <c r="BA113" s="32">
        <f t="shared" si="134"/>
        <v>2.4153482034249119</v>
      </c>
      <c r="BB113" s="31" t="s">
        <v>72</v>
      </c>
      <c r="BC113" s="31" t="s">
        <v>65</v>
      </c>
      <c r="BD113" s="31" t="s">
        <v>66</v>
      </c>
      <c r="BF113" s="31" t="s">
        <v>41</v>
      </c>
      <c r="BG113" s="31" t="s">
        <v>63</v>
      </c>
      <c r="BH113" s="31" t="s">
        <v>68</v>
      </c>
      <c r="BI113" s="2">
        <v>2050</v>
      </c>
      <c r="BJ113" s="32">
        <f t="shared" si="135"/>
        <v>2.2945807932536662</v>
      </c>
      <c r="BK113" s="32">
        <f t="shared" si="136"/>
        <v>2.2945807932536662</v>
      </c>
      <c r="BL113" s="31" t="s">
        <v>73</v>
      </c>
      <c r="BM113" s="31" t="s">
        <v>65</v>
      </c>
      <c r="BN113" s="31" t="s">
        <v>66</v>
      </c>
      <c r="BS113" s="2" t="s">
        <v>41</v>
      </c>
      <c r="BT113" s="2" t="s">
        <v>63</v>
      </c>
      <c r="BU113" s="10" t="s">
        <v>64</v>
      </c>
      <c r="BV113" s="2">
        <v>2050</v>
      </c>
      <c r="BW113" s="32">
        <f>ELC_prices_Balmorel_IT3!W19</f>
        <v>3.8529813297132431</v>
      </c>
      <c r="BX113" s="32">
        <f t="shared" si="93"/>
        <v>3.8529813297132431</v>
      </c>
      <c r="BY113" s="31" t="s">
        <v>87</v>
      </c>
      <c r="BZ113" s="31" t="s">
        <v>65</v>
      </c>
      <c r="CA113" s="31" t="s">
        <v>66</v>
      </c>
      <c r="CC113" s="31" t="s">
        <v>41</v>
      </c>
      <c r="CD113" s="31" t="s">
        <v>63</v>
      </c>
      <c r="CE113" s="31" t="s">
        <v>68</v>
      </c>
      <c r="CF113" s="2">
        <v>2050</v>
      </c>
      <c r="CG113" s="32">
        <f t="shared" si="137"/>
        <v>3.660332263227581</v>
      </c>
      <c r="CH113" s="32">
        <f t="shared" si="137"/>
        <v>3.660332263227581</v>
      </c>
      <c r="CI113" s="31" t="s">
        <v>88</v>
      </c>
      <c r="CJ113" s="31" t="s">
        <v>65</v>
      </c>
      <c r="CK113" s="31" t="s">
        <v>66</v>
      </c>
      <c r="CN113" s="2" t="s">
        <v>41</v>
      </c>
      <c r="CO113" s="2" t="s">
        <v>63</v>
      </c>
      <c r="CP113" s="10" t="s">
        <v>64</v>
      </c>
      <c r="CQ113" s="2">
        <v>2050</v>
      </c>
      <c r="CR113" s="32">
        <f>ELC_prices_Balmorel_IT3!Y19</f>
        <v>3.6764896621967909</v>
      </c>
      <c r="CS113" s="32">
        <f t="shared" si="95"/>
        <v>3.6764896621967909</v>
      </c>
      <c r="CT113" s="31" t="s">
        <v>89</v>
      </c>
      <c r="CU113" s="31" t="s">
        <v>65</v>
      </c>
      <c r="CV113" s="31" t="s">
        <v>66</v>
      </c>
      <c r="CX113" s="31" t="s">
        <v>41</v>
      </c>
      <c r="CY113" s="31" t="s">
        <v>63</v>
      </c>
      <c r="CZ113" s="31" t="s">
        <v>68</v>
      </c>
      <c r="DA113" s="2">
        <v>2050</v>
      </c>
      <c r="DB113" s="32">
        <f t="shared" si="138"/>
        <v>3.4926651790869512</v>
      </c>
      <c r="DC113" s="32">
        <f t="shared" si="138"/>
        <v>3.4926651790869512</v>
      </c>
      <c r="DD113" s="31" t="s">
        <v>90</v>
      </c>
      <c r="DE113" s="31" t="s">
        <v>65</v>
      </c>
      <c r="DF113" s="31" t="s">
        <v>66</v>
      </c>
    </row>
    <row r="114" spans="1:110" s="31" customFormat="1" x14ac:dyDescent="0.3">
      <c r="A114" s="2" t="s">
        <v>42</v>
      </c>
      <c r="B114" s="2" t="s">
        <v>63</v>
      </c>
      <c r="C114" s="10" t="s">
        <v>64</v>
      </c>
      <c r="D114" s="2">
        <v>2050</v>
      </c>
      <c r="E114" s="32">
        <f>ELC_prices_Balmorel_IT3!U20</f>
        <v>2.3940673070438026</v>
      </c>
      <c r="F114" s="32">
        <f t="shared" ref="F114:F130" si="139">E114</f>
        <v>2.3940673070438026</v>
      </c>
      <c r="G114" s="32">
        <f t="shared" ref="G114:G130" si="140">F114</f>
        <v>2.3940673070438026</v>
      </c>
      <c r="H114" s="32">
        <f t="shared" ref="H114:H130" si="141">G114</f>
        <v>2.3940673070438026</v>
      </c>
      <c r="I114" s="31" t="s">
        <v>67</v>
      </c>
      <c r="J114" s="31" t="s">
        <v>65</v>
      </c>
      <c r="K114" s="31" t="s">
        <v>66</v>
      </c>
      <c r="N114" s="31" t="s">
        <v>42</v>
      </c>
      <c r="O114" s="31" t="s">
        <v>63</v>
      </c>
      <c r="P114" s="31" t="s">
        <v>68</v>
      </c>
      <c r="Q114" s="2">
        <v>2050</v>
      </c>
      <c r="R114" s="32">
        <f t="shared" si="127"/>
        <v>2.2743639416916124</v>
      </c>
      <c r="S114" s="32">
        <f t="shared" si="128"/>
        <v>2.2743639416916124</v>
      </c>
      <c r="T114" s="32">
        <f t="shared" si="129"/>
        <v>2.2743639416916124</v>
      </c>
      <c r="U114" s="32">
        <f t="shared" si="130"/>
        <v>2.2743639416916124</v>
      </c>
      <c r="V114" s="31" t="s">
        <v>71</v>
      </c>
      <c r="W114" s="31" t="s">
        <v>65</v>
      </c>
      <c r="X114" s="31" t="s">
        <v>66</v>
      </c>
      <c r="AA114" s="2" t="s">
        <v>42</v>
      </c>
      <c r="AB114" s="2" t="s">
        <v>63</v>
      </c>
      <c r="AC114" s="10" t="s">
        <v>64</v>
      </c>
      <c r="AD114" s="2">
        <v>2050</v>
      </c>
      <c r="AE114" s="32">
        <f>ELC_prices_Balmorel_IT3!X20</f>
        <v>2.3745395340370807</v>
      </c>
      <c r="AF114" s="32">
        <f t="shared" si="131"/>
        <v>2.3745395340370807</v>
      </c>
      <c r="AG114" s="31" t="s">
        <v>69</v>
      </c>
      <c r="AH114" s="31" t="s">
        <v>65</v>
      </c>
      <c r="AI114" s="31" t="s">
        <v>66</v>
      </c>
      <c r="AK114" s="31" t="s">
        <v>42</v>
      </c>
      <c r="AL114" s="31" t="s">
        <v>63</v>
      </c>
      <c r="AM114" s="31" t="s">
        <v>68</v>
      </c>
      <c r="AN114" s="2">
        <v>2050</v>
      </c>
      <c r="AO114" s="32">
        <f t="shared" si="132"/>
        <v>2.2558125573352266</v>
      </c>
      <c r="AP114" s="32">
        <f t="shared" si="133"/>
        <v>2.2558125573352266</v>
      </c>
      <c r="AQ114" s="31" t="s">
        <v>70</v>
      </c>
      <c r="AR114" s="31" t="s">
        <v>65</v>
      </c>
      <c r="AS114" s="31" t="s">
        <v>66</v>
      </c>
      <c r="AV114" s="2" t="s">
        <v>42</v>
      </c>
      <c r="AW114" s="2" t="s">
        <v>63</v>
      </c>
      <c r="AX114" s="10" t="s">
        <v>64</v>
      </c>
      <c r="AY114" s="2">
        <v>2050</v>
      </c>
      <c r="AZ114" s="32">
        <f>ELC_prices_Balmorel_IT3!Z20</f>
        <v>2.4153482034249119</v>
      </c>
      <c r="BA114" s="32">
        <f t="shared" si="134"/>
        <v>2.4153482034249119</v>
      </c>
      <c r="BB114" s="31" t="s">
        <v>72</v>
      </c>
      <c r="BC114" s="31" t="s">
        <v>65</v>
      </c>
      <c r="BD114" s="31" t="s">
        <v>66</v>
      </c>
      <c r="BF114" s="31" t="s">
        <v>42</v>
      </c>
      <c r="BG114" s="31" t="s">
        <v>63</v>
      </c>
      <c r="BH114" s="31" t="s">
        <v>68</v>
      </c>
      <c r="BI114" s="2">
        <v>2050</v>
      </c>
      <c r="BJ114" s="32">
        <f t="shared" si="135"/>
        <v>2.2945807932536662</v>
      </c>
      <c r="BK114" s="32">
        <f t="shared" si="136"/>
        <v>2.2945807932536662</v>
      </c>
      <c r="BL114" s="31" t="s">
        <v>73</v>
      </c>
      <c r="BM114" s="31" t="s">
        <v>65</v>
      </c>
      <c r="BN114" s="31" t="s">
        <v>66</v>
      </c>
      <c r="BS114" s="2" t="s">
        <v>42</v>
      </c>
      <c r="BT114" s="2" t="s">
        <v>63</v>
      </c>
      <c r="BU114" s="10" t="s">
        <v>64</v>
      </c>
      <c r="BV114" s="2">
        <v>2050</v>
      </c>
      <c r="BW114" s="32">
        <f>ELC_prices_Balmorel_IT3!W20</f>
        <v>3.8529813297132431</v>
      </c>
      <c r="BX114" s="32">
        <f t="shared" si="93"/>
        <v>3.8529813297132431</v>
      </c>
      <c r="BY114" s="31" t="s">
        <v>87</v>
      </c>
      <c r="BZ114" s="31" t="s">
        <v>65</v>
      </c>
      <c r="CA114" s="31" t="s">
        <v>66</v>
      </c>
      <c r="CC114" s="31" t="s">
        <v>42</v>
      </c>
      <c r="CD114" s="31" t="s">
        <v>63</v>
      </c>
      <c r="CE114" s="31" t="s">
        <v>68</v>
      </c>
      <c r="CF114" s="2">
        <v>2050</v>
      </c>
      <c r="CG114" s="32">
        <f t="shared" si="137"/>
        <v>3.660332263227581</v>
      </c>
      <c r="CH114" s="32">
        <f t="shared" si="137"/>
        <v>3.660332263227581</v>
      </c>
      <c r="CI114" s="31" t="s">
        <v>88</v>
      </c>
      <c r="CJ114" s="31" t="s">
        <v>65</v>
      </c>
      <c r="CK114" s="31" t="s">
        <v>66</v>
      </c>
      <c r="CN114" s="2" t="s">
        <v>42</v>
      </c>
      <c r="CO114" s="2" t="s">
        <v>63</v>
      </c>
      <c r="CP114" s="10" t="s">
        <v>64</v>
      </c>
      <c r="CQ114" s="2">
        <v>2050</v>
      </c>
      <c r="CR114" s="32">
        <f>ELC_prices_Balmorel_IT3!Y20</f>
        <v>3.6764896621967909</v>
      </c>
      <c r="CS114" s="32">
        <f t="shared" si="95"/>
        <v>3.6764896621967909</v>
      </c>
      <c r="CT114" s="31" t="s">
        <v>89</v>
      </c>
      <c r="CU114" s="31" t="s">
        <v>65</v>
      </c>
      <c r="CV114" s="31" t="s">
        <v>66</v>
      </c>
      <c r="CX114" s="31" t="s">
        <v>42</v>
      </c>
      <c r="CY114" s="31" t="s">
        <v>63</v>
      </c>
      <c r="CZ114" s="31" t="s">
        <v>68</v>
      </c>
      <c r="DA114" s="2">
        <v>2050</v>
      </c>
      <c r="DB114" s="32">
        <f t="shared" si="138"/>
        <v>3.4926651790869512</v>
      </c>
      <c r="DC114" s="32">
        <f t="shared" si="138"/>
        <v>3.4926651790869512</v>
      </c>
      <c r="DD114" s="31" t="s">
        <v>90</v>
      </c>
      <c r="DE114" s="31" t="s">
        <v>65</v>
      </c>
      <c r="DF114" s="31" t="s">
        <v>66</v>
      </c>
    </row>
    <row r="115" spans="1:110" s="31" customFormat="1" x14ac:dyDescent="0.3">
      <c r="A115" s="2" t="s">
        <v>43</v>
      </c>
      <c r="B115" s="2" t="s">
        <v>63</v>
      </c>
      <c r="C115" s="10" t="s">
        <v>64</v>
      </c>
      <c r="D115" s="2">
        <v>2050</v>
      </c>
      <c r="E115" s="32">
        <f>ELC_prices_Balmorel_IT3!U21</f>
        <v>11.823025165596054</v>
      </c>
      <c r="F115" s="32">
        <f t="shared" si="139"/>
        <v>11.823025165596054</v>
      </c>
      <c r="G115" s="32">
        <f t="shared" si="140"/>
        <v>11.823025165596054</v>
      </c>
      <c r="H115" s="32">
        <f t="shared" si="141"/>
        <v>11.823025165596054</v>
      </c>
      <c r="I115" s="31" t="s">
        <v>67</v>
      </c>
      <c r="J115" s="31" t="s">
        <v>65</v>
      </c>
      <c r="K115" s="31" t="s">
        <v>66</v>
      </c>
      <c r="N115" s="31" t="s">
        <v>43</v>
      </c>
      <c r="O115" s="31" t="s">
        <v>63</v>
      </c>
      <c r="P115" s="31" t="s">
        <v>68</v>
      </c>
      <c r="Q115" s="2">
        <v>2050</v>
      </c>
      <c r="R115" s="32">
        <f t="shared" si="127"/>
        <v>11.231873907316251</v>
      </c>
      <c r="S115" s="32">
        <f t="shared" si="128"/>
        <v>11.231873907316251</v>
      </c>
      <c r="T115" s="32">
        <f t="shared" si="129"/>
        <v>11.231873907316251</v>
      </c>
      <c r="U115" s="32">
        <f t="shared" si="130"/>
        <v>11.231873907316251</v>
      </c>
      <c r="V115" s="31" t="s">
        <v>71</v>
      </c>
      <c r="W115" s="31" t="s">
        <v>65</v>
      </c>
      <c r="X115" s="31" t="s">
        <v>66</v>
      </c>
      <c r="AA115" s="2" t="s">
        <v>43</v>
      </c>
      <c r="AB115" s="2" t="s">
        <v>63</v>
      </c>
      <c r="AC115" s="10" t="s">
        <v>64</v>
      </c>
      <c r="AD115" s="2">
        <v>2050</v>
      </c>
      <c r="AE115" s="32">
        <f>ELC_prices_Balmorel_IT3!X21</f>
        <v>11.961468764701806</v>
      </c>
      <c r="AF115" s="32">
        <f t="shared" si="131"/>
        <v>11.961468764701806</v>
      </c>
      <c r="AG115" s="31" t="s">
        <v>69</v>
      </c>
      <c r="AH115" s="31" t="s">
        <v>65</v>
      </c>
      <c r="AI115" s="31" t="s">
        <v>66</v>
      </c>
      <c r="AK115" s="31" t="s">
        <v>43</v>
      </c>
      <c r="AL115" s="31" t="s">
        <v>63</v>
      </c>
      <c r="AM115" s="31" t="s">
        <v>68</v>
      </c>
      <c r="AN115" s="2">
        <v>2050</v>
      </c>
      <c r="AO115" s="32">
        <f t="shared" si="132"/>
        <v>11.363395326466716</v>
      </c>
      <c r="AP115" s="32">
        <f t="shared" si="133"/>
        <v>11.363395326466716</v>
      </c>
      <c r="AQ115" s="31" t="s">
        <v>70</v>
      </c>
      <c r="AR115" s="31" t="s">
        <v>65</v>
      </c>
      <c r="AS115" s="31" t="s">
        <v>66</v>
      </c>
      <c r="AV115" s="2" t="s">
        <v>43</v>
      </c>
      <c r="AW115" s="2" t="s">
        <v>63</v>
      </c>
      <c r="AX115" s="10" t="s">
        <v>64</v>
      </c>
      <c r="AY115" s="2">
        <v>2050</v>
      </c>
      <c r="AZ115" s="32">
        <f>ELC_prices_Balmorel_IT3!Z21</f>
        <v>11.688985221834267</v>
      </c>
      <c r="BA115" s="32">
        <f t="shared" si="134"/>
        <v>11.688985221834267</v>
      </c>
      <c r="BB115" s="31" t="s">
        <v>72</v>
      </c>
      <c r="BC115" s="31" t="s">
        <v>65</v>
      </c>
      <c r="BD115" s="31" t="s">
        <v>66</v>
      </c>
      <c r="BF115" s="31" t="s">
        <v>43</v>
      </c>
      <c r="BG115" s="31" t="s">
        <v>63</v>
      </c>
      <c r="BH115" s="31" t="s">
        <v>68</v>
      </c>
      <c r="BI115" s="2">
        <v>2050</v>
      </c>
      <c r="BJ115" s="32">
        <f t="shared" si="135"/>
        <v>11.104535960742552</v>
      </c>
      <c r="BK115" s="32">
        <f t="shared" si="136"/>
        <v>11.104535960742552</v>
      </c>
      <c r="BL115" s="31" t="s">
        <v>73</v>
      </c>
      <c r="BM115" s="31" t="s">
        <v>65</v>
      </c>
      <c r="BN115" s="31" t="s">
        <v>66</v>
      </c>
      <c r="BS115" s="2" t="s">
        <v>43</v>
      </c>
      <c r="BT115" s="2" t="s">
        <v>63</v>
      </c>
      <c r="BU115" s="10" t="s">
        <v>64</v>
      </c>
      <c r="BV115" s="2">
        <v>2050</v>
      </c>
      <c r="BW115" s="32">
        <f>ELC_prices_Balmorel_IT3!W21</f>
        <v>10.45904671112924</v>
      </c>
      <c r="BX115" s="32">
        <f t="shared" si="93"/>
        <v>10.45904671112924</v>
      </c>
      <c r="BY115" s="31" t="s">
        <v>87</v>
      </c>
      <c r="BZ115" s="31" t="s">
        <v>65</v>
      </c>
      <c r="CA115" s="31" t="s">
        <v>66</v>
      </c>
      <c r="CC115" s="31" t="s">
        <v>43</v>
      </c>
      <c r="CD115" s="31" t="s">
        <v>63</v>
      </c>
      <c r="CE115" s="31" t="s">
        <v>68</v>
      </c>
      <c r="CF115" s="2">
        <v>2050</v>
      </c>
      <c r="CG115" s="32">
        <f t="shared" si="137"/>
        <v>9.9360943755727771</v>
      </c>
      <c r="CH115" s="32">
        <f t="shared" si="137"/>
        <v>9.9360943755727771</v>
      </c>
      <c r="CI115" s="31" t="s">
        <v>88</v>
      </c>
      <c r="CJ115" s="31" t="s">
        <v>65</v>
      </c>
      <c r="CK115" s="31" t="s">
        <v>66</v>
      </c>
      <c r="CN115" s="2" t="s">
        <v>43</v>
      </c>
      <c r="CO115" s="2" t="s">
        <v>63</v>
      </c>
      <c r="CP115" s="10" t="s">
        <v>64</v>
      </c>
      <c r="CQ115" s="2">
        <v>2050</v>
      </c>
      <c r="CR115" s="32">
        <f>ELC_prices_Balmorel_IT3!Y21</f>
        <v>10.718663225611257</v>
      </c>
      <c r="CS115" s="32">
        <f t="shared" si="95"/>
        <v>10.718663225611257</v>
      </c>
      <c r="CT115" s="31" t="s">
        <v>89</v>
      </c>
      <c r="CU115" s="31" t="s">
        <v>65</v>
      </c>
      <c r="CV115" s="31" t="s">
        <v>66</v>
      </c>
      <c r="CX115" s="31" t="s">
        <v>43</v>
      </c>
      <c r="CY115" s="31" t="s">
        <v>63</v>
      </c>
      <c r="CZ115" s="31" t="s">
        <v>68</v>
      </c>
      <c r="DA115" s="2">
        <v>2050</v>
      </c>
      <c r="DB115" s="32">
        <f t="shared" si="138"/>
        <v>10.182730064330693</v>
      </c>
      <c r="DC115" s="32">
        <f t="shared" si="138"/>
        <v>10.182730064330693</v>
      </c>
      <c r="DD115" s="31" t="s">
        <v>90</v>
      </c>
      <c r="DE115" s="31" t="s">
        <v>65</v>
      </c>
      <c r="DF115" s="31" t="s">
        <v>66</v>
      </c>
    </row>
    <row r="116" spans="1:110" s="31" customFormat="1" x14ac:dyDescent="0.3">
      <c r="A116" s="2" t="s">
        <v>44</v>
      </c>
      <c r="B116" s="2" t="s">
        <v>63</v>
      </c>
      <c r="C116" s="10" t="s">
        <v>64</v>
      </c>
      <c r="D116" s="2">
        <v>2050</v>
      </c>
      <c r="E116" s="32">
        <f>ELC_prices_Balmorel_IT3!U22</f>
        <v>11.808546020185974</v>
      </c>
      <c r="F116" s="32">
        <f t="shared" si="139"/>
        <v>11.808546020185974</v>
      </c>
      <c r="G116" s="32">
        <f t="shared" si="140"/>
        <v>11.808546020185974</v>
      </c>
      <c r="H116" s="32">
        <f t="shared" si="141"/>
        <v>11.808546020185974</v>
      </c>
      <c r="I116" s="31" t="s">
        <v>67</v>
      </c>
      <c r="J116" s="31" t="s">
        <v>65</v>
      </c>
      <c r="K116" s="31" t="s">
        <v>66</v>
      </c>
      <c r="N116" s="31" t="s">
        <v>44</v>
      </c>
      <c r="O116" s="31" t="s">
        <v>63</v>
      </c>
      <c r="P116" s="31" t="s">
        <v>68</v>
      </c>
      <c r="Q116" s="2">
        <v>2050</v>
      </c>
      <c r="R116" s="32">
        <f t="shared" si="127"/>
        <v>11.218118719176674</v>
      </c>
      <c r="S116" s="32">
        <f t="shared" si="128"/>
        <v>11.218118719176674</v>
      </c>
      <c r="T116" s="32">
        <f t="shared" si="129"/>
        <v>11.218118719176674</v>
      </c>
      <c r="U116" s="32">
        <f t="shared" si="130"/>
        <v>11.218118719176674</v>
      </c>
      <c r="V116" s="31" t="s">
        <v>71</v>
      </c>
      <c r="W116" s="31" t="s">
        <v>65</v>
      </c>
      <c r="X116" s="31" t="s">
        <v>66</v>
      </c>
      <c r="AA116" s="2" t="s">
        <v>44</v>
      </c>
      <c r="AB116" s="2" t="s">
        <v>63</v>
      </c>
      <c r="AC116" s="10" t="s">
        <v>64</v>
      </c>
      <c r="AD116" s="2">
        <v>2050</v>
      </c>
      <c r="AE116" s="32">
        <f>ELC_prices_Balmorel_IT3!X22</f>
        <v>11.952046687413118</v>
      </c>
      <c r="AF116" s="32">
        <f t="shared" si="131"/>
        <v>11.952046687413118</v>
      </c>
      <c r="AG116" s="31" t="s">
        <v>69</v>
      </c>
      <c r="AH116" s="31" t="s">
        <v>65</v>
      </c>
      <c r="AI116" s="31" t="s">
        <v>66</v>
      </c>
      <c r="AK116" s="31" t="s">
        <v>44</v>
      </c>
      <c r="AL116" s="31" t="s">
        <v>63</v>
      </c>
      <c r="AM116" s="31" t="s">
        <v>68</v>
      </c>
      <c r="AN116" s="2">
        <v>2050</v>
      </c>
      <c r="AO116" s="32">
        <f t="shared" si="132"/>
        <v>11.354444353042462</v>
      </c>
      <c r="AP116" s="32">
        <f t="shared" si="133"/>
        <v>11.354444353042462</v>
      </c>
      <c r="AQ116" s="31" t="s">
        <v>70</v>
      </c>
      <c r="AR116" s="31" t="s">
        <v>65</v>
      </c>
      <c r="AS116" s="31" t="s">
        <v>66</v>
      </c>
      <c r="AV116" s="2" t="s">
        <v>44</v>
      </c>
      <c r="AW116" s="2" t="s">
        <v>63</v>
      </c>
      <c r="AX116" s="10" t="s">
        <v>64</v>
      </c>
      <c r="AY116" s="2">
        <v>2050</v>
      </c>
      <c r="AZ116" s="32">
        <f>ELC_prices_Balmorel_IT3!Z22</f>
        <v>11.673821355174059</v>
      </c>
      <c r="BA116" s="32">
        <f t="shared" si="134"/>
        <v>11.673821355174059</v>
      </c>
      <c r="BB116" s="31" t="s">
        <v>72</v>
      </c>
      <c r="BC116" s="31" t="s">
        <v>65</v>
      </c>
      <c r="BD116" s="31" t="s">
        <v>66</v>
      </c>
      <c r="BF116" s="31" t="s">
        <v>44</v>
      </c>
      <c r="BG116" s="31" t="s">
        <v>63</v>
      </c>
      <c r="BH116" s="31" t="s">
        <v>68</v>
      </c>
      <c r="BI116" s="2">
        <v>2050</v>
      </c>
      <c r="BJ116" s="32">
        <f t="shared" si="135"/>
        <v>11.090130287415356</v>
      </c>
      <c r="BK116" s="32">
        <f t="shared" si="136"/>
        <v>11.090130287415356</v>
      </c>
      <c r="BL116" s="31" t="s">
        <v>73</v>
      </c>
      <c r="BM116" s="31" t="s">
        <v>65</v>
      </c>
      <c r="BN116" s="31" t="s">
        <v>66</v>
      </c>
      <c r="BS116" s="2" t="s">
        <v>44</v>
      </c>
      <c r="BT116" s="2" t="s">
        <v>63</v>
      </c>
      <c r="BU116" s="10" t="s">
        <v>64</v>
      </c>
      <c r="BV116" s="2">
        <v>2050</v>
      </c>
      <c r="BW116" s="32">
        <f>ELC_prices_Balmorel_IT3!W22</f>
        <v>10.430362021421546</v>
      </c>
      <c r="BX116" s="32">
        <f t="shared" si="93"/>
        <v>10.430362021421546</v>
      </c>
      <c r="BY116" s="31" t="s">
        <v>87</v>
      </c>
      <c r="BZ116" s="31" t="s">
        <v>65</v>
      </c>
      <c r="CA116" s="31" t="s">
        <v>66</v>
      </c>
      <c r="CC116" s="31" t="s">
        <v>44</v>
      </c>
      <c r="CD116" s="31" t="s">
        <v>63</v>
      </c>
      <c r="CE116" s="31" t="s">
        <v>68</v>
      </c>
      <c r="CF116" s="2">
        <v>2050</v>
      </c>
      <c r="CG116" s="32">
        <f t="shared" si="137"/>
        <v>9.9088439203504688</v>
      </c>
      <c r="CH116" s="32">
        <f t="shared" si="137"/>
        <v>9.9088439203504688</v>
      </c>
      <c r="CI116" s="31" t="s">
        <v>88</v>
      </c>
      <c r="CJ116" s="31" t="s">
        <v>65</v>
      </c>
      <c r="CK116" s="31" t="s">
        <v>66</v>
      </c>
      <c r="CN116" s="2" t="s">
        <v>44</v>
      </c>
      <c r="CO116" s="2" t="s">
        <v>63</v>
      </c>
      <c r="CP116" s="10" t="s">
        <v>64</v>
      </c>
      <c r="CQ116" s="2">
        <v>2050</v>
      </c>
      <c r="CR116" s="32">
        <f>ELC_prices_Balmorel_IT3!Y22</f>
        <v>10.723189352997608</v>
      </c>
      <c r="CS116" s="32">
        <f t="shared" si="95"/>
        <v>10.723189352997608</v>
      </c>
      <c r="CT116" s="31" t="s">
        <v>89</v>
      </c>
      <c r="CU116" s="31" t="s">
        <v>65</v>
      </c>
      <c r="CV116" s="31" t="s">
        <v>66</v>
      </c>
      <c r="CX116" s="31" t="s">
        <v>44</v>
      </c>
      <c r="CY116" s="31" t="s">
        <v>63</v>
      </c>
      <c r="CZ116" s="31" t="s">
        <v>68</v>
      </c>
      <c r="DA116" s="2">
        <v>2050</v>
      </c>
      <c r="DB116" s="32">
        <f t="shared" si="138"/>
        <v>10.187029885347727</v>
      </c>
      <c r="DC116" s="32">
        <f t="shared" si="138"/>
        <v>10.187029885347727</v>
      </c>
      <c r="DD116" s="31" t="s">
        <v>90</v>
      </c>
      <c r="DE116" s="31" t="s">
        <v>65</v>
      </c>
      <c r="DF116" s="31" t="s">
        <v>66</v>
      </c>
    </row>
    <row r="117" spans="1:110" s="31" customFormat="1" x14ac:dyDescent="0.3">
      <c r="A117" s="2" t="s">
        <v>45</v>
      </c>
      <c r="B117" s="2" t="s">
        <v>63</v>
      </c>
      <c r="C117" s="10" t="s">
        <v>64</v>
      </c>
      <c r="D117" s="2">
        <v>2050</v>
      </c>
      <c r="E117" s="32">
        <f>ELC_prices_Balmorel_IT3!U23</f>
        <v>11.810097577332073</v>
      </c>
      <c r="F117" s="32">
        <f t="shared" si="139"/>
        <v>11.810097577332073</v>
      </c>
      <c r="G117" s="32">
        <f t="shared" si="140"/>
        <v>11.810097577332073</v>
      </c>
      <c r="H117" s="32">
        <f t="shared" si="141"/>
        <v>11.810097577332073</v>
      </c>
      <c r="I117" s="31" t="s">
        <v>67</v>
      </c>
      <c r="J117" s="31" t="s">
        <v>65</v>
      </c>
      <c r="K117" s="31" t="s">
        <v>66</v>
      </c>
      <c r="N117" s="31" t="s">
        <v>45</v>
      </c>
      <c r="O117" s="31" t="s">
        <v>63</v>
      </c>
      <c r="P117" s="31" t="s">
        <v>68</v>
      </c>
      <c r="Q117" s="2">
        <v>2050</v>
      </c>
      <c r="R117" s="32">
        <f t="shared" si="127"/>
        <v>11.219592698465469</v>
      </c>
      <c r="S117" s="32">
        <f t="shared" si="128"/>
        <v>11.219592698465469</v>
      </c>
      <c r="T117" s="32">
        <f t="shared" si="129"/>
        <v>11.219592698465469</v>
      </c>
      <c r="U117" s="32">
        <f t="shared" si="130"/>
        <v>11.219592698465469</v>
      </c>
      <c r="V117" s="31" t="s">
        <v>71</v>
      </c>
      <c r="W117" s="31" t="s">
        <v>65</v>
      </c>
      <c r="X117" s="31" t="s">
        <v>66</v>
      </c>
      <c r="AA117" s="2" t="s">
        <v>45</v>
      </c>
      <c r="AB117" s="2" t="s">
        <v>63</v>
      </c>
      <c r="AC117" s="10" t="s">
        <v>64</v>
      </c>
      <c r="AD117" s="2">
        <v>2050</v>
      </c>
      <c r="AE117" s="32">
        <f>ELC_prices_Balmorel_IT3!X23</f>
        <v>11.953617265053023</v>
      </c>
      <c r="AF117" s="32">
        <f t="shared" si="131"/>
        <v>11.953617265053023</v>
      </c>
      <c r="AG117" s="31" t="s">
        <v>69</v>
      </c>
      <c r="AH117" s="31" t="s">
        <v>65</v>
      </c>
      <c r="AI117" s="31" t="s">
        <v>66</v>
      </c>
      <c r="AK117" s="31" t="s">
        <v>45</v>
      </c>
      <c r="AL117" s="31" t="s">
        <v>63</v>
      </c>
      <c r="AM117" s="31" t="s">
        <v>68</v>
      </c>
      <c r="AN117" s="2">
        <v>2050</v>
      </c>
      <c r="AO117" s="32">
        <f t="shared" si="132"/>
        <v>11.355936401800371</v>
      </c>
      <c r="AP117" s="32">
        <f t="shared" si="133"/>
        <v>11.355936401800371</v>
      </c>
      <c r="AQ117" s="31" t="s">
        <v>70</v>
      </c>
      <c r="AR117" s="31" t="s">
        <v>65</v>
      </c>
      <c r="AS117" s="31" t="s">
        <v>66</v>
      </c>
      <c r="AV117" s="2" t="s">
        <v>45</v>
      </c>
      <c r="AW117" s="2" t="s">
        <v>63</v>
      </c>
      <c r="AX117" s="10" t="s">
        <v>64</v>
      </c>
      <c r="AY117" s="2">
        <v>2050</v>
      </c>
      <c r="AZ117" s="32">
        <f>ELC_prices_Balmorel_IT3!Z23</f>
        <v>11.675355218901499</v>
      </c>
      <c r="BA117" s="32">
        <f t="shared" si="134"/>
        <v>11.675355218901499</v>
      </c>
      <c r="BB117" s="31" t="s">
        <v>72</v>
      </c>
      <c r="BC117" s="31" t="s">
        <v>65</v>
      </c>
      <c r="BD117" s="31" t="s">
        <v>66</v>
      </c>
      <c r="BF117" s="31" t="s">
        <v>45</v>
      </c>
      <c r="BG117" s="31" t="s">
        <v>63</v>
      </c>
      <c r="BH117" s="31" t="s">
        <v>68</v>
      </c>
      <c r="BI117" s="2">
        <v>2050</v>
      </c>
      <c r="BJ117" s="32">
        <f t="shared" si="135"/>
        <v>11.091587457956424</v>
      </c>
      <c r="BK117" s="32">
        <f t="shared" si="136"/>
        <v>11.091587457956424</v>
      </c>
      <c r="BL117" s="31" t="s">
        <v>73</v>
      </c>
      <c r="BM117" s="31" t="s">
        <v>65</v>
      </c>
      <c r="BN117" s="31" t="s">
        <v>66</v>
      </c>
      <c r="BS117" s="2" t="s">
        <v>45</v>
      </c>
      <c r="BT117" s="2" t="s">
        <v>63</v>
      </c>
      <c r="BU117" s="10" t="s">
        <v>64</v>
      </c>
      <c r="BV117" s="2">
        <v>2050</v>
      </c>
      <c r="BW117" s="32">
        <f>ELC_prices_Balmorel_IT3!W23</f>
        <v>10.464574045379541</v>
      </c>
      <c r="BX117" s="32">
        <f t="shared" si="93"/>
        <v>10.464574045379541</v>
      </c>
      <c r="BY117" s="31" t="s">
        <v>87</v>
      </c>
      <c r="BZ117" s="31" t="s">
        <v>65</v>
      </c>
      <c r="CA117" s="31" t="s">
        <v>66</v>
      </c>
      <c r="CC117" s="31" t="s">
        <v>45</v>
      </c>
      <c r="CD117" s="31" t="s">
        <v>63</v>
      </c>
      <c r="CE117" s="31" t="s">
        <v>68</v>
      </c>
      <c r="CF117" s="2">
        <v>2050</v>
      </c>
      <c r="CG117" s="32">
        <f t="shared" si="137"/>
        <v>9.9413453431105641</v>
      </c>
      <c r="CH117" s="32">
        <f t="shared" si="137"/>
        <v>9.9413453431105641</v>
      </c>
      <c r="CI117" s="31" t="s">
        <v>88</v>
      </c>
      <c r="CJ117" s="31" t="s">
        <v>65</v>
      </c>
      <c r="CK117" s="31" t="s">
        <v>66</v>
      </c>
      <c r="CN117" s="2" t="s">
        <v>45</v>
      </c>
      <c r="CO117" s="2" t="s">
        <v>63</v>
      </c>
      <c r="CP117" s="10" t="s">
        <v>64</v>
      </c>
      <c r="CQ117" s="2">
        <v>2050</v>
      </c>
      <c r="CR117" s="32">
        <f>ELC_prices_Balmorel_IT3!Y23</f>
        <v>10.717789140963422</v>
      </c>
      <c r="CS117" s="32">
        <f t="shared" si="95"/>
        <v>10.717789140963422</v>
      </c>
      <c r="CT117" s="31" t="s">
        <v>89</v>
      </c>
      <c r="CU117" s="31" t="s">
        <v>65</v>
      </c>
      <c r="CV117" s="31" t="s">
        <v>66</v>
      </c>
      <c r="CX117" s="31" t="s">
        <v>45</v>
      </c>
      <c r="CY117" s="31" t="s">
        <v>63</v>
      </c>
      <c r="CZ117" s="31" t="s">
        <v>68</v>
      </c>
      <c r="DA117" s="2">
        <v>2050</v>
      </c>
      <c r="DB117" s="32">
        <f t="shared" si="138"/>
        <v>10.181899683915251</v>
      </c>
      <c r="DC117" s="32">
        <f t="shared" si="138"/>
        <v>10.181899683915251</v>
      </c>
      <c r="DD117" s="31" t="s">
        <v>90</v>
      </c>
      <c r="DE117" s="31" t="s">
        <v>65</v>
      </c>
      <c r="DF117" s="31" t="s">
        <v>66</v>
      </c>
    </row>
    <row r="118" spans="1:110" s="31" customFormat="1" x14ac:dyDescent="0.3">
      <c r="A118" s="2" t="s">
        <v>46</v>
      </c>
      <c r="B118" s="2" t="s">
        <v>63</v>
      </c>
      <c r="C118" s="10" t="s">
        <v>64</v>
      </c>
      <c r="D118" s="2">
        <v>2050</v>
      </c>
      <c r="E118" s="32">
        <f>ELC_prices_Balmorel_IT3!U24</f>
        <v>11.817853850758185</v>
      </c>
      <c r="F118" s="32">
        <f t="shared" si="139"/>
        <v>11.817853850758185</v>
      </c>
      <c r="G118" s="32">
        <f t="shared" si="140"/>
        <v>11.817853850758185</v>
      </c>
      <c r="H118" s="32">
        <f t="shared" si="141"/>
        <v>11.817853850758185</v>
      </c>
      <c r="I118" s="31" t="s">
        <v>67</v>
      </c>
      <c r="J118" s="31" t="s">
        <v>65</v>
      </c>
      <c r="K118" s="31" t="s">
        <v>66</v>
      </c>
      <c r="N118" s="31" t="s">
        <v>46</v>
      </c>
      <c r="O118" s="31" t="s">
        <v>63</v>
      </c>
      <c r="P118" s="31" t="s">
        <v>68</v>
      </c>
      <c r="Q118" s="2">
        <v>2050</v>
      </c>
      <c r="R118" s="32">
        <f t="shared" si="127"/>
        <v>11.226961158220275</v>
      </c>
      <c r="S118" s="32">
        <f t="shared" si="128"/>
        <v>11.226961158220275</v>
      </c>
      <c r="T118" s="32">
        <f t="shared" si="129"/>
        <v>11.226961158220275</v>
      </c>
      <c r="U118" s="32">
        <f t="shared" si="130"/>
        <v>11.226961158220275</v>
      </c>
      <c r="V118" s="31" t="s">
        <v>71</v>
      </c>
      <c r="W118" s="31" t="s">
        <v>65</v>
      </c>
      <c r="X118" s="31" t="s">
        <v>66</v>
      </c>
      <c r="AA118" s="2" t="s">
        <v>46</v>
      </c>
      <c r="AB118" s="2" t="s">
        <v>63</v>
      </c>
      <c r="AC118" s="10" t="s">
        <v>64</v>
      </c>
      <c r="AD118" s="2">
        <v>2050</v>
      </c>
      <c r="AE118" s="32">
        <f>ELC_prices_Balmorel_IT3!X24</f>
        <v>11.959898382643884</v>
      </c>
      <c r="AF118" s="32">
        <f t="shared" si="131"/>
        <v>11.959898382643884</v>
      </c>
      <c r="AG118" s="31" t="s">
        <v>69</v>
      </c>
      <c r="AH118" s="31" t="s">
        <v>65</v>
      </c>
      <c r="AI118" s="31" t="s">
        <v>66</v>
      </c>
      <c r="AK118" s="31" t="s">
        <v>46</v>
      </c>
      <c r="AL118" s="31" t="s">
        <v>63</v>
      </c>
      <c r="AM118" s="31" t="s">
        <v>68</v>
      </c>
      <c r="AN118" s="2">
        <v>2050</v>
      </c>
      <c r="AO118" s="32">
        <f t="shared" si="132"/>
        <v>11.361903463511689</v>
      </c>
      <c r="AP118" s="32">
        <f t="shared" si="133"/>
        <v>11.361903463511689</v>
      </c>
      <c r="AQ118" s="31" t="s">
        <v>70</v>
      </c>
      <c r="AR118" s="31" t="s">
        <v>65</v>
      </c>
      <c r="AS118" s="31" t="s">
        <v>66</v>
      </c>
      <c r="AV118" s="2" t="s">
        <v>46</v>
      </c>
      <c r="AW118" s="2" t="s">
        <v>63</v>
      </c>
      <c r="AX118" s="10" t="s">
        <v>64</v>
      </c>
      <c r="AY118" s="2">
        <v>2050</v>
      </c>
      <c r="AZ118" s="32">
        <f>ELC_prices_Balmorel_IT3!Z24</f>
        <v>11.681488924079305</v>
      </c>
      <c r="BA118" s="32">
        <f t="shared" si="134"/>
        <v>11.681488924079305</v>
      </c>
      <c r="BB118" s="31" t="s">
        <v>72</v>
      </c>
      <c r="BC118" s="31" t="s">
        <v>65</v>
      </c>
      <c r="BD118" s="31" t="s">
        <v>66</v>
      </c>
      <c r="BF118" s="31" t="s">
        <v>46</v>
      </c>
      <c r="BG118" s="31" t="s">
        <v>63</v>
      </c>
      <c r="BH118" s="31" t="s">
        <v>68</v>
      </c>
      <c r="BI118" s="2">
        <v>2050</v>
      </c>
      <c r="BJ118" s="32">
        <f t="shared" si="135"/>
        <v>11.09741447787534</v>
      </c>
      <c r="BK118" s="32">
        <f t="shared" si="136"/>
        <v>11.09741447787534</v>
      </c>
      <c r="BL118" s="31" t="s">
        <v>73</v>
      </c>
      <c r="BM118" s="31" t="s">
        <v>65</v>
      </c>
      <c r="BN118" s="31" t="s">
        <v>66</v>
      </c>
      <c r="BS118" s="2" t="s">
        <v>46</v>
      </c>
      <c r="BT118" s="2" t="s">
        <v>63</v>
      </c>
      <c r="BU118" s="10" t="s">
        <v>64</v>
      </c>
      <c r="BV118" s="2">
        <v>2050</v>
      </c>
      <c r="BW118" s="32">
        <f>ELC_prices_Balmorel_IT3!W24</f>
        <v>10.432622102556627</v>
      </c>
      <c r="BX118" s="32">
        <f t="shared" si="93"/>
        <v>10.432622102556627</v>
      </c>
      <c r="BY118" s="31" t="s">
        <v>87</v>
      </c>
      <c r="BZ118" s="31" t="s">
        <v>65</v>
      </c>
      <c r="CA118" s="31" t="s">
        <v>66</v>
      </c>
      <c r="CC118" s="31" t="s">
        <v>46</v>
      </c>
      <c r="CD118" s="31" t="s">
        <v>63</v>
      </c>
      <c r="CE118" s="31" t="s">
        <v>68</v>
      </c>
      <c r="CF118" s="2">
        <v>2050</v>
      </c>
      <c r="CG118" s="32">
        <f t="shared" si="137"/>
        <v>9.9109909974287955</v>
      </c>
      <c r="CH118" s="32">
        <f t="shared" si="137"/>
        <v>9.9109909974287955</v>
      </c>
      <c r="CI118" s="31" t="s">
        <v>88</v>
      </c>
      <c r="CJ118" s="31" t="s">
        <v>65</v>
      </c>
      <c r="CK118" s="31" t="s">
        <v>66</v>
      </c>
      <c r="CN118" s="2" t="s">
        <v>46</v>
      </c>
      <c r="CO118" s="2" t="s">
        <v>63</v>
      </c>
      <c r="CP118" s="10" t="s">
        <v>64</v>
      </c>
      <c r="CQ118" s="2">
        <v>2050</v>
      </c>
      <c r="CR118" s="32">
        <f>ELC_prices_Balmorel_IT3!Y24</f>
        <v>10.727868852969609</v>
      </c>
      <c r="CS118" s="32">
        <f t="shared" si="95"/>
        <v>10.727868852969609</v>
      </c>
      <c r="CT118" s="31" t="s">
        <v>89</v>
      </c>
      <c r="CU118" s="31" t="s">
        <v>65</v>
      </c>
      <c r="CV118" s="31" t="s">
        <v>66</v>
      </c>
      <c r="CX118" s="31" t="s">
        <v>46</v>
      </c>
      <c r="CY118" s="31" t="s">
        <v>63</v>
      </c>
      <c r="CZ118" s="31" t="s">
        <v>68</v>
      </c>
      <c r="DA118" s="2">
        <v>2050</v>
      </c>
      <c r="DB118" s="32">
        <f t="shared" si="138"/>
        <v>10.191475410321127</v>
      </c>
      <c r="DC118" s="32">
        <f t="shared" si="138"/>
        <v>10.191475410321127</v>
      </c>
      <c r="DD118" s="31" t="s">
        <v>90</v>
      </c>
      <c r="DE118" s="31" t="s">
        <v>65</v>
      </c>
      <c r="DF118" s="31" t="s">
        <v>66</v>
      </c>
    </row>
    <row r="119" spans="1:110" s="31" customFormat="1" x14ac:dyDescent="0.3">
      <c r="A119" s="2" t="s">
        <v>47</v>
      </c>
      <c r="B119" s="2" t="s">
        <v>63</v>
      </c>
      <c r="C119" s="10" t="s">
        <v>64</v>
      </c>
      <c r="D119" s="2">
        <v>2050</v>
      </c>
      <c r="E119" s="32">
        <f>ELC_prices_Balmorel_IT3!U25</f>
        <v>12.139800770635906</v>
      </c>
      <c r="F119" s="32">
        <f t="shared" si="139"/>
        <v>12.139800770635906</v>
      </c>
      <c r="G119" s="32">
        <f t="shared" si="140"/>
        <v>12.139800770635906</v>
      </c>
      <c r="H119" s="32">
        <f t="shared" si="141"/>
        <v>12.139800770635906</v>
      </c>
      <c r="I119" s="31" t="s">
        <v>67</v>
      </c>
      <c r="J119" s="31" t="s">
        <v>65</v>
      </c>
      <c r="K119" s="31" t="s">
        <v>66</v>
      </c>
      <c r="N119" s="31" t="s">
        <v>47</v>
      </c>
      <c r="O119" s="31" t="s">
        <v>63</v>
      </c>
      <c r="P119" s="31" t="s">
        <v>68</v>
      </c>
      <c r="Q119" s="2">
        <v>2050</v>
      </c>
      <c r="R119" s="32">
        <f t="shared" si="127"/>
        <v>11.53281073210411</v>
      </c>
      <c r="S119" s="32">
        <f t="shared" si="128"/>
        <v>11.53281073210411</v>
      </c>
      <c r="T119" s="32">
        <f t="shared" si="129"/>
        <v>11.53281073210411</v>
      </c>
      <c r="U119" s="32">
        <f t="shared" si="130"/>
        <v>11.53281073210411</v>
      </c>
      <c r="V119" s="31" t="s">
        <v>71</v>
      </c>
      <c r="W119" s="31" t="s">
        <v>65</v>
      </c>
      <c r="X119" s="31" t="s">
        <v>66</v>
      </c>
      <c r="AA119" s="2" t="s">
        <v>47</v>
      </c>
      <c r="AB119" s="2" t="s">
        <v>63</v>
      </c>
      <c r="AC119" s="10" t="s">
        <v>64</v>
      </c>
      <c r="AD119" s="2">
        <v>2050</v>
      </c>
      <c r="AE119" s="32">
        <f>ELC_prices_Balmorel_IT3!X25</f>
        <v>12.28233003515367</v>
      </c>
      <c r="AF119" s="32">
        <f t="shared" si="131"/>
        <v>12.28233003515367</v>
      </c>
      <c r="AG119" s="31" t="s">
        <v>69</v>
      </c>
      <c r="AH119" s="31" t="s">
        <v>65</v>
      </c>
      <c r="AI119" s="31" t="s">
        <v>66</v>
      </c>
      <c r="AK119" s="31" t="s">
        <v>47</v>
      </c>
      <c r="AL119" s="31" t="s">
        <v>63</v>
      </c>
      <c r="AM119" s="31" t="s">
        <v>68</v>
      </c>
      <c r="AN119" s="2">
        <v>2050</v>
      </c>
      <c r="AO119" s="32">
        <f t="shared" si="132"/>
        <v>11.668213533395987</v>
      </c>
      <c r="AP119" s="32">
        <f t="shared" si="133"/>
        <v>11.668213533395987</v>
      </c>
      <c r="AQ119" s="31" t="s">
        <v>70</v>
      </c>
      <c r="AR119" s="31" t="s">
        <v>65</v>
      </c>
      <c r="AS119" s="31" t="s">
        <v>66</v>
      </c>
      <c r="AV119" s="2" t="s">
        <v>47</v>
      </c>
      <c r="AW119" s="2" t="s">
        <v>63</v>
      </c>
      <c r="AX119" s="10" t="s">
        <v>64</v>
      </c>
      <c r="AY119" s="2">
        <v>2050</v>
      </c>
      <c r="AZ119" s="32">
        <f>ELC_prices_Balmorel_IT3!Z25</f>
        <v>11.993359414529566</v>
      </c>
      <c r="BA119" s="32">
        <f t="shared" si="134"/>
        <v>11.993359414529566</v>
      </c>
      <c r="BB119" s="31" t="s">
        <v>72</v>
      </c>
      <c r="BC119" s="31" t="s">
        <v>65</v>
      </c>
      <c r="BD119" s="31" t="s">
        <v>66</v>
      </c>
      <c r="BF119" s="31" t="s">
        <v>47</v>
      </c>
      <c r="BG119" s="31" t="s">
        <v>63</v>
      </c>
      <c r="BH119" s="31" t="s">
        <v>68</v>
      </c>
      <c r="BI119" s="2">
        <v>2050</v>
      </c>
      <c r="BJ119" s="32">
        <f t="shared" si="135"/>
        <v>11.393691443803087</v>
      </c>
      <c r="BK119" s="32">
        <f t="shared" si="136"/>
        <v>11.393691443803087</v>
      </c>
      <c r="BL119" s="31" t="s">
        <v>73</v>
      </c>
      <c r="BM119" s="31" t="s">
        <v>65</v>
      </c>
      <c r="BN119" s="31" t="s">
        <v>66</v>
      </c>
      <c r="BS119" s="2" t="s">
        <v>47</v>
      </c>
      <c r="BT119" s="2" t="s">
        <v>63</v>
      </c>
      <c r="BU119" s="10" t="s">
        <v>64</v>
      </c>
      <c r="BV119" s="2">
        <v>2050</v>
      </c>
      <c r="BW119" s="32">
        <f>ELC_prices_Balmorel_IT3!W25</f>
        <v>10.669784908671238</v>
      </c>
      <c r="BX119" s="32">
        <f t="shared" si="93"/>
        <v>10.669784908671238</v>
      </c>
      <c r="BY119" s="31" t="s">
        <v>87</v>
      </c>
      <c r="BZ119" s="31" t="s">
        <v>65</v>
      </c>
      <c r="CA119" s="31" t="s">
        <v>66</v>
      </c>
      <c r="CC119" s="31" t="s">
        <v>47</v>
      </c>
      <c r="CD119" s="31" t="s">
        <v>63</v>
      </c>
      <c r="CE119" s="31" t="s">
        <v>68</v>
      </c>
      <c r="CF119" s="2">
        <v>2050</v>
      </c>
      <c r="CG119" s="32">
        <f t="shared" si="137"/>
        <v>10.136295663237675</v>
      </c>
      <c r="CH119" s="32">
        <f t="shared" si="137"/>
        <v>10.136295663237675</v>
      </c>
      <c r="CI119" s="31" t="s">
        <v>88</v>
      </c>
      <c r="CJ119" s="31" t="s">
        <v>65</v>
      </c>
      <c r="CK119" s="31" t="s">
        <v>66</v>
      </c>
      <c r="CN119" s="2" t="s">
        <v>47</v>
      </c>
      <c r="CO119" s="2" t="s">
        <v>63</v>
      </c>
      <c r="CP119" s="10" t="s">
        <v>64</v>
      </c>
      <c r="CQ119" s="2">
        <v>2050</v>
      </c>
      <c r="CR119" s="32">
        <f>ELC_prices_Balmorel_IT3!Y25</f>
        <v>11.099332409565065</v>
      </c>
      <c r="CS119" s="32">
        <f t="shared" si="95"/>
        <v>11.099332409565065</v>
      </c>
      <c r="CT119" s="31" t="s">
        <v>89</v>
      </c>
      <c r="CU119" s="31" t="s">
        <v>65</v>
      </c>
      <c r="CV119" s="31" t="s">
        <v>66</v>
      </c>
      <c r="CX119" s="31" t="s">
        <v>47</v>
      </c>
      <c r="CY119" s="31" t="s">
        <v>63</v>
      </c>
      <c r="CZ119" s="31" t="s">
        <v>68</v>
      </c>
      <c r="DA119" s="2">
        <v>2050</v>
      </c>
      <c r="DB119" s="32">
        <f t="shared" si="138"/>
        <v>10.544365789086811</v>
      </c>
      <c r="DC119" s="32">
        <f t="shared" si="138"/>
        <v>10.544365789086811</v>
      </c>
      <c r="DD119" s="31" t="s">
        <v>90</v>
      </c>
      <c r="DE119" s="31" t="s">
        <v>65</v>
      </c>
      <c r="DF119" s="31" t="s">
        <v>66</v>
      </c>
    </row>
    <row r="120" spans="1:110" s="31" customFormat="1" x14ac:dyDescent="0.3">
      <c r="A120" s="2" t="s">
        <v>48</v>
      </c>
      <c r="B120" s="2" t="s">
        <v>63</v>
      </c>
      <c r="C120" s="10" t="s">
        <v>64</v>
      </c>
      <c r="D120" s="2">
        <v>2050</v>
      </c>
      <c r="E120" s="32">
        <f>ELC_prices_Balmorel_IT3!U26</f>
        <v>12.13980077063591</v>
      </c>
      <c r="F120" s="32">
        <f t="shared" si="139"/>
        <v>12.13980077063591</v>
      </c>
      <c r="G120" s="32">
        <f t="shared" si="140"/>
        <v>12.13980077063591</v>
      </c>
      <c r="H120" s="32">
        <f t="shared" si="141"/>
        <v>12.13980077063591</v>
      </c>
      <c r="I120" s="31" t="s">
        <v>67</v>
      </c>
      <c r="J120" s="31" t="s">
        <v>65</v>
      </c>
      <c r="K120" s="31" t="s">
        <v>66</v>
      </c>
      <c r="N120" s="31" t="s">
        <v>48</v>
      </c>
      <c r="O120" s="31" t="s">
        <v>63</v>
      </c>
      <c r="P120" s="31" t="s">
        <v>68</v>
      </c>
      <c r="Q120" s="2">
        <v>2050</v>
      </c>
      <c r="R120" s="32">
        <f t="shared" si="127"/>
        <v>11.532810732104114</v>
      </c>
      <c r="S120" s="32">
        <f t="shared" si="128"/>
        <v>11.532810732104114</v>
      </c>
      <c r="T120" s="32">
        <f t="shared" si="129"/>
        <v>11.532810732104114</v>
      </c>
      <c r="U120" s="32">
        <f t="shared" si="130"/>
        <v>11.532810732104114</v>
      </c>
      <c r="V120" s="31" t="s">
        <v>71</v>
      </c>
      <c r="W120" s="31" t="s">
        <v>65</v>
      </c>
      <c r="X120" s="31" t="s">
        <v>66</v>
      </c>
      <c r="AA120" s="2" t="s">
        <v>48</v>
      </c>
      <c r="AB120" s="2" t="s">
        <v>63</v>
      </c>
      <c r="AC120" s="10" t="s">
        <v>64</v>
      </c>
      <c r="AD120" s="2">
        <v>2050</v>
      </c>
      <c r="AE120" s="32">
        <f>ELC_prices_Balmorel_IT3!X26</f>
        <v>12.288874636156455</v>
      </c>
      <c r="AF120" s="32">
        <f t="shared" si="131"/>
        <v>12.288874636156455</v>
      </c>
      <c r="AG120" s="31" t="s">
        <v>69</v>
      </c>
      <c r="AH120" s="31" t="s">
        <v>65</v>
      </c>
      <c r="AI120" s="31" t="s">
        <v>66</v>
      </c>
      <c r="AK120" s="31" t="s">
        <v>48</v>
      </c>
      <c r="AL120" s="31" t="s">
        <v>63</v>
      </c>
      <c r="AM120" s="31" t="s">
        <v>68</v>
      </c>
      <c r="AN120" s="2">
        <v>2050</v>
      </c>
      <c r="AO120" s="32">
        <f t="shared" si="132"/>
        <v>11.674430904348633</v>
      </c>
      <c r="AP120" s="32">
        <f t="shared" si="133"/>
        <v>11.674430904348633</v>
      </c>
      <c r="AQ120" s="31" t="s">
        <v>70</v>
      </c>
      <c r="AR120" s="31" t="s">
        <v>65</v>
      </c>
      <c r="AS120" s="31" t="s">
        <v>66</v>
      </c>
      <c r="AV120" s="2" t="s">
        <v>48</v>
      </c>
      <c r="AW120" s="2" t="s">
        <v>63</v>
      </c>
      <c r="AX120" s="10" t="s">
        <v>64</v>
      </c>
      <c r="AY120" s="2">
        <v>2050</v>
      </c>
      <c r="AZ120" s="32">
        <f>ELC_prices_Balmorel_IT3!Z26</f>
        <v>11.999749057265111</v>
      </c>
      <c r="BA120" s="32">
        <f t="shared" si="134"/>
        <v>11.999749057265111</v>
      </c>
      <c r="BB120" s="31" t="s">
        <v>72</v>
      </c>
      <c r="BC120" s="31" t="s">
        <v>65</v>
      </c>
      <c r="BD120" s="31" t="s">
        <v>66</v>
      </c>
      <c r="BF120" s="31" t="s">
        <v>48</v>
      </c>
      <c r="BG120" s="31" t="s">
        <v>63</v>
      </c>
      <c r="BH120" s="31" t="s">
        <v>68</v>
      </c>
      <c r="BI120" s="2">
        <v>2050</v>
      </c>
      <c r="BJ120" s="32">
        <f t="shared" si="135"/>
        <v>11.399761604401855</v>
      </c>
      <c r="BK120" s="32">
        <f t="shared" si="136"/>
        <v>11.399761604401855</v>
      </c>
      <c r="BL120" s="31" t="s">
        <v>73</v>
      </c>
      <c r="BM120" s="31" t="s">
        <v>65</v>
      </c>
      <c r="BN120" s="31" t="s">
        <v>66</v>
      </c>
      <c r="BS120" s="2" t="s">
        <v>48</v>
      </c>
      <c r="BT120" s="2" t="s">
        <v>63</v>
      </c>
      <c r="BU120" s="10" t="s">
        <v>64</v>
      </c>
      <c r="BV120" s="2">
        <v>2050</v>
      </c>
      <c r="BW120" s="32">
        <f>ELC_prices_Balmorel_IT3!W26</f>
        <v>10.683327211106917</v>
      </c>
      <c r="BX120" s="32">
        <f t="shared" si="93"/>
        <v>10.683327211106917</v>
      </c>
      <c r="BY120" s="31" t="s">
        <v>87</v>
      </c>
      <c r="BZ120" s="31" t="s">
        <v>65</v>
      </c>
      <c r="CA120" s="31" t="s">
        <v>66</v>
      </c>
      <c r="CC120" s="31" t="s">
        <v>48</v>
      </c>
      <c r="CD120" s="31" t="s">
        <v>63</v>
      </c>
      <c r="CE120" s="31" t="s">
        <v>68</v>
      </c>
      <c r="CF120" s="2">
        <v>2050</v>
      </c>
      <c r="CG120" s="32">
        <f t="shared" si="137"/>
        <v>10.149160850551571</v>
      </c>
      <c r="CH120" s="32">
        <f t="shared" si="137"/>
        <v>10.149160850551571</v>
      </c>
      <c r="CI120" s="31" t="s">
        <v>88</v>
      </c>
      <c r="CJ120" s="31" t="s">
        <v>65</v>
      </c>
      <c r="CK120" s="31" t="s">
        <v>66</v>
      </c>
      <c r="CN120" s="2" t="s">
        <v>48</v>
      </c>
      <c r="CO120" s="2" t="s">
        <v>63</v>
      </c>
      <c r="CP120" s="10" t="s">
        <v>64</v>
      </c>
      <c r="CQ120" s="2">
        <v>2050</v>
      </c>
      <c r="CR120" s="32">
        <f>ELC_prices_Balmorel_IT3!Y26</f>
        <v>11.091156123713859</v>
      </c>
      <c r="CS120" s="32">
        <f t="shared" si="95"/>
        <v>11.091156123713859</v>
      </c>
      <c r="CT120" s="31" t="s">
        <v>89</v>
      </c>
      <c r="CU120" s="31" t="s">
        <v>65</v>
      </c>
      <c r="CV120" s="31" t="s">
        <v>66</v>
      </c>
      <c r="CX120" s="31" t="s">
        <v>48</v>
      </c>
      <c r="CY120" s="31" t="s">
        <v>63</v>
      </c>
      <c r="CZ120" s="31" t="s">
        <v>68</v>
      </c>
      <c r="DA120" s="2">
        <v>2050</v>
      </c>
      <c r="DB120" s="32">
        <f t="shared" si="138"/>
        <v>10.536598317528165</v>
      </c>
      <c r="DC120" s="32">
        <f t="shared" si="138"/>
        <v>10.536598317528165</v>
      </c>
      <c r="DD120" s="31" t="s">
        <v>90</v>
      </c>
      <c r="DE120" s="31" t="s">
        <v>65</v>
      </c>
      <c r="DF120" s="31" t="s">
        <v>66</v>
      </c>
    </row>
    <row r="121" spans="1:110" s="31" customFormat="1" x14ac:dyDescent="0.3">
      <c r="A121" s="2" t="s">
        <v>49</v>
      </c>
      <c r="B121" s="2" t="s">
        <v>63</v>
      </c>
      <c r="C121" s="10" t="s">
        <v>64</v>
      </c>
      <c r="D121" s="2">
        <v>2050</v>
      </c>
      <c r="E121" s="32">
        <f>ELC_prices_Balmorel_IT3!U27</f>
        <v>12.13980077063591</v>
      </c>
      <c r="F121" s="32">
        <f t="shared" si="139"/>
        <v>12.13980077063591</v>
      </c>
      <c r="G121" s="32">
        <f t="shared" si="140"/>
        <v>12.13980077063591</v>
      </c>
      <c r="H121" s="32">
        <f t="shared" si="141"/>
        <v>12.13980077063591</v>
      </c>
      <c r="I121" s="31" t="s">
        <v>67</v>
      </c>
      <c r="J121" s="31" t="s">
        <v>65</v>
      </c>
      <c r="K121" s="31" t="s">
        <v>66</v>
      </c>
      <c r="N121" s="31" t="s">
        <v>49</v>
      </c>
      <c r="O121" s="31" t="s">
        <v>63</v>
      </c>
      <c r="P121" s="31" t="s">
        <v>68</v>
      </c>
      <c r="Q121" s="2">
        <v>2050</v>
      </c>
      <c r="R121" s="32">
        <f t="shared" si="127"/>
        <v>11.532810732104114</v>
      </c>
      <c r="S121" s="32">
        <f t="shared" si="128"/>
        <v>11.532810732104114</v>
      </c>
      <c r="T121" s="32">
        <f t="shared" si="129"/>
        <v>11.532810732104114</v>
      </c>
      <c r="U121" s="32">
        <f t="shared" si="130"/>
        <v>11.532810732104114</v>
      </c>
      <c r="V121" s="31" t="s">
        <v>71</v>
      </c>
      <c r="W121" s="31" t="s">
        <v>65</v>
      </c>
      <c r="X121" s="31" t="s">
        <v>66</v>
      </c>
      <c r="AA121" s="2" t="s">
        <v>49</v>
      </c>
      <c r="AB121" s="2" t="s">
        <v>63</v>
      </c>
      <c r="AC121" s="10" t="s">
        <v>64</v>
      </c>
      <c r="AD121" s="2">
        <v>2050</v>
      </c>
      <c r="AE121" s="32">
        <f>ELC_prices_Balmorel_IT3!X27</f>
        <v>12.288874331827694</v>
      </c>
      <c r="AF121" s="32">
        <f t="shared" si="131"/>
        <v>12.288874331827694</v>
      </c>
      <c r="AG121" s="31" t="s">
        <v>69</v>
      </c>
      <c r="AH121" s="31" t="s">
        <v>65</v>
      </c>
      <c r="AI121" s="31" t="s">
        <v>66</v>
      </c>
      <c r="AK121" s="31" t="s">
        <v>49</v>
      </c>
      <c r="AL121" s="31" t="s">
        <v>63</v>
      </c>
      <c r="AM121" s="31" t="s">
        <v>68</v>
      </c>
      <c r="AN121" s="2">
        <v>2050</v>
      </c>
      <c r="AO121" s="32">
        <f t="shared" si="132"/>
        <v>11.674430615236309</v>
      </c>
      <c r="AP121" s="32">
        <f t="shared" si="133"/>
        <v>11.674430615236309</v>
      </c>
      <c r="AQ121" s="31" t="s">
        <v>70</v>
      </c>
      <c r="AR121" s="31" t="s">
        <v>65</v>
      </c>
      <c r="AS121" s="31" t="s">
        <v>66</v>
      </c>
      <c r="AV121" s="2" t="s">
        <v>49</v>
      </c>
      <c r="AW121" s="2" t="s">
        <v>63</v>
      </c>
      <c r="AX121" s="10" t="s">
        <v>64</v>
      </c>
      <c r="AY121" s="2">
        <v>2050</v>
      </c>
      <c r="AZ121" s="32">
        <f>ELC_prices_Balmorel_IT3!Z27</f>
        <v>11.999749057265111</v>
      </c>
      <c r="BA121" s="32">
        <f t="shared" si="134"/>
        <v>11.999749057265111</v>
      </c>
      <c r="BB121" s="31" t="s">
        <v>72</v>
      </c>
      <c r="BC121" s="31" t="s">
        <v>65</v>
      </c>
      <c r="BD121" s="31" t="s">
        <v>66</v>
      </c>
      <c r="BF121" s="31" t="s">
        <v>49</v>
      </c>
      <c r="BG121" s="31" t="s">
        <v>63</v>
      </c>
      <c r="BH121" s="31" t="s">
        <v>68</v>
      </c>
      <c r="BI121" s="2">
        <v>2050</v>
      </c>
      <c r="BJ121" s="32">
        <f t="shared" si="135"/>
        <v>11.399761604401855</v>
      </c>
      <c r="BK121" s="32">
        <f t="shared" si="136"/>
        <v>11.399761604401855</v>
      </c>
      <c r="BL121" s="31" t="s">
        <v>73</v>
      </c>
      <c r="BM121" s="31" t="s">
        <v>65</v>
      </c>
      <c r="BN121" s="31" t="s">
        <v>66</v>
      </c>
      <c r="BS121" s="2" t="s">
        <v>49</v>
      </c>
      <c r="BT121" s="2" t="s">
        <v>63</v>
      </c>
      <c r="BU121" s="10" t="s">
        <v>64</v>
      </c>
      <c r="BV121" s="2">
        <v>2050</v>
      </c>
      <c r="BW121" s="32">
        <f>ELC_prices_Balmorel_IT3!W27</f>
        <v>10.680595408786349</v>
      </c>
      <c r="BX121" s="32">
        <f t="shared" si="93"/>
        <v>10.680595408786349</v>
      </c>
      <c r="BY121" s="31" t="s">
        <v>87</v>
      </c>
      <c r="BZ121" s="31" t="s">
        <v>65</v>
      </c>
      <c r="CA121" s="31" t="s">
        <v>66</v>
      </c>
      <c r="CC121" s="31" t="s">
        <v>49</v>
      </c>
      <c r="CD121" s="31" t="s">
        <v>63</v>
      </c>
      <c r="CE121" s="31" t="s">
        <v>68</v>
      </c>
      <c r="CF121" s="2">
        <v>2050</v>
      </c>
      <c r="CG121" s="32">
        <f t="shared" si="137"/>
        <v>10.146565638347031</v>
      </c>
      <c r="CH121" s="32">
        <f t="shared" si="137"/>
        <v>10.146565638347031</v>
      </c>
      <c r="CI121" s="31" t="s">
        <v>88</v>
      </c>
      <c r="CJ121" s="31" t="s">
        <v>65</v>
      </c>
      <c r="CK121" s="31" t="s">
        <v>66</v>
      </c>
      <c r="CN121" s="2" t="s">
        <v>49</v>
      </c>
      <c r="CO121" s="2" t="s">
        <v>63</v>
      </c>
      <c r="CP121" s="10" t="s">
        <v>64</v>
      </c>
      <c r="CQ121" s="2">
        <v>2050</v>
      </c>
      <c r="CR121" s="32">
        <f>ELC_prices_Balmorel_IT3!Y27</f>
        <v>11.093431066485547</v>
      </c>
      <c r="CS121" s="32">
        <f t="shared" si="95"/>
        <v>11.093431066485547</v>
      </c>
      <c r="CT121" s="31" t="s">
        <v>89</v>
      </c>
      <c r="CU121" s="31" t="s">
        <v>65</v>
      </c>
      <c r="CV121" s="31" t="s">
        <v>66</v>
      </c>
      <c r="CX121" s="31" t="s">
        <v>49</v>
      </c>
      <c r="CY121" s="31" t="s">
        <v>63</v>
      </c>
      <c r="CZ121" s="31" t="s">
        <v>68</v>
      </c>
      <c r="DA121" s="2">
        <v>2050</v>
      </c>
      <c r="DB121" s="32">
        <f t="shared" si="138"/>
        <v>10.538759513161269</v>
      </c>
      <c r="DC121" s="32">
        <f t="shared" si="138"/>
        <v>10.538759513161269</v>
      </c>
      <c r="DD121" s="31" t="s">
        <v>90</v>
      </c>
      <c r="DE121" s="31" t="s">
        <v>65</v>
      </c>
      <c r="DF121" s="31" t="s">
        <v>66</v>
      </c>
    </row>
    <row r="122" spans="1:110" s="31" customFormat="1" x14ac:dyDescent="0.3">
      <c r="A122" s="2" t="s">
        <v>50</v>
      </c>
      <c r="B122" s="2" t="s">
        <v>63</v>
      </c>
      <c r="C122" s="10" t="s">
        <v>64</v>
      </c>
      <c r="D122" s="2">
        <v>2050</v>
      </c>
      <c r="E122" s="32">
        <f>ELC_prices_Balmorel_IT3!U28</f>
        <v>12.13980077063591</v>
      </c>
      <c r="F122" s="32">
        <f t="shared" si="139"/>
        <v>12.13980077063591</v>
      </c>
      <c r="G122" s="32">
        <f t="shared" si="140"/>
        <v>12.13980077063591</v>
      </c>
      <c r="H122" s="32">
        <f t="shared" si="141"/>
        <v>12.13980077063591</v>
      </c>
      <c r="I122" s="31" t="s">
        <v>67</v>
      </c>
      <c r="J122" s="31" t="s">
        <v>65</v>
      </c>
      <c r="K122" s="31" t="s">
        <v>66</v>
      </c>
      <c r="N122" s="31" t="s">
        <v>50</v>
      </c>
      <c r="O122" s="31" t="s">
        <v>63</v>
      </c>
      <c r="P122" s="31" t="s">
        <v>68</v>
      </c>
      <c r="Q122" s="2">
        <v>2050</v>
      </c>
      <c r="R122" s="32">
        <f t="shared" si="127"/>
        <v>11.532810732104114</v>
      </c>
      <c r="S122" s="32">
        <f t="shared" si="128"/>
        <v>11.532810732104114</v>
      </c>
      <c r="T122" s="32">
        <f t="shared" si="129"/>
        <v>11.532810732104114</v>
      </c>
      <c r="U122" s="32">
        <f t="shared" si="130"/>
        <v>11.532810732104114</v>
      </c>
      <c r="V122" s="31" t="s">
        <v>71</v>
      </c>
      <c r="W122" s="31" t="s">
        <v>65</v>
      </c>
      <c r="X122" s="31" t="s">
        <v>66</v>
      </c>
      <c r="AA122" s="2" t="s">
        <v>50</v>
      </c>
      <c r="AB122" s="2" t="s">
        <v>63</v>
      </c>
      <c r="AC122" s="10" t="s">
        <v>64</v>
      </c>
      <c r="AD122" s="2">
        <v>2050</v>
      </c>
      <c r="AE122" s="32">
        <f>ELC_prices_Balmorel_IT3!X28</f>
        <v>12.273170028379871</v>
      </c>
      <c r="AF122" s="32">
        <f t="shared" si="131"/>
        <v>12.273170028379871</v>
      </c>
      <c r="AG122" s="31" t="s">
        <v>69</v>
      </c>
      <c r="AH122" s="31" t="s">
        <v>65</v>
      </c>
      <c r="AI122" s="31" t="s">
        <v>66</v>
      </c>
      <c r="AK122" s="31" t="s">
        <v>50</v>
      </c>
      <c r="AL122" s="31" t="s">
        <v>63</v>
      </c>
      <c r="AM122" s="31" t="s">
        <v>68</v>
      </c>
      <c r="AN122" s="2">
        <v>2050</v>
      </c>
      <c r="AO122" s="32">
        <f t="shared" si="132"/>
        <v>11.659511526960877</v>
      </c>
      <c r="AP122" s="32">
        <f t="shared" si="133"/>
        <v>11.659511526960877</v>
      </c>
      <c r="AQ122" s="31" t="s">
        <v>70</v>
      </c>
      <c r="AR122" s="31" t="s">
        <v>65</v>
      </c>
      <c r="AS122" s="31" t="s">
        <v>66</v>
      </c>
      <c r="AV122" s="2" t="s">
        <v>50</v>
      </c>
      <c r="AW122" s="2" t="s">
        <v>63</v>
      </c>
      <c r="AX122" s="10" t="s">
        <v>64</v>
      </c>
      <c r="AY122" s="2">
        <v>2050</v>
      </c>
      <c r="AZ122" s="32">
        <f>ELC_prices_Balmorel_IT3!Z28</f>
        <v>11.984413914699918</v>
      </c>
      <c r="BA122" s="32">
        <f t="shared" si="134"/>
        <v>11.984413914699918</v>
      </c>
      <c r="BB122" s="31" t="s">
        <v>72</v>
      </c>
      <c r="BC122" s="31" t="s">
        <v>65</v>
      </c>
      <c r="BD122" s="31" t="s">
        <v>66</v>
      </c>
      <c r="BF122" s="31" t="s">
        <v>50</v>
      </c>
      <c r="BG122" s="31" t="s">
        <v>63</v>
      </c>
      <c r="BH122" s="31" t="s">
        <v>68</v>
      </c>
      <c r="BI122" s="2">
        <v>2050</v>
      </c>
      <c r="BJ122" s="32">
        <f t="shared" si="135"/>
        <v>11.385193218964922</v>
      </c>
      <c r="BK122" s="32">
        <f t="shared" si="136"/>
        <v>11.385193218964922</v>
      </c>
      <c r="BL122" s="31" t="s">
        <v>73</v>
      </c>
      <c r="BM122" s="31" t="s">
        <v>65</v>
      </c>
      <c r="BN122" s="31" t="s">
        <v>66</v>
      </c>
      <c r="BS122" s="2" t="s">
        <v>50</v>
      </c>
      <c r="BT122" s="2" t="s">
        <v>63</v>
      </c>
      <c r="BU122" s="10" t="s">
        <v>64</v>
      </c>
      <c r="BV122" s="2">
        <v>2050</v>
      </c>
      <c r="BW122" s="32">
        <f>ELC_prices_Balmorel_IT3!W28</f>
        <v>10.683327211106917</v>
      </c>
      <c r="BX122" s="32">
        <f t="shared" si="93"/>
        <v>10.683327211106917</v>
      </c>
      <c r="BY122" s="31" t="s">
        <v>87</v>
      </c>
      <c r="BZ122" s="31" t="s">
        <v>65</v>
      </c>
      <c r="CA122" s="31" t="s">
        <v>66</v>
      </c>
      <c r="CC122" s="31" t="s">
        <v>50</v>
      </c>
      <c r="CD122" s="31" t="s">
        <v>63</v>
      </c>
      <c r="CE122" s="31" t="s">
        <v>68</v>
      </c>
      <c r="CF122" s="2">
        <v>2050</v>
      </c>
      <c r="CG122" s="32">
        <f t="shared" si="137"/>
        <v>10.149160850551571</v>
      </c>
      <c r="CH122" s="32">
        <f t="shared" si="137"/>
        <v>10.149160850551571</v>
      </c>
      <c r="CI122" s="31" t="s">
        <v>88</v>
      </c>
      <c r="CJ122" s="31" t="s">
        <v>65</v>
      </c>
      <c r="CK122" s="31" t="s">
        <v>66</v>
      </c>
      <c r="CN122" s="2" t="s">
        <v>50</v>
      </c>
      <c r="CO122" s="2" t="s">
        <v>63</v>
      </c>
      <c r="CP122" s="10" t="s">
        <v>64</v>
      </c>
      <c r="CQ122" s="2">
        <v>2050</v>
      </c>
      <c r="CR122" s="32">
        <f>ELC_prices_Balmorel_IT3!Y28</f>
        <v>11.091156123713859</v>
      </c>
      <c r="CS122" s="32">
        <f t="shared" si="95"/>
        <v>11.091156123713859</v>
      </c>
      <c r="CT122" s="31" t="s">
        <v>89</v>
      </c>
      <c r="CU122" s="31" t="s">
        <v>65</v>
      </c>
      <c r="CV122" s="31" t="s">
        <v>66</v>
      </c>
      <c r="CX122" s="31" t="s">
        <v>50</v>
      </c>
      <c r="CY122" s="31" t="s">
        <v>63</v>
      </c>
      <c r="CZ122" s="31" t="s">
        <v>68</v>
      </c>
      <c r="DA122" s="2">
        <v>2050</v>
      </c>
      <c r="DB122" s="32">
        <f t="shared" si="138"/>
        <v>10.536598317528165</v>
      </c>
      <c r="DC122" s="32">
        <f t="shared" si="138"/>
        <v>10.536598317528165</v>
      </c>
      <c r="DD122" s="31" t="s">
        <v>90</v>
      </c>
      <c r="DE122" s="31" t="s">
        <v>65</v>
      </c>
      <c r="DF122" s="31" t="s">
        <v>66</v>
      </c>
    </row>
    <row r="123" spans="1:110" s="31" customFormat="1" x14ac:dyDescent="0.3">
      <c r="A123" s="2" t="s">
        <v>51</v>
      </c>
      <c r="B123" s="2" t="s">
        <v>63</v>
      </c>
      <c r="C123" s="10" t="s">
        <v>64</v>
      </c>
      <c r="D123" s="2">
        <v>2050</v>
      </c>
      <c r="E123" s="32">
        <f>ELC_prices_Balmorel_IT3!U29</f>
        <v>11.798269882635037</v>
      </c>
      <c r="F123" s="32">
        <f t="shared" si="139"/>
        <v>11.798269882635037</v>
      </c>
      <c r="G123" s="32">
        <f t="shared" si="140"/>
        <v>11.798269882635037</v>
      </c>
      <c r="H123" s="32">
        <f t="shared" si="141"/>
        <v>11.798269882635037</v>
      </c>
      <c r="I123" s="31" t="s">
        <v>67</v>
      </c>
      <c r="J123" s="31" t="s">
        <v>65</v>
      </c>
      <c r="K123" s="31" t="s">
        <v>66</v>
      </c>
      <c r="N123" s="31" t="s">
        <v>51</v>
      </c>
      <c r="O123" s="31" t="s">
        <v>63</v>
      </c>
      <c r="P123" s="31" t="s">
        <v>68</v>
      </c>
      <c r="Q123" s="2">
        <v>2050</v>
      </c>
      <c r="R123" s="32">
        <f t="shared" si="127"/>
        <v>11.208356388503285</v>
      </c>
      <c r="S123" s="32">
        <f t="shared" si="128"/>
        <v>11.208356388503285</v>
      </c>
      <c r="T123" s="32">
        <f t="shared" si="129"/>
        <v>11.208356388503285</v>
      </c>
      <c r="U123" s="32">
        <f t="shared" si="130"/>
        <v>11.208356388503285</v>
      </c>
      <c r="V123" s="31" t="s">
        <v>71</v>
      </c>
      <c r="W123" s="31" t="s">
        <v>65</v>
      </c>
      <c r="X123" s="31" t="s">
        <v>66</v>
      </c>
      <c r="AA123" s="2" t="s">
        <v>51</v>
      </c>
      <c r="AB123" s="2" t="s">
        <v>63</v>
      </c>
      <c r="AC123" s="10" t="s">
        <v>64</v>
      </c>
      <c r="AD123" s="2">
        <v>2050</v>
      </c>
      <c r="AE123" s="32">
        <f>ELC_prices_Balmorel_IT3!X29</f>
        <v>11.12387183278644</v>
      </c>
      <c r="AF123" s="32">
        <f t="shared" si="131"/>
        <v>11.12387183278644</v>
      </c>
      <c r="AG123" s="31" t="s">
        <v>69</v>
      </c>
      <c r="AH123" s="31" t="s">
        <v>65</v>
      </c>
      <c r="AI123" s="31" t="s">
        <v>66</v>
      </c>
      <c r="AK123" s="31" t="s">
        <v>51</v>
      </c>
      <c r="AL123" s="31" t="s">
        <v>63</v>
      </c>
      <c r="AM123" s="31" t="s">
        <v>68</v>
      </c>
      <c r="AN123" s="2">
        <v>2050</v>
      </c>
      <c r="AO123" s="32">
        <f t="shared" si="132"/>
        <v>10.567678241147117</v>
      </c>
      <c r="AP123" s="32">
        <f t="shared" si="133"/>
        <v>10.567678241147117</v>
      </c>
      <c r="AQ123" s="31" t="s">
        <v>70</v>
      </c>
      <c r="AR123" s="31" t="s">
        <v>65</v>
      </c>
      <c r="AS123" s="31" t="s">
        <v>66</v>
      </c>
      <c r="AV123" s="2" t="s">
        <v>51</v>
      </c>
      <c r="AW123" s="2" t="s">
        <v>63</v>
      </c>
      <c r="AX123" s="10" t="s">
        <v>64</v>
      </c>
      <c r="AY123" s="2">
        <v>2050</v>
      </c>
      <c r="AZ123" s="32">
        <f>ELC_prices_Balmorel_IT3!Z29</f>
        <v>11.724155781357975</v>
      </c>
      <c r="BA123" s="32">
        <f t="shared" si="134"/>
        <v>11.724155781357975</v>
      </c>
      <c r="BB123" s="31" t="s">
        <v>72</v>
      </c>
      <c r="BC123" s="31" t="s">
        <v>65</v>
      </c>
      <c r="BD123" s="31" t="s">
        <v>66</v>
      </c>
      <c r="BF123" s="31" t="s">
        <v>51</v>
      </c>
      <c r="BG123" s="31" t="s">
        <v>63</v>
      </c>
      <c r="BH123" s="31" t="s">
        <v>68</v>
      </c>
      <c r="BI123" s="2">
        <v>2050</v>
      </c>
      <c r="BJ123" s="32">
        <f t="shared" si="135"/>
        <v>11.137947992290076</v>
      </c>
      <c r="BK123" s="32">
        <f t="shared" si="136"/>
        <v>11.137947992290076</v>
      </c>
      <c r="BL123" s="31" t="s">
        <v>73</v>
      </c>
      <c r="BM123" s="31" t="s">
        <v>65</v>
      </c>
      <c r="BN123" s="31" t="s">
        <v>66</v>
      </c>
      <c r="BS123" s="2" t="s">
        <v>51</v>
      </c>
      <c r="BT123" s="2" t="s">
        <v>63</v>
      </c>
      <c r="BU123" s="10" t="s">
        <v>64</v>
      </c>
      <c r="BV123" s="2">
        <v>2050</v>
      </c>
      <c r="BW123" s="32">
        <f>ELC_prices_Balmorel_IT3!W29</f>
        <v>14.456649989892274</v>
      </c>
      <c r="BX123" s="32">
        <f t="shared" si="93"/>
        <v>14.456649989892274</v>
      </c>
      <c r="BY123" s="31" t="s">
        <v>87</v>
      </c>
      <c r="BZ123" s="31" t="s">
        <v>65</v>
      </c>
      <c r="CA123" s="31" t="s">
        <v>66</v>
      </c>
      <c r="CC123" s="31" t="s">
        <v>51</v>
      </c>
      <c r="CD123" s="31" t="s">
        <v>63</v>
      </c>
      <c r="CE123" s="31" t="s">
        <v>68</v>
      </c>
      <c r="CF123" s="2">
        <v>2050</v>
      </c>
      <c r="CG123" s="32">
        <f t="shared" si="137"/>
        <v>13.733817490397659</v>
      </c>
      <c r="CH123" s="32">
        <f t="shared" si="137"/>
        <v>13.733817490397659</v>
      </c>
      <c r="CI123" s="31" t="s">
        <v>88</v>
      </c>
      <c r="CJ123" s="31" t="s">
        <v>65</v>
      </c>
      <c r="CK123" s="31" t="s">
        <v>66</v>
      </c>
      <c r="CN123" s="2" t="s">
        <v>51</v>
      </c>
      <c r="CO123" s="2" t="s">
        <v>63</v>
      </c>
      <c r="CP123" s="10" t="s">
        <v>64</v>
      </c>
      <c r="CQ123" s="2">
        <v>2050</v>
      </c>
      <c r="CR123" s="32">
        <f>ELC_prices_Balmorel_IT3!Y29</f>
        <v>14.127474692336426</v>
      </c>
      <c r="CS123" s="32">
        <f t="shared" si="95"/>
        <v>14.127474692336426</v>
      </c>
      <c r="CT123" s="31" t="s">
        <v>89</v>
      </c>
      <c r="CU123" s="31" t="s">
        <v>65</v>
      </c>
      <c r="CV123" s="31" t="s">
        <v>66</v>
      </c>
      <c r="CX123" s="31" t="s">
        <v>51</v>
      </c>
      <c r="CY123" s="31" t="s">
        <v>63</v>
      </c>
      <c r="CZ123" s="31" t="s">
        <v>68</v>
      </c>
      <c r="DA123" s="2">
        <v>2050</v>
      </c>
      <c r="DB123" s="32">
        <f t="shared" si="138"/>
        <v>13.421100957719604</v>
      </c>
      <c r="DC123" s="32">
        <f t="shared" si="138"/>
        <v>13.421100957719604</v>
      </c>
      <c r="DD123" s="31" t="s">
        <v>90</v>
      </c>
      <c r="DE123" s="31" t="s">
        <v>65</v>
      </c>
      <c r="DF123" s="31" t="s">
        <v>66</v>
      </c>
    </row>
    <row r="124" spans="1:110" s="31" customFormat="1" x14ac:dyDescent="0.3">
      <c r="A124" s="2" t="s">
        <v>52</v>
      </c>
      <c r="B124" s="2" t="s">
        <v>63</v>
      </c>
      <c r="C124" s="10" t="s">
        <v>64</v>
      </c>
      <c r="D124" s="2">
        <v>2050</v>
      </c>
      <c r="E124" s="32">
        <f>ELC_prices_Balmorel_IT3!U30</f>
        <v>11.939569042574636</v>
      </c>
      <c r="F124" s="32">
        <f t="shared" si="139"/>
        <v>11.939569042574636</v>
      </c>
      <c r="G124" s="32">
        <f t="shared" si="140"/>
        <v>11.939569042574636</v>
      </c>
      <c r="H124" s="32">
        <f t="shared" si="141"/>
        <v>11.939569042574636</v>
      </c>
      <c r="I124" s="31" t="s">
        <v>67</v>
      </c>
      <c r="J124" s="31" t="s">
        <v>65</v>
      </c>
      <c r="K124" s="31" t="s">
        <v>66</v>
      </c>
      <c r="N124" s="31" t="s">
        <v>52</v>
      </c>
      <c r="O124" s="31" t="s">
        <v>63</v>
      </c>
      <c r="P124" s="31" t="s">
        <v>68</v>
      </c>
      <c r="Q124" s="2">
        <v>2050</v>
      </c>
      <c r="R124" s="32">
        <f t="shared" si="127"/>
        <v>11.342590590445903</v>
      </c>
      <c r="S124" s="32">
        <f t="shared" si="128"/>
        <v>11.342590590445903</v>
      </c>
      <c r="T124" s="32">
        <f t="shared" si="129"/>
        <v>11.342590590445903</v>
      </c>
      <c r="U124" s="32">
        <f t="shared" si="130"/>
        <v>11.342590590445903</v>
      </c>
      <c r="V124" s="31" t="s">
        <v>71</v>
      </c>
      <c r="W124" s="31" t="s">
        <v>65</v>
      </c>
      <c r="X124" s="31" t="s">
        <v>66</v>
      </c>
      <c r="AA124" s="2" t="s">
        <v>52</v>
      </c>
      <c r="AB124" s="2" t="s">
        <v>63</v>
      </c>
      <c r="AC124" s="10" t="s">
        <v>64</v>
      </c>
      <c r="AD124" s="2">
        <v>2050</v>
      </c>
      <c r="AE124" s="32">
        <f>ELC_prices_Balmorel_IT3!X30</f>
        <v>11.267573820210572</v>
      </c>
      <c r="AF124" s="32">
        <f t="shared" si="131"/>
        <v>11.267573820210572</v>
      </c>
      <c r="AG124" s="31" t="s">
        <v>69</v>
      </c>
      <c r="AH124" s="31" t="s">
        <v>65</v>
      </c>
      <c r="AI124" s="31" t="s">
        <v>66</v>
      </c>
      <c r="AK124" s="31" t="s">
        <v>52</v>
      </c>
      <c r="AL124" s="31" t="s">
        <v>63</v>
      </c>
      <c r="AM124" s="31" t="s">
        <v>68</v>
      </c>
      <c r="AN124" s="2">
        <v>2050</v>
      </c>
      <c r="AO124" s="32">
        <f>AE124*$M$1</f>
        <v>10.704195129200043</v>
      </c>
      <c r="AP124" s="32">
        <f t="shared" si="133"/>
        <v>10.704195129200043</v>
      </c>
      <c r="AQ124" s="31" t="s">
        <v>70</v>
      </c>
      <c r="AR124" s="31" t="s">
        <v>65</v>
      </c>
      <c r="AS124" s="31" t="s">
        <v>66</v>
      </c>
      <c r="AV124" s="2" t="s">
        <v>52</v>
      </c>
      <c r="AW124" s="2" t="s">
        <v>63</v>
      </c>
      <c r="AX124" s="10" t="s">
        <v>64</v>
      </c>
      <c r="AY124" s="2">
        <v>2050</v>
      </c>
      <c r="AZ124" s="32">
        <f>ELC_prices_Balmorel_IT3!Z30</f>
        <v>11.863157377351923</v>
      </c>
      <c r="BA124" s="32">
        <f t="shared" si="134"/>
        <v>11.863157377351923</v>
      </c>
      <c r="BB124" s="31" t="s">
        <v>72</v>
      </c>
      <c r="BC124" s="31" t="s">
        <v>65</v>
      </c>
      <c r="BD124" s="31" t="s">
        <v>66</v>
      </c>
      <c r="BF124" s="31" t="s">
        <v>52</v>
      </c>
      <c r="BG124" s="31" t="s">
        <v>63</v>
      </c>
      <c r="BH124" s="31" t="s">
        <v>68</v>
      </c>
      <c r="BI124" s="2">
        <v>2050</v>
      </c>
      <c r="BJ124" s="32">
        <f t="shared" si="135"/>
        <v>11.269999508484327</v>
      </c>
      <c r="BK124" s="32">
        <f t="shared" si="136"/>
        <v>11.269999508484327</v>
      </c>
      <c r="BL124" s="31" t="s">
        <v>73</v>
      </c>
      <c r="BM124" s="31" t="s">
        <v>65</v>
      </c>
      <c r="BN124" s="31" t="s">
        <v>66</v>
      </c>
      <c r="BS124" s="2" t="s">
        <v>52</v>
      </c>
      <c r="BT124" s="2" t="s">
        <v>63</v>
      </c>
      <c r="BU124" s="10" t="s">
        <v>64</v>
      </c>
      <c r="BV124" s="2">
        <v>2050</v>
      </c>
      <c r="BW124" s="32">
        <f>ELC_prices_Balmorel_IT3!W30</f>
        <v>14.550543860206961</v>
      </c>
      <c r="BX124" s="32">
        <f t="shared" si="93"/>
        <v>14.550543860206961</v>
      </c>
      <c r="BY124" s="31" t="s">
        <v>87</v>
      </c>
      <c r="BZ124" s="31" t="s">
        <v>65</v>
      </c>
      <c r="CA124" s="31" t="s">
        <v>66</v>
      </c>
      <c r="CC124" s="31" t="s">
        <v>52</v>
      </c>
      <c r="CD124" s="31" t="s">
        <v>63</v>
      </c>
      <c r="CE124" s="31" t="s">
        <v>68</v>
      </c>
      <c r="CF124" s="2">
        <v>2050</v>
      </c>
      <c r="CG124" s="32">
        <f t="shared" si="137"/>
        <v>13.823016667196612</v>
      </c>
      <c r="CH124" s="32">
        <f t="shared" si="137"/>
        <v>13.823016667196612</v>
      </c>
      <c r="CI124" s="31" t="s">
        <v>88</v>
      </c>
      <c r="CJ124" s="31" t="s">
        <v>65</v>
      </c>
      <c r="CK124" s="31" t="s">
        <v>66</v>
      </c>
      <c r="CN124" s="2" t="s">
        <v>52</v>
      </c>
      <c r="CO124" s="2" t="s">
        <v>63</v>
      </c>
      <c r="CP124" s="10" t="s">
        <v>64</v>
      </c>
      <c r="CQ124" s="2">
        <v>2050</v>
      </c>
      <c r="CR124" s="32">
        <f>ELC_prices_Balmorel_IT3!Y30</f>
        <v>14.286044198356164</v>
      </c>
      <c r="CS124" s="32">
        <f t="shared" si="95"/>
        <v>14.286044198356164</v>
      </c>
      <c r="CT124" s="31" t="s">
        <v>89</v>
      </c>
      <c r="CU124" s="31" t="s">
        <v>65</v>
      </c>
      <c r="CV124" s="31" t="s">
        <v>66</v>
      </c>
      <c r="CX124" s="31" t="s">
        <v>52</v>
      </c>
      <c r="CY124" s="31" t="s">
        <v>63</v>
      </c>
      <c r="CZ124" s="31" t="s">
        <v>68</v>
      </c>
      <c r="DA124" s="2">
        <v>2050</v>
      </c>
      <c r="DB124" s="32">
        <f t="shared" si="138"/>
        <v>13.571741988438355</v>
      </c>
      <c r="DC124" s="32">
        <f t="shared" si="138"/>
        <v>13.571741988438355</v>
      </c>
      <c r="DD124" s="31" t="s">
        <v>90</v>
      </c>
      <c r="DE124" s="31" t="s">
        <v>65</v>
      </c>
      <c r="DF124" s="31" t="s">
        <v>66</v>
      </c>
    </row>
    <row r="125" spans="1:110" s="31" customFormat="1" x14ac:dyDescent="0.3">
      <c r="A125" s="2" t="s">
        <v>53</v>
      </c>
      <c r="B125" s="2" t="s">
        <v>63</v>
      </c>
      <c r="C125" s="10" t="s">
        <v>64</v>
      </c>
      <c r="D125" s="2">
        <v>2050</v>
      </c>
      <c r="E125" s="32">
        <f>ELC_prices_Balmorel_IT3!U31</f>
        <v>11.93426157965154</v>
      </c>
      <c r="F125" s="32">
        <f t="shared" si="139"/>
        <v>11.93426157965154</v>
      </c>
      <c r="G125" s="32">
        <f t="shared" si="140"/>
        <v>11.93426157965154</v>
      </c>
      <c r="H125" s="32">
        <f t="shared" si="141"/>
        <v>11.93426157965154</v>
      </c>
      <c r="I125" s="31" t="s">
        <v>67</v>
      </c>
      <c r="J125" s="31" t="s">
        <v>65</v>
      </c>
      <c r="K125" s="31" t="s">
        <v>66</v>
      </c>
      <c r="N125" s="31" t="s">
        <v>53</v>
      </c>
      <c r="O125" s="31" t="s">
        <v>63</v>
      </c>
      <c r="P125" s="31" t="s">
        <v>68</v>
      </c>
      <c r="Q125" s="2">
        <v>2050</v>
      </c>
      <c r="R125" s="32">
        <f t="shared" si="127"/>
        <v>11.337548500668962</v>
      </c>
      <c r="S125" s="32">
        <f t="shared" si="128"/>
        <v>11.337548500668962</v>
      </c>
      <c r="T125" s="32">
        <f t="shared" si="129"/>
        <v>11.337548500668962</v>
      </c>
      <c r="U125" s="32">
        <f t="shared" si="130"/>
        <v>11.337548500668962</v>
      </c>
      <c r="V125" s="31" t="s">
        <v>71</v>
      </c>
      <c r="W125" s="31" t="s">
        <v>65</v>
      </c>
      <c r="X125" s="31" t="s">
        <v>66</v>
      </c>
      <c r="AA125" s="2" t="s">
        <v>53</v>
      </c>
      <c r="AB125" s="2" t="s">
        <v>63</v>
      </c>
      <c r="AC125" s="10" t="s">
        <v>64</v>
      </c>
      <c r="AD125" s="2">
        <v>2050</v>
      </c>
      <c r="AE125" s="32">
        <f>ELC_prices_Balmorel_IT3!X31</f>
        <v>11.262201182905375</v>
      </c>
      <c r="AF125" s="32">
        <f t="shared" si="131"/>
        <v>11.262201182905375</v>
      </c>
      <c r="AG125" s="31" t="s">
        <v>69</v>
      </c>
      <c r="AH125" s="31" t="s">
        <v>65</v>
      </c>
      <c r="AI125" s="31" t="s">
        <v>66</v>
      </c>
      <c r="AK125" s="31" t="s">
        <v>53</v>
      </c>
      <c r="AL125" s="31" t="s">
        <v>63</v>
      </c>
      <c r="AM125" s="31" t="s">
        <v>68</v>
      </c>
      <c r="AN125" s="2">
        <v>2050</v>
      </c>
      <c r="AO125" s="32">
        <f t="shared" ref="AO125:AO130" si="142">AE125*$M$1</f>
        <v>10.699091123760105</v>
      </c>
      <c r="AP125" s="32">
        <f t="shared" si="133"/>
        <v>10.699091123760105</v>
      </c>
      <c r="AQ125" s="31" t="s">
        <v>70</v>
      </c>
      <c r="AR125" s="31" t="s">
        <v>65</v>
      </c>
      <c r="AS125" s="31" t="s">
        <v>66</v>
      </c>
      <c r="AV125" s="2" t="s">
        <v>53</v>
      </c>
      <c r="AW125" s="2" t="s">
        <v>63</v>
      </c>
      <c r="AX125" s="10" t="s">
        <v>64</v>
      </c>
      <c r="AY125" s="2">
        <v>2050</v>
      </c>
      <c r="AZ125" s="32">
        <f>ELC_prices_Balmorel_IT3!Z31</f>
        <v>11.857911542888564</v>
      </c>
      <c r="BA125" s="32">
        <f t="shared" si="134"/>
        <v>11.857911542888564</v>
      </c>
      <c r="BB125" s="31" t="s">
        <v>72</v>
      </c>
      <c r="BC125" s="31" t="s">
        <v>65</v>
      </c>
      <c r="BD125" s="31" t="s">
        <v>66</v>
      </c>
      <c r="BF125" s="31" t="s">
        <v>53</v>
      </c>
      <c r="BG125" s="31" t="s">
        <v>63</v>
      </c>
      <c r="BH125" s="31" t="s">
        <v>68</v>
      </c>
      <c r="BI125" s="2">
        <v>2050</v>
      </c>
      <c r="BJ125" s="32">
        <f>AZ125*$M$1</f>
        <v>11.265015965744135</v>
      </c>
      <c r="BK125" s="32">
        <f t="shared" si="136"/>
        <v>11.265015965744135</v>
      </c>
      <c r="BL125" s="31" t="s">
        <v>73</v>
      </c>
      <c r="BM125" s="31" t="s">
        <v>65</v>
      </c>
      <c r="BN125" s="31" t="s">
        <v>66</v>
      </c>
      <c r="BS125" s="2" t="s">
        <v>53</v>
      </c>
      <c r="BT125" s="2" t="s">
        <v>63</v>
      </c>
      <c r="BU125" s="10" t="s">
        <v>64</v>
      </c>
      <c r="BV125" s="2">
        <v>2050</v>
      </c>
      <c r="BW125" s="32">
        <f>ELC_prices_Balmorel_IT3!W31</f>
        <v>14.54960929625519</v>
      </c>
      <c r="BX125" s="32">
        <f t="shared" si="93"/>
        <v>14.54960929625519</v>
      </c>
      <c r="BY125" s="31" t="s">
        <v>87</v>
      </c>
      <c r="BZ125" s="31" t="s">
        <v>65</v>
      </c>
      <c r="CA125" s="31" t="s">
        <v>66</v>
      </c>
      <c r="CC125" s="31" t="s">
        <v>53</v>
      </c>
      <c r="CD125" s="31" t="s">
        <v>63</v>
      </c>
      <c r="CE125" s="31" t="s">
        <v>68</v>
      </c>
      <c r="CF125" s="2">
        <v>2050</v>
      </c>
      <c r="CG125" s="32">
        <f t="shared" si="137"/>
        <v>13.822128831442429</v>
      </c>
      <c r="CH125" s="32">
        <f t="shared" si="137"/>
        <v>13.822128831442429</v>
      </c>
      <c r="CI125" s="31" t="s">
        <v>88</v>
      </c>
      <c r="CJ125" s="31" t="s">
        <v>65</v>
      </c>
      <c r="CK125" s="31" t="s">
        <v>66</v>
      </c>
      <c r="CN125" s="2" t="s">
        <v>53</v>
      </c>
      <c r="CO125" s="2" t="s">
        <v>63</v>
      </c>
      <c r="CP125" s="10" t="s">
        <v>64</v>
      </c>
      <c r="CQ125" s="2">
        <v>2050</v>
      </c>
      <c r="CR125" s="32">
        <f>ELC_prices_Balmorel_IT3!Y31</f>
        <v>14.248042846892446</v>
      </c>
      <c r="CS125" s="32">
        <f t="shared" si="95"/>
        <v>14.248042846892446</v>
      </c>
      <c r="CT125" s="31" t="s">
        <v>89</v>
      </c>
      <c r="CU125" s="31" t="s">
        <v>65</v>
      </c>
      <c r="CV125" s="31" t="s">
        <v>66</v>
      </c>
      <c r="CX125" s="31" t="s">
        <v>53</v>
      </c>
      <c r="CY125" s="31" t="s">
        <v>63</v>
      </c>
      <c r="CZ125" s="31" t="s">
        <v>68</v>
      </c>
      <c r="DA125" s="2">
        <v>2050</v>
      </c>
      <c r="DB125" s="32">
        <f t="shared" si="138"/>
        <v>13.535640704547824</v>
      </c>
      <c r="DC125" s="32">
        <f t="shared" si="138"/>
        <v>13.535640704547824</v>
      </c>
      <c r="DD125" s="31" t="s">
        <v>90</v>
      </c>
      <c r="DE125" s="31" t="s">
        <v>65</v>
      </c>
      <c r="DF125" s="31" t="s">
        <v>66</v>
      </c>
    </row>
    <row r="126" spans="1:110" s="31" customFormat="1" x14ac:dyDescent="0.3">
      <c r="A126" s="2" t="s">
        <v>54</v>
      </c>
      <c r="B126" s="2" t="s">
        <v>63</v>
      </c>
      <c r="C126" s="10" t="s">
        <v>64</v>
      </c>
      <c r="D126" s="2">
        <v>2050</v>
      </c>
      <c r="E126" s="32">
        <f>ELC_prices_Balmorel_IT3!U32</f>
        <v>11.760426003503957</v>
      </c>
      <c r="F126" s="32">
        <f t="shared" si="139"/>
        <v>11.760426003503957</v>
      </c>
      <c r="G126" s="32">
        <f t="shared" si="140"/>
        <v>11.760426003503957</v>
      </c>
      <c r="H126" s="32">
        <f t="shared" si="141"/>
        <v>11.760426003503957</v>
      </c>
      <c r="I126" s="31" t="s">
        <v>67</v>
      </c>
      <c r="J126" s="31" t="s">
        <v>65</v>
      </c>
      <c r="K126" s="31" t="s">
        <v>66</v>
      </c>
      <c r="N126" s="31" t="s">
        <v>54</v>
      </c>
      <c r="O126" s="31" t="s">
        <v>63</v>
      </c>
      <c r="P126" s="31" t="s">
        <v>68</v>
      </c>
      <c r="Q126" s="2">
        <v>2050</v>
      </c>
      <c r="R126" s="32">
        <f t="shared" si="127"/>
        <v>11.172404703328759</v>
      </c>
      <c r="S126" s="32">
        <f t="shared" si="128"/>
        <v>11.172404703328759</v>
      </c>
      <c r="T126" s="32">
        <f t="shared" si="129"/>
        <v>11.172404703328759</v>
      </c>
      <c r="U126" s="32">
        <f t="shared" si="130"/>
        <v>11.172404703328759</v>
      </c>
      <c r="V126" s="31" t="s">
        <v>71</v>
      </c>
      <c r="W126" s="31" t="s">
        <v>65</v>
      </c>
      <c r="X126" s="31" t="s">
        <v>66</v>
      </c>
      <c r="AA126" s="2" t="s">
        <v>54</v>
      </c>
      <c r="AB126" s="2" t="s">
        <v>63</v>
      </c>
      <c r="AC126" s="10" t="s">
        <v>64</v>
      </c>
      <c r="AD126" s="2">
        <v>2050</v>
      </c>
      <c r="AE126" s="32">
        <f>ELC_prices_Balmorel_IT3!X32</f>
        <v>11.085372520810466</v>
      </c>
      <c r="AF126" s="32">
        <f t="shared" si="131"/>
        <v>11.085372520810466</v>
      </c>
      <c r="AG126" s="31" t="s">
        <v>69</v>
      </c>
      <c r="AH126" s="31" t="s">
        <v>65</v>
      </c>
      <c r="AI126" s="31" t="s">
        <v>66</v>
      </c>
      <c r="AK126" s="31" t="s">
        <v>54</v>
      </c>
      <c r="AL126" s="31" t="s">
        <v>63</v>
      </c>
      <c r="AM126" s="31" t="s">
        <v>68</v>
      </c>
      <c r="AN126" s="2">
        <v>2050</v>
      </c>
      <c r="AO126" s="32">
        <f t="shared" si="142"/>
        <v>10.531103894769943</v>
      </c>
      <c r="AP126" s="32">
        <f t="shared" si="133"/>
        <v>10.531103894769943</v>
      </c>
      <c r="AQ126" s="31" t="s">
        <v>70</v>
      </c>
      <c r="AR126" s="31" t="s">
        <v>65</v>
      </c>
      <c r="AS126" s="31" t="s">
        <v>66</v>
      </c>
      <c r="AV126" s="2" t="s">
        <v>54</v>
      </c>
      <c r="AW126" s="2" t="s">
        <v>63</v>
      </c>
      <c r="AX126" s="10" t="s">
        <v>64</v>
      </c>
      <c r="AY126" s="2">
        <v>2050</v>
      </c>
      <c r="AZ126" s="32">
        <f>ELC_prices_Balmorel_IT3!Z32</f>
        <v>11.686938866285324</v>
      </c>
      <c r="BA126" s="32">
        <f t="shared" si="134"/>
        <v>11.686938866285324</v>
      </c>
      <c r="BB126" s="31" t="s">
        <v>72</v>
      </c>
      <c r="BC126" s="31" t="s">
        <v>65</v>
      </c>
      <c r="BD126" s="31" t="s">
        <v>66</v>
      </c>
      <c r="BF126" s="31" t="s">
        <v>54</v>
      </c>
      <c r="BG126" s="31" t="s">
        <v>63</v>
      </c>
      <c r="BH126" s="31" t="s">
        <v>68</v>
      </c>
      <c r="BI126" s="2">
        <v>2050</v>
      </c>
      <c r="BJ126" s="32">
        <f t="shared" ref="BJ126:BJ130" si="143">AZ126*$M$1</f>
        <v>11.102591922971058</v>
      </c>
      <c r="BK126" s="32">
        <f t="shared" si="136"/>
        <v>11.102591922971058</v>
      </c>
      <c r="BL126" s="31" t="s">
        <v>73</v>
      </c>
      <c r="BM126" s="31" t="s">
        <v>65</v>
      </c>
      <c r="BN126" s="31" t="s">
        <v>66</v>
      </c>
      <c r="BS126" s="2" t="s">
        <v>54</v>
      </c>
      <c r="BT126" s="2" t="s">
        <v>63</v>
      </c>
      <c r="BU126" s="10" t="s">
        <v>64</v>
      </c>
      <c r="BV126" s="2">
        <v>2050</v>
      </c>
      <c r="BW126" s="32">
        <f>ELC_prices_Balmorel_IT3!W32</f>
        <v>14.430713230708827</v>
      </c>
      <c r="BX126" s="32">
        <f t="shared" si="93"/>
        <v>14.430713230708827</v>
      </c>
      <c r="BY126" s="31" t="s">
        <v>87</v>
      </c>
      <c r="BZ126" s="31" t="s">
        <v>65</v>
      </c>
      <c r="CA126" s="31" t="s">
        <v>66</v>
      </c>
      <c r="CC126" s="31" t="s">
        <v>54</v>
      </c>
      <c r="CD126" s="31" t="s">
        <v>63</v>
      </c>
      <c r="CE126" s="31" t="s">
        <v>68</v>
      </c>
      <c r="CF126" s="2">
        <v>2050</v>
      </c>
      <c r="CG126" s="32">
        <f t="shared" si="137"/>
        <v>13.709177569173384</v>
      </c>
      <c r="CH126" s="32">
        <f t="shared" si="137"/>
        <v>13.709177569173384</v>
      </c>
      <c r="CI126" s="31" t="s">
        <v>88</v>
      </c>
      <c r="CJ126" s="31" t="s">
        <v>65</v>
      </c>
      <c r="CK126" s="31" t="s">
        <v>66</v>
      </c>
      <c r="CN126" s="2" t="s">
        <v>54</v>
      </c>
      <c r="CO126" s="2" t="s">
        <v>63</v>
      </c>
      <c r="CP126" s="10" t="s">
        <v>64</v>
      </c>
      <c r="CQ126" s="2">
        <v>2050</v>
      </c>
      <c r="CR126" s="32">
        <f>ELC_prices_Balmorel_IT3!Y32</f>
        <v>14.102464335312074</v>
      </c>
      <c r="CS126" s="32">
        <f t="shared" si="95"/>
        <v>14.102464335312074</v>
      </c>
      <c r="CT126" s="31" t="s">
        <v>89</v>
      </c>
      <c r="CU126" s="31" t="s">
        <v>65</v>
      </c>
      <c r="CV126" s="31" t="s">
        <v>66</v>
      </c>
      <c r="CX126" s="31" t="s">
        <v>54</v>
      </c>
      <c r="CY126" s="31" t="s">
        <v>63</v>
      </c>
      <c r="CZ126" s="31" t="s">
        <v>68</v>
      </c>
      <c r="DA126" s="2">
        <v>2050</v>
      </c>
      <c r="DB126" s="32">
        <f t="shared" si="138"/>
        <v>13.397341118546469</v>
      </c>
      <c r="DC126" s="32">
        <f t="shared" si="138"/>
        <v>13.397341118546469</v>
      </c>
      <c r="DD126" s="31" t="s">
        <v>90</v>
      </c>
      <c r="DE126" s="31" t="s">
        <v>65</v>
      </c>
      <c r="DF126" s="31" t="s">
        <v>66</v>
      </c>
    </row>
    <row r="127" spans="1:110" s="31" customFormat="1" x14ac:dyDescent="0.3">
      <c r="A127" s="2" t="s">
        <v>55</v>
      </c>
      <c r="B127" s="2" t="s">
        <v>63</v>
      </c>
      <c r="C127" s="10" t="s">
        <v>64</v>
      </c>
      <c r="D127" s="2">
        <v>2050</v>
      </c>
      <c r="E127" s="32">
        <f>ELC_prices_Balmorel_IT3!U33</f>
        <v>11.741502879783981</v>
      </c>
      <c r="F127" s="32">
        <f t="shared" si="139"/>
        <v>11.741502879783981</v>
      </c>
      <c r="G127" s="32">
        <f t="shared" si="140"/>
        <v>11.741502879783981</v>
      </c>
      <c r="H127" s="32">
        <f t="shared" si="141"/>
        <v>11.741502879783981</v>
      </c>
      <c r="I127" s="31" t="s">
        <v>67</v>
      </c>
      <c r="J127" s="31" t="s">
        <v>65</v>
      </c>
      <c r="K127" s="31" t="s">
        <v>66</v>
      </c>
      <c r="N127" s="31" t="s">
        <v>55</v>
      </c>
      <c r="O127" s="31" t="s">
        <v>63</v>
      </c>
      <c r="P127" s="31" t="s">
        <v>68</v>
      </c>
      <c r="Q127" s="2">
        <v>2050</v>
      </c>
      <c r="R127" s="32">
        <f t="shared" si="127"/>
        <v>11.154427735794782</v>
      </c>
      <c r="S127" s="32">
        <f t="shared" si="128"/>
        <v>11.154427735794782</v>
      </c>
      <c r="T127" s="32">
        <f t="shared" si="129"/>
        <v>11.154427735794782</v>
      </c>
      <c r="U127" s="32">
        <f t="shared" si="130"/>
        <v>11.154427735794782</v>
      </c>
      <c r="V127" s="31" t="s">
        <v>71</v>
      </c>
      <c r="W127" s="31" t="s">
        <v>65</v>
      </c>
      <c r="X127" s="31" t="s">
        <v>66</v>
      </c>
      <c r="AA127" s="2" t="s">
        <v>55</v>
      </c>
      <c r="AB127" s="2" t="s">
        <v>63</v>
      </c>
      <c r="AC127" s="10" t="s">
        <v>64</v>
      </c>
      <c r="AD127" s="2">
        <v>2050</v>
      </c>
      <c r="AE127" s="32">
        <f>ELC_prices_Balmorel_IT3!X33</f>
        <v>11.245641674981078</v>
      </c>
      <c r="AF127" s="32">
        <f t="shared" si="131"/>
        <v>11.245641674981078</v>
      </c>
      <c r="AG127" s="31" t="s">
        <v>69</v>
      </c>
      <c r="AH127" s="31" t="s">
        <v>65</v>
      </c>
      <c r="AI127" s="31" t="s">
        <v>66</v>
      </c>
      <c r="AK127" s="31" t="s">
        <v>55</v>
      </c>
      <c r="AL127" s="31" t="s">
        <v>63</v>
      </c>
      <c r="AM127" s="31" t="s">
        <v>68</v>
      </c>
      <c r="AN127" s="2">
        <v>2050</v>
      </c>
      <c r="AO127" s="32">
        <f t="shared" si="142"/>
        <v>10.683359591232024</v>
      </c>
      <c r="AP127" s="32">
        <f t="shared" si="133"/>
        <v>10.683359591232024</v>
      </c>
      <c r="AQ127" s="31" t="s">
        <v>70</v>
      </c>
      <c r="AR127" s="31" t="s">
        <v>65</v>
      </c>
      <c r="AS127" s="31" t="s">
        <v>66</v>
      </c>
      <c r="AV127" s="2" t="s">
        <v>55</v>
      </c>
      <c r="AW127" s="2" t="s">
        <v>63</v>
      </c>
      <c r="AX127" s="10" t="s">
        <v>64</v>
      </c>
      <c r="AY127" s="2">
        <v>2050</v>
      </c>
      <c r="AZ127" s="32">
        <f>ELC_prices_Balmorel_IT3!Z33</f>
        <v>11.655054070396881</v>
      </c>
      <c r="BA127" s="32">
        <f t="shared" si="134"/>
        <v>11.655054070396881</v>
      </c>
      <c r="BB127" s="31" t="s">
        <v>72</v>
      </c>
      <c r="BC127" s="31" t="s">
        <v>65</v>
      </c>
      <c r="BD127" s="31" t="s">
        <v>66</v>
      </c>
      <c r="BF127" s="31" t="s">
        <v>55</v>
      </c>
      <c r="BG127" s="31" t="s">
        <v>63</v>
      </c>
      <c r="BH127" s="31" t="s">
        <v>68</v>
      </c>
      <c r="BI127" s="2">
        <v>2050</v>
      </c>
      <c r="BJ127" s="32">
        <f t="shared" si="143"/>
        <v>11.072301366877037</v>
      </c>
      <c r="BK127" s="32">
        <f t="shared" si="136"/>
        <v>11.072301366877037</v>
      </c>
      <c r="BL127" s="31" t="s">
        <v>73</v>
      </c>
      <c r="BM127" s="31" t="s">
        <v>65</v>
      </c>
      <c r="BN127" s="31" t="s">
        <v>66</v>
      </c>
      <c r="BS127" s="2" t="s">
        <v>55</v>
      </c>
      <c r="BT127" s="2" t="s">
        <v>63</v>
      </c>
      <c r="BU127" s="10" t="s">
        <v>64</v>
      </c>
      <c r="BV127" s="2">
        <v>2050</v>
      </c>
      <c r="BW127" s="32">
        <f>ELC_prices_Balmorel_IT3!W33</f>
        <v>13.542127731254144</v>
      </c>
      <c r="BX127" s="32">
        <f t="shared" si="93"/>
        <v>13.542127731254144</v>
      </c>
      <c r="BY127" s="31" t="s">
        <v>87</v>
      </c>
      <c r="BZ127" s="31" t="s">
        <v>65</v>
      </c>
      <c r="CA127" s="31" t="s">
        <v>66</v>
      </c>
      <c r="CC127" s="31" t="s">
        <v>55</v>
      </c>
      <c r="CD127" s="31" t="s">
        <v>63</v>
      </c>
      <c r="CE127" s="31" t="s">
        <v>68</v>
      </c>
      <c r="CF127" s="2">
        <v>2050</v>
      </c>
      <c r="CG127" s="32">
        <f t="shared" si="137"/>
        <v>12.865021344691437</v>
      </c>
      <c r="CH127" s="32">
        <f t="shared" si="137"/>
        <v>12.865021344691437</v>
      </c>
      <c r="CI127" s="31" t="s">
        <v>88</v>
      </c>
      <c r="CJ127" s="31" t="s">
        <v>65</v>
      </c>
      <c r="CK127" s="31" t="s">
        <v>66</v>
      </c>
      <c r="CN127" s="2" t="s">
        <v>55</v>
      </c>
      <c r="CO127" s="2" t="s">
        <v>63</v>
      </c>
      <c r="CP127" s="10" t="s">
        <v>64</v>
      </c>
      <c r="CQ127" s="2">
        <v>2050</v>
      </c>
      <c r="CR127" s="32">
        <f>ELC_prices_Balmorel_IT3!Y33</f>
        <v>13.34422929262632</v>
      </c>
      <c r="CS127" s="32">
        <f t="shared" si="95"/>
        <v>13.34422929262632</v>
      </c>
      <c r="CT127" s="31" t="s">
        <v>89</v>
      </c>
      <c r="CU127" s="31" t="s">
        <v>65</v>
      </c>
      <c r="CV127" s="31" t="s">
        <v>66</v>
      </c>
      <c r="CX127" s="31" t="s">
        <v>55</v>
      </c>
      <c r="CY127" s="31" t="s">
        <v>63</v>
      </c>
      <c r="CZ127" s="31" t="s">
        <v>68</v>
      </c>
      <c r="DA127" s="2">
        <v>2050</v>
      </c>
      <c r="DB127" s="32">
        <f t="shared" si="138"/>
        <v>12.677017827995003</v>
      </c>
      <c r="DC127" s="32">
        <f t="shared" si="138"/>
        <v>12.677017827995003</v>
      </c>
      <c r="DD127" s="31" t="s">
        <v>90</v>
      </c>
      <c r="DE127" s="31" t="s">
        <v>65</v>
      </c>
      <c r="DF127" s="31" t="s">
        <v>66</v>
      </c>
    </row>
    <row r="128" spans="1:110" s="31" customFormat="1" x14ac:dyDescent="0.3">
      <c r="A128" s="2" t="s">
        <v>56</v>
      </c>
      <c r="B128" s="2" t="s">
        <v>63</v>
      </c>
      <c r="C128" s="10" t="s">
        <v>64</v>
      </c>
      <c r="D128" s="2">
        <v>2050</v>
      </c>
      <c r="E128" s="32">
        <f>ELC_prices_Balmorel_IT3!U34</f>
        <v>11.512719129301948</v>
      </c>
      <c r="F128" s="32">
        <f t="shared" si="139"/>
        <v>11.512719129301948</v>
      </c>
      <c r="G128" s="32">
        <f t="shared" si="140"/>
        <v>11.512719129301948</v>
      </c>
      <c r="H128" s="32">
        <f t="shared" si="141"/>
        <v>11.512719129301948</v>
      </c>
      <c r="I128" s="31" t="s">
        <v>67</v>
      </c>
      <c r="J128" s="31" t="s">
        <v>65</v>
      </c>
      <c r="K128" s="31" t="s">
        <v>66</v>
      </c>
      <c r="N128" s="31" t="s">
        <v>56</v>
      </c>
      <c r="O128" s="31" t="s">
        <v>63</v>
      </c>
      <c r="P128" s="31" t="s">
        <v>68</v>
      </c>
      <c r="Q128" s="2">
        <v>2050</v>
      </c>
      <c r="R128" s="32">
        <f t="shared" si="127"/>
        <v>10.93708317283685</v>
      </c>
      <c r="S128" s="32">
        <f t="shared" si="128"/>
        <v>10.93708317283685</v>
      </c>
      <c r="T128" s="32">
        <f t="shared" si="129"/>
        <v>10.93708317283685</v>
      </c>
      <c r="U128" s="32">
        <f t="shared" si="130"/>
        <v>10.93708317283685</v>
      </c>
      <c r="V128" s="31" t="s">
        <v>71</v>
      </c>
      <c r="W128" s="31" t="s">
        <v>65</v>
      </c>
      <c r="X128" s="31" t="s">
        <v>66</v>
      </c>
      <c r="AA128" s="2" t="s">
        <v>56</v>
      </c>
      <c r="AB128" s="2" t="s">
        <v>63</v>
      </c>
      <c r="AC128" s="10" t="s">
        <v>64</v>
      </c>
      <c r="AD128" s="2">
        <v>2050</v>
      </c>
      <c r="AE128" s="32">
        <f>ELC_prices_Balmorel_IT3!X34</f>
        <v>11.168167054583687</v>
      </c>
      <c r="AF128" s="32">
        <f t="shared" si="131"/>
        <v>11.168167054583687</v>
      </c>
      <c r="AG128" s="31" t="s">
        <v>69</v>
      </c>
      <c r="AH128" s="31" t="s">
        <v>65</v>
      </c>
      <c r="AI128" s="31" t="s">
        <v>66</v>
      </c>
      <c r="AK128" s="31" t="s">
        <v>56</v>
      </c>
      <c r="AL128" s="31" t="s">
        <v>63</v>
      </c>
      <c r="AM128" s="31" t="s">
        <v>68</v>
      </c>
      <c r="AN128" s="2">
        <v>2050</v>
      </c>
      <c r="AO128" s="32">
        <f t="shared" si="142"/>
        <v>10.609758701854503</v>
      </c>
      <c r="AP128" s="32">
        <f t="shared" si="133"/>
        <v>10.609758701854503</v>
      </c>
      <c r="AQ128" s="31" t="s">
        <v>70</v>
      </c>
      <c r="AR128" s="31" t="s">
        <v>65</v>
      </c>
      <c r="AS128" s="31" t="s">
        <v>66</v>
      </c>
      <c r="AV128" s="2" t="s">
        <v>56</v>
      </c>
      <c r="AW128" s="2" t="s">
        <v>63</v>
      </c>
      <c r="AX128" s="10" t="s">
        <v>64</v>
      </c>
      <c r="AY128" s="2">
        <v>2050</v>
      </c>
      <c r="AZ128" s="32">
        <f>ELC_prices_Balmorel_IT3!Z34</f>
        <v>11.543141679193219</v>
      </c>
      <c r="BA128" s="32">
        <f t="shared" si="134"/>
        <v>11.543141679193219</v>
      </c>
      <c r="BB128" s="31" t="s">
        <v>72</v>
      </c>
      <c r="BC128" s="31" t="s">
        <v>65</v>
      </c>
      <c r="BD128" s="31" t="s">
        <v>66</v>
      </c>
      <c r="BF128" s="31" t="s">
        <v>56</v>
      </c>
      <c r="BG128" s="31" t="s">
        <v>63</v>
      </c>
      <c r="BH128" s="31" t="s">
        <v>68</v>
      </c>
      <c r="BI128" s="2">
        <v>2050</v>
      </c>
      <c r="BJ128" s="32">
        <f t="shared" si="143"/>
        <v>10.965984595233557</v>
      </c>
      <c r="BK128" s="32">
        <f t="shared" si="136"/>
        <v>10.965984595233557</v>
      </c>
      <c r="BL128" s="31" t="s">
        <v>73</v>
      </c>
      <c r="BM128" s="31" t="s">
        <v>65</v>
      </c>
      <c r="BN128" s="31" t="s">
        <v>66</v>
      </c>
      <c r="BS128" s="2" t="s">
        <v>56</v>
      </c>
      <c r="BT128" s="2" t="s">
        <v>63</v>
      </c>
      <c r="BU128" s="10" t="s">
        <v>64</v>
      </c>
      <c r="BV128" s="2">
        <v>2050</v>
      </c>
      <c r="BW128" s="32">
        <f>ELC_prices_Balmorel_IT3!W34</f>
        <v>13.290491950660895</v>
      </c>
      <c r="BX128" s="32">
        <f t="shared" si="93"/>
        <v>13.290491950660895</v>
      </c>
      <c r="BY128" s="31" t="s">
        <v>87</v>
      </c>
      <c r="BZ128" s="31" t="s">
        <v>65</v>
      </c>
      <c r="CA128" s="31" t="s">
        <v>66</v>
      </c>
      <c r="CC128" s="31" t="s">
        <v>56</v>
      </c>
      <c r="CD128" s="31" t="s">
        <v>63</v>
      </c>
      <c r="CE128" s="31" t="s">
        <v>68</v>
      </c>
      <c r="CF128" s="2">
        <v>2050</v>
      </c>
      <c r="CG128" s="32">
        <f t="shared" si="137"/>
        <v>12.62596735312785</v>
      </c>
      <c r="CH128" s="32">
        <f t="shared" si="137"/>
        <v>12.62596735312785</v>
      </c>
      <c r="CI128" s="31" t="s">
        <v>88</v>
      </c>
      <c r="CJ128" s="31" t="s">
        <v>65</v>
      </c>
      <c r="CK128" s="31" t="s">
        <v>66</v>
      </c>
      <c r="CN128" s="2" t="s">
        <v>56</v>
      </c>
      <c r="CO128" s="2" t="s">
        <v>63</v>
      </c>
      <c r="CP128" s="10" t="s">
        <v>64</v>
      </c>
      <c r="CQ128" s="2">
        <v>2050</v>
      </c>
      <c r="CR128" s="32">
        <f>ELC_prices_Balmorel_IT3!Y34</f>
        <v>13.113309447224522</v>
      </c>
      <c r="CS128" s="32">
        <f t="shared" si="95"/>
        <v>13.113309447224522</v>
      </c>
      <c r="CT128" s="31" t="s">
        <v>89</v>
      </c>
      <c r="CU128" s="31" t="s">
        <v>65</v>
      </c>
      <c r="CV128" s="31" t="s">
        <v>66</v>
      </c>
      <c r="CX128" s="31" t="s">
        <v>56</v>
      </c>
      <c r="CY128" s="31" t="s">
        <v>63</v>
      </c>
      <c r="CZ128" s="31" t="s">
        <v>68</v>
      </c>
      <c r="DA128" s="2">
        <v>2050</v>
      </c>
      <c r="DB128" s="32">
        <f t="shared" si="138"/>
        <v>12.457643974863295</v>
      </c>
      <c r="DC128" s="32">
        <f t="shared" si="138"/>
        <v>12.457643974863295</v>
      </c>
      <c r="DD128" s="31" t="s">
        <v>90</v>
      </c>
      <c r="DE128" s="31" t="s">
        <v>65</v>
      </c>
      <c r="DF128" s="31" t="s">
        <v>66</v>
      </c>
    </row>
    <row r="129" spans="1:110" s="31" customFormat="1" x14ac:dyDescent="0.3">
      <c r="A129" s="2" t="s">
        <v>57</v>
      </c>
      <c r="B129" s="2" t="s">
        <v>63</v>
      </c>
      <c r="C129" s="10" t="s">
        <v>64</v>
      </c>
      <c r="D129" s="2">
        <v>2050</v>
      </c>
      <c r="E129" s="32">
        <f>ELC_prices_Balmorel_IT3!U35</f>
        <v>11.512719129301948</v>
      </c>
      <c r="F129" s="32">
        <f t="shared" si="139"/>
        <v>11.512719129301948</v>
      </c>
      <c r="G129" s="32">
        <f t="shared" si="140"/>
        <v>11.512719129301948</v>
      </c>
      <c r="H129" s="32">
        <f t="shared" si="141"/>
        <v>11.512719129301948</v>
      </c>
      <c r="I129" s="31" t="s">
        <v>67</v>
      </c>
      <c r="J129" s="31" t="s">
        <v>65</v>
      </c>
      <c r="K129" s="31" t="s">
        <v>66</v>
      </c>
      <c r="N129" s="31" t="s">
        <v>57</v>
      </c>
      <c r="O129" s="31" t="s">
        <v>63</v>
      </c>
      <c r="P129" s="31" t="s">
        <v>68</v>
      </c>
      <c r="Q129" s="2">
        <v>2050</v>
      </c>
      <c r="R129" s="32">
        <f t="shared" si="127"/>
        <v>10.93708317283685</v>
      </c>
      <c r="S129" s="32">
        <f t="shared" si="128"/>
        <v>10.93708317283685</v>
      </c>
      <c r="T129" s="32">
        <f t="shared" si="129"/>
        <v>10.93708317283685</v>
      </c>
      <c r="U129" s="32">
        <f t="shared" si="130"/>
        <v>10.93708317283685</v>
      </c>
      <c r="V129" s="31" t="s">
        <v>71</v>
      </c>
      <c r="W129" s="31" t="s">
        <v>65</v>
      </c>
      <c r="X129" s="31" t="s">
        <v>66</v>
      </c>
      <c r="AA129" s="2" t="s">
        <v>57</v>
      </c>
      <c r="AB129" s="2" t="s">
        <v>63</v>
      </c>
      <c r="AC129" s="10" t="s">
        <v>64</v>
      </c>
      <c r="AD129" s="2">
        <v>2050</v>
      </c>
      <c r="AE129" s="32">
        <f>ELC_prices_Balmorel_IT3!X35</f>
        <v>11.086135103574724</v>
      </c>
      <c r="AF129" s="32">
        <f t="shared" si="131"/>
        <v>11.086135103574724</v>
      </c>
      <c r="AG129" s="31" t="s">
        <v>69</v>
      </c>
      <c r="AH129" s="31" t="s">
        <v>65</v>
      </c>
      <c r="AI129" s="31" t="s">
        <v>66</v>
      </c>
      <c r="AK129" s="31" t="s">
        <v>57</v>
      </c>
      <c r="AL129" s="31" t="s">
        <v>63</v>
      </c>
      <c r="AM129" s="31" t="s">
        <v>68</v>
      </c>
      <c r="AN129" s="2">
        <v>2050</v>
      </c>
      <c r="AO129" s="32">
        <f t="shared" si="142"/>
        <v>10.531828348395988</v>
      </c>
      <c r="AP129" s="32">
        <f t="shared" si="133"/>
        <v>10.531828348395988</v>
      </c>
      <c r="AQ129" s="31" t="s">
        <v>70</v>
      </c>
      <c r="AR129" s="31" t="s">
        <v>65</v>
      </c>
      <c r="AS129" s="31" t="s">
        <v>66</v>
      </c>
      <c r="AV129" s="2" t="s">
        <v>57</v>
      </c>
      <c r="AW129" s="2" t="s">
        <v>63</v>
      </c>
      <c r="AX129" s="10" t="s">
        <v>64</v>
      </c>
      <c r="AY129" s="2">
        <v>2050</v>
      </c>
      <c r="AZ129" s="32">
        <f>ELC_prices_Balmorel_IT3!Z35</f>
        <v>11.424646206154065</v>
      </c>
      <c r="BA129" s="32">
        <f t="shared" si="134"/>
        <v>11.424646206154065</v>
      </c>
      <c r="BB129" s="31" t="s">
        <v>72</v>
      </c>
      <c r="BC129" s="31" t="s">
        <v>65</v>
      </c>
      <c r="BD129" s="31" t="s">
        <v>66</v>
      </c>
      <c r="BF129" s="31" t="s">
        <v>57</v>
      </c>
      <c r="BG129" s="31" t="s">
        <v>63</v>
      </c>
      <c r="BH129" s="31" t="s">
        <v>68</v>
      </c>
      <c r="BI129" s="2">
        <v>2050</v>
      </c>
      <c r="BJ129" s="32">
        <f t="shared" si="143"/>
        <v>10.853413895846362</v>
      </c>
      <c r="BK129" s="32">
        <f t="shared" si="136"/>
        <v>10.853413895846362</v>
      </c>
      <c r="BL129" s="31" t="s">
        <v>73</v>
      </c>
      <c r="BM129" s="31" t="s">
        <v>65</v>
      </c>
      <c r="BN129" s="31" t="s">
        <v>66</v>
      </c>
      <c r="BS129" s="2" t="s">
        <v>57</v>
      </c>
      <c r="BT129" s="2" t="s">
        <v>63</v>
      </c>
      <c r="BU129" s="10" t="s">
        <v>64</v>
      </c>
      <c r="BV129" s="2">
        <v>2050</v>
      </c>
      <c r="BW129" s="32">
        <f>ELC_prices_Balmorel_IT3!W35</f>
        <v>13.02405406532675</v>
      </c>
      <c r="BX129" s="32">
        <f t="shared" si="93"/>
        <v>13.02405406532675</v>
      </c>
      <c r="BY129" s="31" t="s">
        <v>87</v>
      </c>
      <c r="BZ129" s="31" t="s">
        <v>65</v>
      </c>
      <c r="CA129" s="31" t="s">
        <v>66</v>
      </c>
      <c r="CC129" s="31" t="s">
        <v>57</v>
      </c>
      <c r="CD129" s="31" t="s">
        <v>63</v>
      </c>
      <c r="CE129" s="31" t="s">
        <v>68</v>
      </c>
      <c r="CF129" s="2">
        <v>2050</v>
      </c>
      <c r="CG129" s="32">
        <f t="shared" si="137"/>
        <v>12.372851362060413</v>
      </c>
      <c r="CH129" s="32">
        <f t="shared" si="137"/>
        <v>12.372851362060413</v>
      </c>
      <c r="CI129" s="31" t="s">
        <v>88</v>
      </c>
      <c r="CJ129" s="31" t="s">
        <v>65</v>
      </c>
      <c r="CK129" s="31" t="s">
        <v>66</v>
      </c>
      <c r="CN129" s="2" t="s">
        <v>57</v>
      </c>
      <c r="CO129" s="2" t="s">
        <v>63</v>
      </c>
      <c r="CP129" s="10" t="s">
        <v>64</v>
      </c>
      <c r="CQ129" s="2">
        <v>2050</v>
      </c>
      <c r="CR129" s="32">
        <f>ELC_prices_Balmorel_IT3!Y35</f>
        <v>12.868806081504859</v>
      </c>
      <c r="CS129" s="32">
        <f t="shared" si="95"/>
        <v>12.868806081504859</v>
      </c>
      <c r="CT129" s="31" t="s">
        <v>89</v>
      </c>
      <c r="CU129" s="31" t="s">
        <v>65</v>
      </c>
      <c r="CV129" s="31" t="s">
        <v>66</v>
      </c>
      <c r="CX129" s="31" t="s">
        <v>57</v>
      </c>
      <c r="CY129" s="31" t="s">
        <v>63</v>
      </c>
      <c r="CZ129" s="31" t="s">
        <v>68</v>
      </c>
      <c r="DA129" s="2">
        <v>2050</v>
      </c>
      <c r="DB129" s="32">
        <f t="shared" si="138"/>
        <v>12.225365777429616</v>
      </c>
      <c r="DC129" s="32">
        <f t="shared" si="138"/>
        <v>12.225365777429616</v>
      </c>
      <c r="DD129" s="31" t="s">
        <v>90</v>
      </c>
      <c r="DE129" s="31" t="s">
        <v>65</v>
      </c>
      <c r="DF129" s="31" t="s">
        <v>66</v>
      </c>
    </row>
    <row r="130" spans="1:110" s="31" customFormat="1" x14ac:dyDescent="0.3">
      <c r="A130" s="3" t="s">
        <v>58</v>
      </c>
      <c r="B130" s="3" t="s">
        <v>63</v>
      </c>
      <c r="C130" s="11" t="s">
        <v>64</v>
      </c>
      <c r="D130" s="2">
        <v>2050</v>
      </c>
      <c r="E130" s="32">
        <f>ELC_prices_Balmorel_IT3!U36</f>
        <v>11.512719129301948</v>
      </c>
      <c r="F130" s="32">
        <f t="shared" si="139"/>
        <v>11.512719129301948</v>
      </c>
      <c r="G130" s="32">
        <f t="shared" si="140"/>
        <v>11.512719129301948</v>
      </c>
      <c r="H130" s="32">
        <f t="shared" si="141"/>
        <v>11.512719129301948</v>
      </c>
      <c r="I130" s="31" t="s">
        <v>67</v>
      </c>
      <c r="J130" s="31" t="s">
        <v>65</v>
      </c>
      <c r="K130" s="31" t="s">
        <v>66</v>
      </c>
      <c r="N130" s="31" t="s">
        <v>58</v>
      </c>
      <c r="O130" s="31" t="s">
        <v>63</v>
      </c>
      <c r="P130" s="31" t="s">
        <v>68</v>
      </c>
      <c r="Q130" s="2">
        <v>2050</v>
      </c>
      <c r="R130" s="32">
        <f t="shared" si="127"/>
        <v>10.93708317283685</v>
      </c>
      <c r="S130" s="32">
        <f t="shared" si="128"/>
        <v>10.93708317283685</v>
      </c>
      <c r="T130" s="32">
        <f t="shared" si="129"/>
        <v>10.93708317283685</v>
      </c>
      <c r="U130" s="32">
        <f t="shared" si="130"/>
        <v>10.93708317283685</v>
      </c>
      <c r="V130" s="31" t="s">
        <v>71</v>
      </c>
      <c r="W130" s="31" t="s">
        <v>65</v>
      </c>
      <c r="X130" s="31" t="s">
        <v>66</v>
      </c>
      <c r="AA130" s="3" t="s">
        <v>58</v>
      </c>
      <c r="AB130" s="3" t="s">
        <v>63</v>
      </c>
      <c r="AC130" s="11" t="s">
        <v>64</v>
      </c>
      <c r="AD130" s="2">
        <v>2050</v>
      </c>
      <c r="AE130" s="32">
        <f>ELC_prices_Balmorel_IT3!X36</f>
        <v>11.291214981097136</v>
      </c>
      <c r="AF130" s="32">
        <f t="shared" si="131"/>
        <v>11.291214981097136</v>
      </c>
      <c r="AG130" s="31" t="s">
        <v>69</v>
      </c>
      <c r="AH130" s="31" t="s">
        <v>65</v>
      </c>
      <c r="AI130" s="31" t="s">
        <v>66</v>
      </c>
      <c r="AK130" s="31" t="s">
        <v>58</v>
      </c>
      <c r="AL130" s="31" t="s">
        <v>63</v>
      </c>
      <c r="AM130" s="31" t="s">
        <v>68</v>
      </c>
      <c r="AN130" s="2">
        <v>2050</v>
      </c>
      <c r="AO130" s="32">
        <f t="shared" si="142"/>
        <v>10.726654232042279</v>
      </c>
      <c r="AP130" s="32">
        <f t="shared" si="133"/>
        <v>10.726654232042279</v>
      </c>
      <c r="AQ130" s="31" t="s">
        <v>70</v>
      </c>
      <c r="AR130" s="31" t="s">
        <v>65</v>
      </c>
      <c r="AS130" s="31" t="s">
        <v>66</v>
      </c>
      <c r="AV130" s="3" t="s">
        <v>58</v>
      </c>
      <c r="AW130" s="3" t="s">
        <v>63</v>
      </c>
      <c r="AX130" s="11" t="s">
        <v>64</v>
      </c>
      <c r="AY130" s="2">
        <v>2050</v>
      </c>
      <c r="AZ130" s="32">
        <f>ELC_prices_Balmorel_IT3!Z36</f>
        <v>11.720884888751952</v>
      </c>
      <c r="BA130" s="32">
        <f t="shared" si="134"/>
        <v>11.720884888751952</v>
      </c>
      <c r="BB130" s="31" t="s">
        <v>72</v>
      </c>
      <c r="BC130" s="31" t="s">
        <v>65</v>
      </c>
      <c r="BD130" s="31" t="s">
        <v>66</v>
      </c>
      <c r="BF130" s="31" t="s">
        <v>58</v>
      </c>
      <c r="BG130" s="31" t="s">
        <v>63</v>
      </c>
      <c r="BH130" s="31" t="s">
        <v>68</v>
      </c>
      <c r="BI130" s="2">
        <v>2050</v>
      </c>
      <c r="BJ130" s="32">
        <f t="shared" si="143"/>
        <v>11.134840644314353</v>
      </c>
      <c r="BK130" s="32">
        <f t="shared" si="136"/>
        <v>11.134840644314353</v>
      </c>
      <c r="BL130" s="31" t="s">
        <v>73</v>
      </c>
      <c r="BM130" s="31" t="s">
        <v>65</v>
      </c>
      <c r="BN130" s="31" t="s">
        <v>66</v>
      </c>
      <c r="BS130" s="3" t="s">
        <v>58</v>
      </c>
      <c r="BT130" s="3" t="s">
        <v>63</v>
      </c>
      <c r="BU130" s="11" t="s">
        <v>64</v>
      </c>
      <c r="BV130" s="2">
        <v>2050</v>
      </c>
      <c r="BW130" s="32">
        <f>ELC_prices_Balmorel_IT3!W36</f>
        <v>13.69014877866211</v>
      </c>
      <c r="BX130" s="32">
        <f t="shared" si="93"/>
        <v>13.69014877866211</v>
      </c>
      <c r="BY130" s="31" t="s">
        <v>87</v>
      </c>
      <c r="BZ130" s="31" t="s">
        <v>65</v>
      </c>
      <c r="CA130" s="31" t="s">
        <v>66</v>
      </c>
      <c r="CC130" s="31" t="s">
        <v>58</v>
      </c>
      <c r="CD130" s="31" t="s">
        <v>63</v>
      </c>
      <c r="CE130" s="31" t="s">
        <v>68</v>
      </c>
      <c r="CF130" s="2">
        <v>2050</v>
      </c>
      <c r="CG130" s="32">
        <f t="shared" si="137"/>
        <v>13.005641339729003</v>
      </c>
      <c r="CH130" s="32">
        <f t="shared" si="137"/>
        <v>13.005641339729003</v>
      </c>
      <c r="CI130" s="31" t="s">
        <v>88</v>
      </c>
      <c r="CJ130" s="31" t="s">
        <v>65</v>
      </c>
      <c r="CK130" s="31" t="s">
        <v>66</v>
      </c>
      <c r="CN130" s="3" t="s">
        <v>58</v>
      </c>
      <c r="CO130" s="3" t="s">
        <v>63</v>
      </c>
      <c r="CP130" s="11" t="s">
        <v>64</v>
      </c>
      <c r="CQ130" s="2">
        <v>2050</v>
      </c>
      <c r="CR130" s="32">
        <f>ELC_prices_Balmorel_IT3!Y36</f>
        <v>13.480064495804015</v>
      </c>
      <c r="CS130" s="32">
        <f t="shared" si="95"/>
        <v>13.480064495804015</v>
      </c>
      <c r="CT130" s="31" t="s">
        <v>89</v>
      </c>
      <c r="CU130" s="31" t="s">
        <v>65</v>
      </c>
      <c r="CV130" s="31" t="s">
        <v>66</v>
      </c>
      <c r="CX130" s="31" t="s">
        <v>58</v>
      </c>
      <c r="CY130" s="31" t="s">
        <v>63</v>
      </c>
      <c r="CZ130" s="31" t="s">
        <v>68</v>
      </c>
      <c r="DA130" s="2">
        <v>2050</v>
      </c>
      <c r="DB130" s="32">
        <f t="shared" si="138"/>
        <v>12.806061271013814</v>
      </c>
      <c r="DC130" s="32">
        <f t="shared" si="138"/>
        <v>12.806061271013814</v>
      </c>
      <c r="DD130" s="31" t="s">
        <v>90</v>
      </c>
      <c r="DE130" s="31" t="s">
        <v>65</v>
      </c>
      <c r="DF130" s="3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AW74"/>
  <sheetViews>
    <sheetView topLeftCell="AE1" workbookViewId="0">
      <selection activeCell="AQ9" sqref="AQ9"/>
    </sheetView>
  </sheetViews>
  <sheetFormatPr defaultColWidth="8.88671875" defaultRowHeight="14.4" x14ac:dyDescent="0.3"/>
  <cols>
    <col min="1" max="1" width="8.88671875" style="23"/>
    <col min="2" max="2" width="8.88671875" style="31"/>
    <col min="3" max="3" width="11.44140625" style="23" bestFit="1" customWidth="1"/>
    <col min="4" max="20" width="8.88671875" style="23"/>
    <col min="21" max="25" width="8.88671875" style="31"/>
    <col min="26" max="26" width="10.44140625" style="31" bestFit="1" customWidth="1"/>
    <col min="27" max="27" width="8.88671875" style="31"/>
    <col min="28" max="16384" width="8.88671875" style="23"/>
  </cols>
  <sheetData>
    <row r="1" spans="1:49" x14ac:dyDescent="0.3">
      <c r="A1" s="13"/>
      <c r="B1" s="13"/>
      <c r="C1" s="20">
        <v>2020</v>
      </c>
      <c r="D1" s="20">
        <v>2020</v>
      </c>
      <c r="E1" s="20">
        <v>2020</v>
      </c>
      <c r="F1" s="20">
        <v>2020</v>
      </c>
      <c r="G1" s="20">
        <v>2020</v>
      </c>
      <c r="H1" s="20">
        <v>2020</v>
      </c>
      <c r="I1" s="20">
        <v>2030</v>
      </c>
      <c r="J1" s="20">
        <v>2030</v>
      </c>
      <c r="K1" s="20">
        <v>2030</v>
      </c>
      <c r="L1" s="20">
        <v>2030</v>
      </c>
      <c r="M1" s="20">
        <v>2030</v>
      </c>
      <c r="N1" s="20">
        <v>2030</v>
      </c>
      <c r="O1" s="20">
        <v>2040</v>
      </c>
      <c r="P1" s="20">
        <v>2040</v>
      </c>
      <c r="Q1" s="20">
        <v>2040</v>
      </c>
      <c r="R1" s="20">
        <v>2040</v>
      </c>
      <c r="S1" s="20">
        <v>2040</v>
      </c>
      <c r="T1" s="20">
        <v>2040</v>
      </c>
      <c r="U1" s="20">
        <v>2050</v>
      </c>
      <c r="V1" s="20">
        <v>2050</v>
      </c>
      <c r="W1" s="20">
        <v>2050</v>
      </c>
      <c r="X1" s="20">
        <v>2050</v>
      </c>
      <c r="Y1" s="20">
        <v>2050</v>
      </c>
      <c r="Z1" s="20">
        <v>2050</v>
      </c>
    </row>
    <row r="2" spans="1:49" x14ac:dyDescent="0.3">
      <c r="A2" s="13"/>
      <c r="B2" s="13"/>
      <c r="C2" s="19"/>
      <c r="D2" s="19"/>
      <c r="E2" s="19"/>
      <c r="F2" s="19"/>
      <c r="G2" s="19"/>
      <c r="H2" s="19"/>
      <c r="I2" s="19"/>
      <c r="J2" s="19"/>
      <c r="K2" s="19"/>
      <c r="L2" s="19"/>
      <c r="M2" s="19"/>
      <c r="N2" s="19"/>
      <c r="O2" s="19"/>
      <c r="P2" s="19"/>
      <c r="Q2" s="19"/>
      <c r="R2" s="19"/>
      <c r="S2" s="19"/>
      <c r="T2" s="19"/>
      <c r="U2" s="19"/>
      <c r="V2" s="19"/>
      <c r="W2" s="19"/>
      <c r="X2" s="19"/>
      <c r="Y2" s="19"/>
      <c r="Z2" s="19"/>
      <c r="AD2" s="31" t="s">
        <v>260</v>
      </c>
      <c r="AE2" s="31"/>
      <c r="AF2" s="31"/>
      <c r="AG2" s="31"/>
      <c r="AH2" s="31"/>
      <c r="AI2" s="31"/>
      <c r="AJ2" s="31"/>
      <c r="AK2" s="31"/>
    </row>
    <row r="3" spans="1:49" x14ac:dyDescent="0.3">
      <c r="A3" s="13"/>
      <c r="B3" s="13"/>
      <c r="C3" s="22" t="s">
        <v>13</v>
      </c>
      <c r="D3" s="22" t="s">
        <v>76</v>
      </c>
      <c r="E3" s="22" t="s">
        <v>77</v>
      </c>
      <c r="F3" s="22" t="s">
        <v>14</v>
      </c>
      <c r="G3" s="22" t="s">
        <v>75</v>
      </c>
      <c r="H3" s="22" t="s">
        <v>15</v>
      </c>
      <c r="I3" s="22" t="s">
        <v>13</v>
      </c>
      <c r="J3" s="22" t="s">
        <v>76</v>
      </c>
      <c r="K3" s="22" t="s">
        <v>77</v>
      </c>
      <c r="L3" s="22" t="s">
        <v>14</v>
      </c>
      <c r="M3" s="22" t="s">
        <v>75</v>
      </c>
      <c r="N3" s="22" t="s">
        <v>15</v>
      </c>
      <c r="O3" s="22" t="s">
        <v>13</v>
      </c>
      <c r="P3" s="22" t="s">
        <v>76</v>
      </c>
      <c r="Q3" s="22" t="s">
        <v>77</v>
      </c>
      <c r="R3" s="22" t="s">
        <v>14</v>
      </c>
      <c r="S3" s="22" t="s">
        <v>75</v>
      </c>
      <c r="T3" s="22" t="s">
        <v>15</v>
      </c>
      <c r="U3" s="22" t="s">
        <v>13</v>
      </c>
      <c r="V3" s="22" t="s">
        <v>76</v>
      </c>
      <c r="W3" s="22" t="s">
        <v>77</v>
      </c>
      <c r="X3" s="22" t="s">
        <v>14</v>
      </c>
      <c r="Y3" s="22" t="s">
        <v>75</v>
      </c>
      <c r="Z3" s="22" t="s">
        <v>15</v>
      </c>
      <c r="AC3" s="31"/>
      <c r="AD3" s="31"/>
      <c r="AE3" s="31"/>
      <c r="AF3" s="31"/>
      <c r="AG3" s="31"/>
      <c r="AH3" s="31"/>
      <c r="AI3" s="31"/>
      <c r="AJ3" s="31"/>
      <c r="AK3" s="31"/>
    </row>
    <row r="4" spans="1:49" x14ac:dyDescent="0.3">
      <c r="A4" s="13"/>
      <c r="B4" s="13"/>
      <c r="C4" s="22">
        <f>SUMPRODUCT($B$5:$B$36,C5:C36)</f>
        <v>11.359500000000001</v>
      </c>
      <c r="D4" s="22" t="e">
        <f t="shared" ref="D4:T4" si="0">SUMPRODUCT($B$5:$B$36,D5:D36)</f>
        <v>#N/A</v>
      </c>
      <c r="E4" s="22">
        <f t="shared" si="0"/>
        <v>11.502000000000004</v>
      </c>
      <c r="F4" s="22">
        <f t="shared" si="0"/>
        <v>11.889000000000005</v>
      </c>
      <c r="G4" s="22">
        <f t="shared" si="0"/>
        <v>14.587000000000002</v>
      </c>
      <c r="H4" s="22">
        <f t="shared" si="0"/>
        <v>25.191000000000003</v>
      </c>
      <c r="I4" s="22">
        <f t="shared" si="0"/>
        <v>11.634</v>
      </c>
      <c r="J4" s="22" t="e">
        <f t="shared" si="0"/>
        <v>#N/A</v>
      </c>
      <c r="K4" s="22">
        <f t="shared" si="0"/>
        <v>12.949000000000003</v>
      </c>
      <c r="L4" s="22">
        <f t="shared" si="0"/>
        <v>12.295999999999998</v>
      </c>
      <c r="M4" s="22">
        <f t="shared" si="0"/>
        <v>13.807000000000002</v>
      </c>
      <c r="N4" s="22">
        <f t="shared" si="0"/>
        <v>10.990999999999994</v>
      </c>
      <c r="O4" s="22">
        <f t="shared" si="0"/>
        <v>10.078000000000003</v>
      </c>
      <c r="P4" s="22" t="e">
        <f t="shared" si="0"/>
        <v>#N/A</v>
      </c>
      <c r="Q4" s="22">
        <f t="shared" si="0"/>
        <v>10.529</v>
      </c>
      <c r="R4" s="22">
        <f t="shared" si="0"/>
        <v>10.013000000000002</v>
      </c>
      <c r="S4" s="22">
        <f t="shared" si="0"/>
        <v>10.576000000000002</v>
      </c>
      <c r="T4" s="22">
        <f t="shared" si="0"/>
        <v>9.7289999999999992</v>
      </c>
      <c r="U4" s="22">
        <f t="shared" ref="U4:Z4" si="1">SUMPRODUCT($B$5:$B$36,U5:U36)</f>
        <v>9.1355000000000075</v>
      </c>
      <c r="V4" s="22" t="e">
        <f t="shared" si="1"/>
        <v>#N/A</v>
      </c>
      <c r="W4" s="22">
        <f t="shared" si="1"/>
        <v>9.4899999999999984</v>
      </c>
      <c r="X4" s="22">
        <f t="shared" si="1"/>
        <v>9.0559999999999992</v>
      </c>
      <c r="Y4" s="22">
        <f t="shared" si="1"/>
        <v>9.5130000000000035</v>
      </c>
      <c r="Z4" s="22">
        <f t="shared" si="1"/>
        <v>9.0660000000000043</v>
      </c>
      <c r="AC4" s="31"/>
      <c r="AD4" s="247" t="s">
        <v>111</v>
      </c>
      <c r="AE4" s="247"/>
      <c r="AF4" s="247"/>
      <c r="AG4" s="247"/>
      <c r="AJ4" s="31" t="s">
        <v>105</v>
      </c>
      <c r="AK4" s="31" t="s">
        <v>105</v>
      </c>
      <c r="AL4" s="31" t="s">
        <v>105</v>
      </c>
      <c r="AM4" s="31" t="s">
        <v>105</v>
      </c>
      <c r="AN4" s="31" t="s">
        <v>106</v>
      </c>
      <c r="AO4" s="31" t="s">
        <v>106</v>
      </c>
      <c r="AP4" s="31" t="s">
        <v>106</v>
      </c>
      <c r="AQ4" s="31" t="s">
        <v>106</v>
      </c>
    </row>
    <row r="5" spans="1:49" x14ac:dyDescent="0.3">
      <c r="A5" s="18" t="s">
        <v>27</v>
      </c>
      <c r="B5" s="39">
        <v>6.3698630136986303E-2</v>
      </c>
      <c r="C5" s="25">
        <f>INDEX($AD$20:$AG$28,MATCH(C$3,$AC$6:$AC$14,0),MATCH(C$1,$AD$5:$AG$5,0))*C43/C$42</f>
        <v>13.088529548962184</v>
      </c>
      <c r="D5" s="25" t="e">
        <f t="shared" ref="D5:Z5" si="2">INDEX($AD$20:$AG$28,MATCH(D$3,$AC$6:$AC$14,0),MATCH(D$1,$AD$5:$AG$5,0))*D43/D$42</f>
        <v>#N/A</v>
      </c>
      <c r="E5" s="25">
        <f t="shared" si="2"/>
        <v>12.410112321704474</v>
      </c>
      <c r="F5" s="25">
        <f t="shared" si="2"/>
        <v>13.669095439133951</v>
      </c>
      <c r="G5" s="25">
        <f>INDEX($AD$20:$AG$28,MATCH(G$3,$AC$6:$AC$14,0),MATCH(G$1,$AD$5:$AG$5,0))*G43/G$42</f>
        <v>15.959690512818568</v>
      </c>
      <c r="H5" s="25">
        <f>INDEX($AD$20:$AG$28,MATCH(H$3,$AC$6:$AC$14,0),MATCH(H$1,$AD$5:$AG$5,0))*H43/H$42</f>
        <v>29.023504868083236</v>
      </c>
      <c r="I5" s="25">
        <f t="shared" si="2"/>
        <v>13.356989482839991</v>
      </c>
      <c r="J5" s="25" t="e">
        <f t="shared" si="2"/>
        <v>#N/A</v>
      </c>
      <c r="K5" s="25">
        <f t="shared" si="2"/>
        <v>14.139779108848208</v>
      </c>
      <c r="L5" s="25">
        <f t="shared" si="2"/>
        <v>14.291602783724754</v>
      </c>
      <c r="M5" s="25">
        <f t="shared" si="2"/>
        <v>15.176760956829817</v>
      </c>
      <c r="N5" s="25">
        <f t="shared" si="2"/>
        <v>12.581175235833687</v>
      </c>
      <c r="O5" s="25">
        <f t="shared" si="2"/>
        <v>11.754527676209827</v>
      </c>
      <c r="P5" s="25" t="e">
        <f t="shared" si="2"/>
        <v>#N/A</v>
      </c>
      <c r="Q5" s="25">
        <f t="shared" si="2"/>
        <v>10.725760346038472</v>
      </c>
      <c r="R5" s="25">
        <f t="shared" si="2"/>
        <v>11.917556719925155</v>
      </c>
      <c r="S5" s="25">
        <f t="shared" si="2"/>
        <v>10.991676195591362</v>
      </c>
      <c r="T5" s="25">
        <f t="shared" si="2"/>
        <v>11.309964273194504</v>
      </c>
      <c r="U5" s="25">
        <f t="shared" si="2"/>
        <v>10.655237902958413</v>
      </c>
      <c r="V5" s="25" t="e">
        <f t="shared" si="2"/>
        <v>#N/A</v>
      </c>
      <c r="W5" s="25">
        <f t="shared" si="2"/>
        <v>9.6673440672338398</v>
      </c>
      <c r="X5" s="25">
        <f t="shared" si="2"/>
        <v>10.778527280100089</v>
      </c>
      <c r="Y5" s="25">
        <f t="shared" si="2"/>
        <v>9.8868963359172284</v>
      </c>
      <c r="Z5" s="25">
        <f t="shared" si="2"/>
        <v>10.539226652357014</v>
      </c>
      <c r="AC5" s="31"/>
      <c r="AD5" s="23">
        <v>2020</v>
      </c>
      <c r="AE5" s="23">
        <v>2030</v>
      </c>
      <c r="AF5" s="23">
        <v>2040</v>
      </c>
      <c r="AG5" s="23">
        <v>2050</v>
      </c>
      <c r="AJ5" s="38">
        <v>2020</v>
      </c>
      <c r="AK5" s="38">
        <v>2030</v>
      </c>
      <c r="AL5" s="38">
        <v>2040</v>
      </c>
      <c r="AM5" s="38">
        <v>2050</v>
      </c>
      <c r="AN5" s="38">
        <v>2020</v>
      </c>
      <c r="AO5" s="38">
        <v>2030</v>
      </c>
      <c r="AP5" s="38">
        <v>2040</v>
      </c>
      <c r="AQ5" s="38">
        <v>2050</v>
      </c>
    </row>
    <row r="6" spans="1:49" x14ac:dyDescent="0.3">
      <c r="A6" s="15" t="s">
        <v>28</v>
      </c>
      <c r="B6" s="40">
        <v>3.5388127853881277E-2</v>
      </c>
      <c r="C6" s="25">
        <f t="shared" ref="C6:Z6" si="3">INDEX($AD$20:$AG$28,MATCH(C$3,$AC$6:$AC$14,0),MATCH(C$1,$AD$5:$AG$5,0))*C44/C$42</f>
        <v>12.970488459851056</v>
      </c>
      <c r="D6" s="25" t="e">
        <f t="shared" si="3"/>
        <v>#N/A</v>
      </c>
      <c r="E6" s="25">
        <f t="shared" si="3"/>
        <v>12.321661692909275</v>
      </c>
      <c r="F6" s="25">
        <f t="shared" si="3"/>
        <v>13.53196491888267</v>
      </c>
      <c r="G6" s="25">
        <f t="shared" si="3"/>
        <v>15.832487804914377</v>
      </c>
      <c r="H6" s="25">
        <f t="shared" si="3"/>
        <v>28.767634427378152</v>
      </c>
      <c r="I6" s="25">
        <f t="shared" si="3"/>
        <v>13.219000126929409</v>
      </c>
      <c r="J6" s="25" t="e">
        <f t="shared" si="3"/>
        <v>#N/A</v>
      </c>
      <c r="K6" s="25">
        <f t="shared" si="3"/>
        <v>14.013786303087718</v>
      </c>
      <c r="L6" s="25">
        <f t="shared" si="3"/>
        <v>14.144730142490861</v>
      </c>
      <c r="M6" s="25">
        <f t="shared" si="3"/>
        <v>15.035414432080525</v>
      </c>
      <c r="N6" s="25">
        <f t="shared" si="3"/>
        <v>12.462520963537218</v>
      </c>
      <c r="O6" s="25">
        <f t="shared" si="3"/>
        <v>11.619312169461288</v>
      </c>
      <c r="P6" s="25" t="e">
        <f t="shared" si="3"/>
        <v>#N/A</v>
      </c>
      <c r="Q6" s="25">
        <f t="shared" si="3"/>
        <v>10.641441279551406</v>
      </c>
      <c r="R6" s="25">
        <f t="shared" si="3"/>
        <v>11.781337767320551</v>
      </c>
      <c r="S6" s="25">
        <f t="shared" si="3"/>
        <v>10.900556759199501</v>
      </c>
      <c r="T6" s="25">
        <f t="shared" si="3"/>
        <v>11.183533884667753</v>
      </c>
      <c r="U6" s="25">
        <f t="shared" si="3"/>
        <v>10.532667823388929</v>
      </c>
      <c r="V6" s="25" t="e">
        <f t="shared" si="3"/>
        <v>#N/A</v>
      </c>
      <c r="W6" s="25">
        <f t="shared" si="3"/>
        <v>9.5913455924534965</v>
      </c>
      <c r="X6" s="25">
        <f t="shared" si="3"/>
        <v>10.65532755626235</v>
      </c>
      <c r="Y6" s="25">
        <f t="shared" si="3"/>
        <v>9.8049353678389615</v>
      </c>
      <c r="Z6" s="25">
        <f t="shared" si="3"/>
        <v>10.421412087408557</v>
      </c>
      <c r="AB6" s="248" t="s">
        <v>262</v>
      </c>
      <c r="AC6" s="31" t="s">
        <v>107</v>
      </c>
      <c r="AD6" s="23">
        <f>ROUND(AN6/7.45,3)</f>
        <v>11.49</v>
      </c>
      <c r="AE6" s="31">
        <f t="shared" ref="AE6:AE8" si="4">ROUND(AO6/7.45,3)</f>
        <v>11.013</v>
      </c>
      <c r="AF6" s="31">
        <f t="shared" ref="AF6:AF8" si="5">ROUND(AP6/7.45,3)</f>
        <v>9.5969999999999995</v>
      </c>
      <c r="AG6" s="31">
        <f t="shared" ref="AG6:AG8" si="6">ROUND(AQ6/7.45,3)</f>
        <v>8.9339999999999993</v>
      </c>
      <c r="AJ6" s="38">
        <f>AT6*6.5</f>
        <v>308.17373159133467</v>
      </c>
      <c r="AK6" s="38">
        <f t="shared" ref="AK6:AK13" si="7">AU6*6.5</f>
        <v>295.35957127171628</v>
      </c>
      <c r="AL6" s="38">
        <f t="shared" ref="AL6:AL13" si="8">AV6*6.5</f>
        <v>257.38571911122915</v>
      </c>
      <c r="AM6" s="38">
        <f t="shared" ref="AM6:AM13" si="9">AW6*6.5</f>
        <v>239.61663369320496</v>
      </c>
      <c r="AN6" s="31">
        <f>AJ6/3.6</f>
        <v>85.603814330926298</v>
      </c>
      <c r="AO6" s="31">
        <f t="shared" ref="AO6:AO13" si="10">AK6/3.6</f>
        <v>82.044325353254521</v>
      </c>
      <c r="AP6" s="31">
        <f t="shared" ref="AP6:AP13" si="11">AL6/3.6</f>
        <v>71.496033086452542</v>
      </c>
      <c r="AQ6" s="31">
        <f t="shared" ref="AQ6:AQ13" si="12">AM6/3.6</f>
        <v>66.560176025890271</v>
      </c>
      <c r="AS6" s="14" t="s">
        <v>213</v>
      </c>
      <c r="AT6" s="38">
        <v>47.4113433217438</v>
      </c>
      <c r="AU6" s="38">
        <v>45.439934041802502</v>
      </c>
      <c r="AV6" s="38">
        <v>39.597802940189098</v>
      </c>
      <c r="AW6" s="38">
        <v>36.864097491262299</v>
      </c>
    </row>
    <row r="7" spans="1:49" x14ac:dyDescent="0.3">
      <c r="A7" s="17" t="s">
        <v>29</v>
      </c>
      <c r="B7" s="41">
        <v>3.5388127853881277E-2</v>
      </c>
      <c r="C7" s="25">
        <f t="shared" ref="C7:Z7" si="13">INDEX($AD$20:$AG$28,MATCH(C$3,$AC$6:$AC$14,0),MATCH(C$1,$AD$5:$AG$5,0))*C45/C$42</f>
        <v>12.971736765269926</v>
      </c>
      <c r="D7" s="25" t="e">
        <f t="shared" si="13"/>
        <v>#N/A</v>
      </c>
      <c r="E7" s="25">
        <f t="shared" si="13"/>
        <v>12.319941833227292</v>
      </c>
      <c r="F7" s="25">
        <f t="shared" si="13"/>
        <v>13.586172273976359</v>
      </c>
      <c r="G7" s="25">
        <f t="shared" si="13"/>
        <v>15.832487804914377</v>
      </c>
      <c r="H7" s="25">
        <f t="shared" si="13"/>
        <v>28.769481589060472</v>
      </c>
      <c r="I7" s="25">
        <f t="shared" si="13"/>
        <v>13.219792080554731</v>
      </c>
      <c r="J7" s="25" t="e">
        <f t="shared" si="13"/>
        <v>#N/A</v>
      </c>
      <c r="K7" s="25">
        <f t="shared" si="13"/>
        <v>14.006049008454209</v>
      </c>
      <c r="L7" s="25">
        <f t="shared" si="13"/>
        <v>14.144729962234063</v>
      </c>
      <c r="M7" s="25">
        <f t="shared" si="13"/>
        <v>15.029495099938799</v>
      </c>
      <c r="N7" s="25">
        <f t="shared" si="13"/>
        <v>12.460850392024579</v>
      </c>
      <c r="O7" s="25">
        <f t="shared" si="13"/>
        <v>11.62008413416044</v>
      </c>
      <c r="P7" s="25" t="e">
        <f t="shared" si="13"/>
        <v>#N/A</v>
      </c>
      <c r="Q7" s="25">
        <f t="shared" si="13"/>
        <v>10.631844398353588</v>
      </c>
      <c r="R7" s="25">
        <f t="shared" si="13"/>
        <v>11.781337696766416</v>
      </c>
      <c r="S7" s="25">
        <f t="shared" si="13"/>
        <v>10.89271492800723</v>
      </c>
      <c r="T7" s="25">
        <f t="shared" si="13"/>
        <v>11.183868200422548</v>
      </c>
      <c r="U7" s="25">
        <f t="shared" si="13"/>
        <v>10.533367593532716</v>
      </c>
      <c r="V7" s="25" t="e">
        <f t="shared" si="13"/>
        <v>#N/A</v>
      </c>
      <c r="W7" s="25">
        <f t="shared" si="13"/>
        <v>9.5826957299245468</v>
      </c>
      <c r="X7" s="25">
        <f t="shared" si="13"/>
        <v>10.65532749245148</v>
      </c>
      <c r="Y7" s="25">
        <f t="shared" si="13"/>
        <v>9.7978817237266256</v>
      </c>
      <c r="Z7" s="25">
        <f t="shared" si="13"/>
        <v>10.421723620621938</v>
      </c>
      <c r="AB7" s="248"/>
      <c r="AC7" s="31" t="s">
        <v>108</v>
      </c>
      <c r="AD7" s="31">
        <f t="shared" ref="AD7:AD8" si="14">ROUND(AN7/7.45,3)</f>
        <v>11.192</v>
      </c>
      <c r="AE7" s="31">
        <f t="shared" si="4"/>
        <v>12.148</v>
      </c>
      <c r="AF7" s="31">
        <f t="shared" si="5"/>
        <v>11.612</v>
      </c>
      <c r="AG7" s="31">
        <f t="shared" si="6"/>
        <v>10.925000000000001</v>
      </c>
      <c r="AJ7" s="38">
        <f t="shared" ref="AJ7:AJ13" si="15">AT7*6.5</f>
        <v>300.16838955664144</v>
      </c>
      <c r="AK7" s="38">
        <f t="shared" si="7"/>
        <v>325.80292385619549</v>
      </c>
      <c r="AL7" s="38">
        <f t="shared" si="8"/>
        <v>311.44511459495004</v>
      </c>
      <c r="AM7" s="38">
        <f t="shared" si="9"/>
        <v>293.00992705370879</v>
      </c>
      <c r="AN7" s="31">
        <f t="shared" ref="AN7:AN13" si="16">AJ7/3.6</f>
        <v>83.380108210178179</v>
      </c>
      <c r="AO7" s="31">
        <f t="shared" si="10"/>
        <v>90.500812182276519</v>
      </c>
      <c r="AP7" s="31">
        <f t="shared" si="11"/>
        <v>86.512531831930559</v>
      </c>
      <c r="AQ7" s="31">
        <f t="shared" si="12"/>
        <v>81.391646403807997</v>
      </c>
      <c r="AS7" s="14" t="s">
        <v>211</v>
      </c>
      <c r="AT7" s="38">
        <v>46.1797522394833</v>
      </c>
      <c r="AU7" s="38">
        <v>50.123526747107</v>
      </c>
      <c r="AV7" s="38">
        <v>47.914633014607702</v>
      </c>
      <c r="AW7" s="38">
        <v>45.078450315955202</v>
      </c>
    </row>
    <row r="8" spans="1:49" x14ac:dyDescent="0.3">
      <c r="A8" s="16" t="s">
        <v>30</v>
      </c>
      <c r="B8" s="42">
        <v>3.5388127853881277E-2</v>
      </c>
      <c r="C8" s="25">
        <f t="shared" ref="C8:Z8" si="17">INDEX($AD$20:$AG$28,MATCH(C$3,$AC$6:$AC$14,0),MATCH(C$1,$AD$5:$AG$5,0))*C46/C$42</f>
        <v>13.122850085531089</v>
      </c>
      <c r="D8" s="25" t="e">
        <f t="shared" si="17"/>
        <v>#N/A</v>
      </c>
      <c r="E8" s="25">
        <f t="shared" si="17"/>
        <v>12.440702214641712</v>
      </c>
      <c r="F8" s="25">
        <f t="shared" si="17"/>
        <v>13.672493399179361</v>
      </c>
      <c r="G8" s="25">
        <f t="shared" si="17"/>
        <v>16.003590594578185</v>
      </c>
      <c r="H8" s="25">
        <f t="shared" si="17"/>
        <v>29.093444145400255</v>
      </c>
      <c r="I8" s="25">
        <f t="shared" si="17"/>
        <v>13.396566020149741</v>
      </c>
      <c r="J8" s="25" t="e">
        <f t="shared" si="17"/>
        <v>#N/A</v>
      </c>
      <c r="K8" s="25">
        <f t="shared" si="17"/>
        <v>14.18266943706014</v>
      </c>
      <c r="L8" s="25">
        <f t="shared" si="17"/>
        <v>14.334226175215548</v>
      </c>
      <c r="M8" s="25">
        <f t="shared" si="17"/>
        <v>15.227538185784388</v>
      </c>
      <c r="N8" s="25">
        <f t="shared" si="17"/>
        <v>12.616428823904984</v>
      </c>
      <c r="O8" s="25">
        <f t="shared" si="17"/>
        <v>11.793314974037532</v>
      </c>
      <c r="P8" s="25" t="e">
        <f t="shared" si="17"/>
        <v>#N/A</v>
      </c>
      <c r="Q8" s="25">
        <f t="shared" si="17"/>
        <v>10.758828180106821</v>
      </c>
      <c r="R8" s="25">
        <f t="shared" si="17"/>
        <v>11.95744441683687</v>
      </c>
      <c r="S8" s="25">
        <f t="shared" si="17"/>
        <v>11.02936387642939</v>
      </c>
      <c r="T8" s="25">
        <f t="shared" si="17"/>
        <v>11.346756541518417</v>
      </c>
      <c r="U8" s="25">
        <f t="shared" si="17"/>
        <v>10.69039779175629</v>
      </c>
      <c r="V8" s="25" t="e">
        <f t="shared" si="17"/>
        <v>#N/A</v>
      </c>
      <c r="W8" s="25">
        <f t="shared" si="17"/>
        <v>9.6971487728382328</v>
      </c>
      <c r="X8" s="25">
        <f t="shared" si="17"/>
        <v>10.814602680402944</v>
      </c>
      <c r="Y8" s="25">
        <f t="shared" si="17"/>
        <v>9.920796005717925</v>
      </c>
      <c r="Z8" s="25">
        <f t="shared" si="17"/>
        <v>10.573511646151298</v>
      </c>
      <c r="AB8" s="248"/>
      <c r="AC8" s="31" t="s">
        <v>109</v>
      </c>
      <c r="AD8" s="31">
        <f t="shared" si="14"/>
        <v>11.526999999999999</v>
      </c>
      <c r="AE8" s="31">
        <f t="shared" si="4"/>
        <v>11.944000000000001</v>
      </c>
      <c r="AF8" s="31">
        <f t="shared" si="5"/>
        <v>11.51</v>
      </c>
      <c r="AG8" s="31">
        <f t="shared" si="6"/>
        <v>10.898</v>
      </c>
      <c r="AJ8" s="38">
        <f t="shared" si="15"/>
        <v>309.15700299945172</v>
      </c>
      <c r="AK8" s="38">
        <f t="shared" si="7"/>
        <v>320.33147071950242</v>
      </c>
      <c r="AL8" s="38">
        <f t="shared" si="8"/>
        <v>308.70802412907341</v>
      </c>
      <c r="AM8" s="38">
        <f t="shared" si="9"/>
        <v>292.27350416321656</v>
      </c>
      <c r="AN8" s="31">
        <f t="shared" si="16"/>
        <v>85.876945277625481</v>
      </c>
      <c r="AO8" s="31">
        <f t="shared" si="10"/>
        <v>88.980964088750667</v>
      </c>
      <c r="AP8" s="31">
        <f t="shared" si="11"/>
        <v>85.75222892474261</v>
      </c>
      <c r="AQ8" s="31">
        <f t="shared" si="12"/>
        <v>81.187084489782379</v>
      </c>
      <c r="AS8" s="14" t="s">
        <v>212</v>
      </c>
      <c r="AT8" s="38">
        <v>47.562615846069498</v>
      </c>
      <c r="AU8" s="38">
        <v>49.281764726077299</v>
      </c>
      <c r="AV8" s="38">
        <v>47.493542173703602</v>
      </c>
      <c r="AW8" s="38">
        <v>44.9651544866487</v>
      </c>
    </row>
    <row r="9" spans="1:49" x14ac:dyDescent="0.3">
      <c r="A9" s="18" t="s">
        <v>31</v>
      </c>
      <c r="B9" s="39">
        <v>3.0821917808219176E-2</v>
      </c>
      <c r="C9" s="25">
        <f t="shared" ref="C9:Z9" si="18">INDEX($AD$20:$AG$28,MATCH(C$3,$AC$6:$AC$14,0),MATCH(C$1,$AD$5:$AG$5,0))*C47/C$42</f>
        <v>12.924552668473266</v>
      </c>
      <c r="D9" s="25" t="e">
        <f t="shared" si="18"/>
        <v>#N/A</v>
      </c>
      <c r="E9" s="25">
        <f t="shared" si="18"/>
        <v>12.26985942989975</v>
      </c>
      <c r="F9" s="25">
        <f t="shared" si="18"/>
        <v>13.534077143740001</v>
      </c>
      <c r="G9" s="25">
        <f t="shared" si="18"/>
        <v>15.773146180956498</v>
      </c>
      <c r="H9" s="25">
        <f t="shared" si="18"/>
        <v>28.659168014828733</v>
      </c>
      <c r="I9" s="25">
        <f t="shared" si="18"/>
        <v>13.163316457600477</v>
      </c>
      <c r="J9" s="25" t="e">
        <f t="shared" si="18"/>
        <v>#N/A</v>
      </c>
      <c r="K9" s="25">
        <f t="shared" si="18"/>
        <v>13.946824046283137</v>
      </c>
      <c r="L9" s="25">
        <f t="shared" si="18"/>
        <v>14.081789549432507</v>
      </c>
      <c r="M9" s="25">
        <f t="shared" si="18"/>
        <v>14.969376945799878</v>
      </c>
      <c r="N9" s="25">
        <f t="shared" si="18"/>
        <v>12.411403962471603</v>
      </c>
      <c r="O9" s="25">
        <f t="shared" si="18"/>
        <v>11.564730622016199</v>
      </c>
      <c r="P9" s="25" t="e">
        <f t="shared" si="18"/>
        <v>#N/A</v>
      </c>
      <c r="Q9" s="25">
        <f t="shared" si="18"/>
        <v>10.589950850882891</v>
      </c>
      <c r="R9" s="25">
        <f t="shared" si="18"/>
        <v>11.722773192111848</v>
      </c>
      <c r="S9" s="25">
        <f t="shared" si="18"/>
        <v>10.848047344810473</v>
      </c>
      <c r="T9" s="25">
        <f t="shared" si="18"/>
        <v>11.12879201662936</v>
      </c>
      <c r="U9" s="25">
        <f t="shared" si="18"/>
        <v>10.483190771723457</v>
      </c>
      <c r="V9" s="25" t="e">
        <f t="shared" si="18"/>
        <v>#N/A</v>
      </c>
      <c r="W9" s="25">
        <f t="shared" si="18"/>
        <v>9.5449362308745975</v>
      </c>
      <c r="X9" s="25">
        <f t="shared" si="18"/>
        <v>10.602360334341846</v>
      </c>
      <c r="Y9" s="25">
        <f t="shared" si="18"/>
        <v>9.7577037056715223</v>
      </c>
      <c r="Z9" s="25">
        <f t="shared" si="18"/>
        <v>10.370400701280889</v>
      </c>
      <c r="AB9" s="248"/>
      <c r="AC9" s="23" t="s">
        <v>13</v>
      </c>
      <c r="AD9" s="23">
        <f>AVERAGE(AD7:AD8)</f>
        <v>11.359500000000001</v>
      </c>
      <c r="AE9" s="31">
        <f>AVERAGE(AE7:AE8)</f>
        <v>12.045999999999999</v>
      </c>
      <c r="AF9" s="31">
        <f>AVERAGE(AF7:AF8)</f>
        <v>11.561</v>
      </c>
      <c r="AG9" s="31">
        <f>AVERAGE(AG7:AG8)</f>
        <v>10.9115</v>
      </c>
      <c r="AJ9" s="38">
        <f t="shared" si="15"/>
        <v>675.61929740573453</v>
      </c>
      <c r="AK9" s="38">
        <f t="shared" si="7"/>
        <v>314.11390491605607</v>
      </c>
      <c r="AL9" s="38">
        <f t="shared" si="8"/>
        <v>284.12515624990772</v>
      </c>
      <c r="AM9" s="38">
        <f t="shared" si="9"/>
        <v>269.97366979998543</v>
      </c>
      <c r="AN9" s="31">
        <f t="shared" si="16"/>
        <v>187.67202705714848</v>
      </c>
      <c r="AO9" s="31">
        <f t="shared" si="10"/>
        <v>87.253862476682244</v>
      </c>
      <c r="AP9" s="31">
        <f t="shared" si="11"/>
        <v>78.923654513863255</v>
      </c>
      <c r="AQ9" s="31">
        <f t="shared" si="12"/>
        <v>74.992686055551502</v>
      </c>
      <c r="AS9" s="14" t="s">
        <v>214</v>
      </c>
      <c r="AT9" s="38">
        <v>103.941430370113</v>
      </c>
      <c r="AU9" s="38">
        <v>48.325216140931701</v>
      </c>
      <c r="AV9" s="38">
        <v>43.711562499985803</v>
      </c>
      <c r="AW9" s="38">
        <v>41.5344107384593</v>
      </c>
    </row>
    <row r="10" spans="1:49" x14ac:dyDescent="0.3">
      <c r="A10" s="15" t="s">
        <v>32</v>
      </c>
      <c r="B10" s="40">
        <v>1.7123287671232876E-2</v>
      </c>
      <c r="C10" s="25">
        <f t="shared" ref="C10:Z10" si="19">INDEX($AD$20:$AG$28,MATCH(C$3,$AC$6:$AC$14,0),MATCH(C$1,$AD$5:$AG$5,0))*C48/C$42</f>
        <v>12.924551810152961</v>
      </c>
      <c r="D10" s="25" t="e">
        <f t="shared" si="19"/>
        <v>#N/A</v>
      </c>
      <c r="E10" s="25">
        <f t="shared" si="19"/>
        <v>12.281320400863624</v>
      </c>
      <c r="F10" s="25">
        <f t="shared" si="19"/>
        <v>13.538083260190938</v>
      </c>
      <c r="G10" s="25">
        <f t="shared" si="19"/>
        <v>15.775845357667276</v>
      </c>
      <c r="H10" s="25">
        <f t="shared" si="19"/>
        <v>28.667651275888396</v>
      </c>
      <c r="I10" s="25">
        <f t="shared" si="19"/>
        <v>13.163316457600494</v>
      </c>
      <c r="J10" s="25" t="e">
        <f t="shared" si="19"/>
        <v>#N/A</v>
      </c>
      <c r="K10" s="25">
        <f t="shared" si="19"/>
        <v>13.946825924042717</v>
      </c>
      <c r="L10" s="25">
        <f t="shared" si="19"/>
        <v>14.084333945482859</v>
      </c>
      <c r="M10" s="25">
        <f t="shared" si="19"/>
        <v>14.96937780776557</v>
      </c>
      <c r="N10" s="25">
        <f t="shared" si="19"/>
        <v>12.411403962471603</v>
      </c>
      <c r="O10" s="25">
        <f t="shared" si="19"/>
        <v>11.564730622016246</v>
      </c>
      <c r="P10" s="25" t="e">
        <f t="shared" si="19"/>
        <v>#N/A</v>
      </c>
      <c r="Q10" s="25">
        <f t="shared" si="19"/>
        <v>10.589952956581561</v>
      </c>
      <c r="R10" s="25">
        <f t="shared" si="19"/>
        <v>11.724329026711708</v>
      </c>
      <c r="S10" s="25">
        <f t="shared" si="19"/>
        <v>10.849308859419734</v>
      </c>
      <c r="T10" s="25">
        <f t="shared" si="19"/>
        <v>11.128792016629376</v>
      </c>
      <c r="U10" s="25">
        <f t="shared" si="19"/>
        <v>10.4831907717235</v>
      </c>
      <c r="V10" s="25" t="e">
        <f t="shared" si="19"/>
        <v>#N/A</v>
      </c>
      <c r="W10" s="25">
        <f t="shared" si="19"/>
        <v>9.5449381287832669</v>
      </c>
      <c r="X10" s="25">
        <f t="shared" si="19"/>
        <v>10.603767468880578</v>
      </c>
      <c r="Y10" s="25">
        <f t="shared" si="19"/>
        <v>9.758838424703093</v>
      </c>
      <c r="Z10" s="25">
        <f t="shared" si="19"/>
        <v>10.370400701280905</v>
      </c>
      <c r="AB10" s="248"/>
      <c r="AC10" s="31" t="s">
        <v>15</v>
      </c>
      <c r="AD10" s="31">
        <f>ROUND(AN9/7.45,3)</f>
        <v>25.190999999999999</v>
      </c>
      <c r="AE10" s="31">
        <f t="shared" ref="AE10:AE14" si="20">ROUND(AO9/7.45,3)</f>
        <v>11.712</v>
      </c>
      <c r="AF10" s="31">
        <f t="shared" ref="AF10:AF14" si="21">ROUND(AP9/7.45,3)</f>
        <v>10.593999999999999</v>
      </c>
      <c r="AG10" s="31">
        <f t="shared" ref="AG10:AG14" si="22">ROUND(AQ9/7.45,3)</f>
        <v>10.066000000000001</v>
      </c>
      <c r="AJ10" s="38">
        <f t="shared" si="15"/>
        <v>308.41585597119183</v>
      </c>
      <c r="AK10" s="38">
        <f t="shared" si="7"/>
        <v>316.2871091927729</v>
      </c>
      <c r="AL10" s="38">
        <f t="shared" si="8"/>
        <v>280.8120048391645</v>
      </c>
      <c r="AM10" s="38">
        <f t="shared" si="9"/>
        <v>260.50538899638565</v>
      </c>
      <c r="AN10" s="31">
        <f t="shared" si="16"/>
        <v>85.671071103108844</v>
      </c>
      <c r="AO10" s="31">
        <f t="shared" si="10"/>
        <v>87.857530331325805</v>
      </c>
      <c r="AP10" s="31">
        <f t="shared" si="11"/>
        <v>78.003334677545695</v>
      </c>
      <c r="AQ10" s="31">
        <f t="shared" si="12"/>
        <v>72.362608054551572</v>
      </c>
      <c r="AS10" s="14" t="s">
        <v>216</v>
      </c>
      <c r="AT10" s="38">
        <v>47.448593226337202</v>
      </c>
      <c r="AU10" s="38">
        <v>48.6595552604266</v>
      </c>
      <c r="AV10" s="38">
        <v>43.201846898333002</v>
      </c>
      <c r="AW10" s="38">
        <v>40.077752153290099</v>
      </c>
    </row>
    <row r="11" spans="1:49" x14ac:dyDescent="0.3">
      <c r="A11" s="17" t="s">
        <v>33</v>
      </c>
      <c r="B11" s="41">
        <v>1.7123287671232876E-2</v>
      </c>
      <c r="C11" s="25">
        <f t="shared" ref="C11:Z11" si="23">INDEX($AD$20:$AG$28,MATCH(C$3,$AC$6:$AC$14,0),MATCH(C$1,$AD$5:$AG$5,0))*C49/C$42</f>
        <v>12.924551810152961</v>
      </c>
      <c r="D11" s="25" t="e">
        <f t="shared" si="23"/>
        <v>#N/A</v>
      </c>
      <c r="E11" s="25">
        <f t="shared" si="23"/>
        <v>12.271119313649272</v>
      </c>
      <c r="F11" s="25">
        <f t="shared" si="23"/>
        <v>13.538083260190938</v>
      </c>
      <c r="G11" s="25">
        <f t="shared" si="23"/>
        <v>15.763699062468719</v>
      </c>
      <c r="H11" s="25">
        <f t="shared" si="23"/>
        <v>28.667651275888396</v>
      </c>
      <c r="I11" s="25">
        <f t="shared" si="23"/>
        <v>13.163316457600494</v>
      </c>
      <c r="J11" s="25" t="e">
        <f t="shared" si="23"/>
        <v>#N/A</v>
      </c>
      <c r="K11" s="25">
        <f t="shared" si="23"/>
        <v>13.946824046283117</v>
      </c>
      <c r="L11" s="25">
        <f t="shared" si="23"/>
        <v>14.084333945482859</v>
      </c>
      <c r="M11" s="25">
        <f t="shared" si="23"/>
        <v>14.969373928919604</v>
      </c>
      <c r="N11" s="25">
        <f t="shared" si="23"/>
        <v>12.411403962471603</v>
      </c>
      <c r="O11" s="25">
        <f t="shared" si="23"/>
        <v>11.564730622016246</v>
      </c>
      <c r="P11" s="25" t="e">
        <f t="shared" si="23"/>
        <v>#N/A</v>
      </c>
      <c r="Q11" s="25">
        <f t="shared" si="23"/>
        <v>10.589950850882934</v>
      </c>
      <c r="R11" s="25">
        <f t="shared" si="23"/>
        <v>11.724329026711708</v>
      </c>
      <c r="S11" s="25">
        <f t="shared" si="23"/>
        <v>10.843632043678207</v>
      </c>
      <c r="T11" s="25">
        <f t="shared" si="23"/>
        <v>11.128792016629376</v>
      </c>
      <c r="U11" s="25">
        <f t="shared" si="23"/>
        <v>10.4831907717235</v>
      </c>
      <c r="V11" s="25" t="e">
        <f t="shared" si="23"/>
        <v>#N/A</v>
      </c>
      <c r="W11" s="25">
        <f t="shared" si="23"/>
        <v>9.5449362308746348</v>
      </c>
      <c r="X11" s="25">
        <f t="shared" si="23"/>
        <v>10.603767468880578</v>
      </c>
      <c r="Y11" s="25">
        <f t="shared" si="23"/>
        <v>9.7537321890611555</v>
      </c>
      <c r="Z11" s="25">
        <f t="shared" si="23"/>
        <v>10.370400701280905</v>
      </c>
      <c r="AB11" s="248"/>
      <c r="AC11" s="31" t="s">
        <v>110</v>
      </c>
      <c r="AD11" s="31">
        <f t="shared" ref="AD11:AD14" si="24">ROUND(AN10/7.45,3)</f>
        <v>11.499000000000001</v>
      </c>
      <c r="AE11" s="31">
        <f t="shared" si="20"/>
        <v>11.792999999999999</v>
      </c>
      <c r="AF11" s="31">
        <f t="shared" si="21"/>
        <v>10.47</v>
      </c>
      <c r="AG11" s="31">
        <f t="shared" si="22"/>
        <v>9.7129999999999992</v>
      </c>
      <c r="AJ11" s="38">
        <f t="shared" si="15"/>
        <v>308.49575613386202</v>
      </c>
      <c r="AK11" s="38">
        <f t="shared" si="7"/>
        <v>352.2984311967848</v>
      </c>
      <c r="AL11" s="38">
        <f t="shared" si="8"/>
        <v>303.2011721713468</v>
      </c>
      <c r="AM11" s="38">
        <f t="shared" si="9"/>
        <v>271.87947601366631</v>
      </c>
      <c r="AN11" s="31">
        <f t="shared" si="16"/>
        <v>85.693265592739451</v>
      </c>
      <c r="AO11" s="31">
        <f t="shared" si="10"/>
        <v>97.860675332440223</v>
      </c>
      <c r="AP11" s="31">
        <f t="shared" si="11"/>
        <v>84.222547825374107</v>
      </c>
      <c r="AQ11" s="31">
        <f t="shared" si="12"/>
        <v>75.522076670462866</v>
      </c>
      <c r="AS11" s="14" t="s">
        <v>215</v>
      </c>
      <c r="AT11" s="38">
        <v>47.460885559055697</v>
      </c>
      <c r="AU11" s="38">
        <v>54.199758645659202</v>
      </c>
      <c r="AV11" s="38">
        <v>46.646334180207198</v>
      </c>
      <c r="AW11" s="38">
        <v>41.827611694410201</v>
      </c>
    </row>
    <row r="12" spans="1:49" x14ac:dyDescent="0.3">
      <c r="A12" s="16" t="s">
        <v>34</v>
      </c>
      <c r="B12" s="42">
        <v>1.7123287671232876E-2</v>
      </c>
      <c r="C12" s="25">
        <f t="shared" ref="C12:Z12" si="25">INDEX($AD$20:$AG$28,MATCH(C$3,$AC$6:$AC$14,0),MATCH(C$1,$AD$5:$AG$5,0))*C50/C$42</f>
        <v>12.924551810152961</v>
      </c>
      <c r="D12" s="25" t="e">
        <f t="shared" si="25"/>
        <v>#N/A</v>
      </c>
      <c r="E12" s="25">
        <f t="shared" si="25"/>
        <v>12.275199790670666</v>
      </c>
      <c r="F12" s="25">
        <f t="shared" si="25"/>
        <v>13.532675002982131</v>
      </c>
      <c r="G12" s="25">
        <f t="shared" si="25"/>
        <v>15.775845357667276</v>
      </c>
      <c r="H12" s="25">
        <f t="shared" si="25"/>
        <v>28.656198873457981</v>
      </c>
      <c r="I12" s="25">
        <f t="shared" si="25"/>
        <v>13.163316457600494</v>
      </c>
      <c r="J12" s="25" t="e">
        <f t="shared" si="25"/>
        <v>#N/A</v>
      </c>
      <c r="K12" s="25">
        <f t="shared" si="25"/>
        <v>13.946824797386958</v>
      </c>
      <c r="L12" s="25">
        <f t="shared" si="25"/>
        <v>14.080899010814882</v>
      </c>
      <c r="M12" s="25">
        <f t="shared" si="25"/>
        <v>14.96937780776557</v>
      </c>
      <c r="N12" s="25">
        <f t="shared" si="25"/>
        <v>12.411403962471603</v>
      </c>
      <c r="O12" s="25">
        <f t="shared" si="25"/>
        <v>11.564730622016246</v>
      </c>
      <c r="P12" s="25" t="e">
        <f t="shared" si="25"/>
        <v>#N/A</v>
      </c>
      <c r="Q12" s="25">
        <f t="shared" si="25"/>
        <v>10.589951693162384</v>
      </c>
      <c r="R12" s="25">
        <f t="shared" si="25"/>
        <v>11.722228650001959</v>
      </c>
      <c r="S12" s="25">
        <f t="shared" si="25"/>
        <v>10.849308859419734</v>
      </c>
      <c r="T12" s="25">
        <f t="shared" si="25"/>
        <v>11.128792016629376</v>
      </c>
      <c r="U12" s="25">
        <f t="shared" si="25"/>
        <v>10.4831907717235</v>
      </c>
      <c r="V12" s="25" t="e">
        <f t="shared" si="25"/>
        <v>#N/A</v>
      </c>
      <c r="W12" s="25">
        <f t="shared" si="25"/>
        <v>9.5449369900380869</v>
      </c>
      <c r="X12" s="25">
        <f t="shared" si="25"/>
        <v>10.601867837253344</v>
      </c>
      <c r="Y12" s="25">
        <f t="shared" si="25"/>
        <v>9.758838424703093</v>
      </c>
      <c r="Z12" s="25">
        <f t="shared" si="25"/>
        <v>10.370400701280905</v>
      </c>
      <c r="AB12" s="248"/>
      <c r="AC12" s="31" t="s">
        <v>77</v>
      </c>
      <c r="AD12" s="31">
        <f t="shared" si="24"/>
        <v>11.502000000000001</v>
      </c>
      <c r="AE12" s="31">
        <f t="shared" si="20"/>
        <v>13.135999999999999</v>
      </c>
      <c r="AF12" s="31">
        <f t="shared" si="21"/>
        <v>11.305</v>
      </c>
      <c r="AG12" s="31">
        <f t="shared" si="22"/>
        <v>10.137</v>
      </c>
      <c r="AJ12" s="38">
        <f t="shared" si="15"/>
        <v>318.87016140551003</v>
      </c>
      <c r="AK12" s="38">
        <f t="shared" si="7"/>
        <v>349.36753780278934</v>
      </c>
      <c r="AL12" s="38">
        <f t="shared" si="8"/>
        <v>298.48492615730362</v>
      </c>
      <c r="AM12" s="38">
        <f t="shared" si="9"/>
        <v>284.28786447742073</v>
      </c>
      <c r="AN12" s="31">
        <f t="shared" si="16"/>
        <v>88.575044834863903</v>
      </c>
      <c r="AO12" s="31">
        <f t="shared" si="10"/>
        <v>97.046538278552589</v>
      </c>
      <c r="AP12" s="31">
        <f t="shared" si="11"/>
        <v>82.912479488139894</v>
      </c>
      <c r="AQ12" s="31">
        <f t="shared" si="12"/>
        <v>78.968851243727983</v>
      </c>
      <c r="AS12" s="14" t="s">
        <v>217</v>
      </c>
      <c r="AT12" s="38">
        <v>49.056947908540003</v>
      </c>
      <c r="AU12" s="38">
        <v>53.748851969659903</v>
      </c>
      <c r="AV12" s="38">
        <v>45.9207578703544</v>
      </c>
      <c r="AW12" s="38">
        <v>43.736594534987802</v>
      </c>
    </row>
    <row r="13" spans="1:49" x14ac:dyDescent="0.3">
      <c r="A13" s="18" t="s">
        <v>35</v>
      </c>
      <c r="B13" s="39">
        <v>6.4726027397260272E-2</v>
      </c>
      <c r="C13" s="25">
        <f t="shared" ref="C13:Z13" si="26">INDEX($AD$20:$AG$28,MATCH(C$3,$AC$6:$AC$14,0),MATCH(C$1,$AD$5:$AG$5,0))*C51/C$42</f>
        <v>5.1599636521280656</v>
      </c>
      <c r="D13" s="25" t="e">
        <f t="shared" si="26"/>
        <v>#N/A</v>
      </c>
      <c r="E13" s="25">
        <f t="shared" si="26"/>
        <v>5.8145775765261769</v>
      </c>
      <c r="F13" s="25">
        <f t="shared" si="26"/>
        <v>5.4082572088050593</v>
      </c>
      <c r="G13" s="25">
        <f t="shared" si="26"/>
        <v>6.9233882631719617</v>
      </c>
      <c r="H13" s="25">
        <f t="shared" si="26"/>
        <v>11.452402430400827</v>
      </c>
      <c r="I13" s="25">
        <f t="shared" si="26"/>
        <v>4.0572750863706872</v>
      </c>
      <c r="J13" s="25" t="e">
        <f t="shared" si="26"/>
        <v>#N/A</v>
      </c>
      <c r="K13" s="25">
        <f t="shared" si="26"/>
        <v>4.9744464978037541</v>
      </c>
      <c r="L13" s="25">
        <f t="shared" si="26"/>
        <v>4.2936683349681202</v>
      </c>
      <c r="M13" s="25">
        <f t="shared" si="26"/>
        <v>5.1376850225027901</v>
      </c>
      <c r="N13" s="25">
        <f t="shared" si="26"/>
        <v>4.3156430743260747</v>
      </c>
      <c r="O13" s="25">
        <f t="shared" si="26"/>
        <v>2.6410607323504474</v>
      </c>
      <c r="P13" s="25" t="e">
        <f t="shared" si="26"/>
        <v>#N/A</v>
      </c>
      <c r="Q13" s="25">
        <f t="shared" si="26"/>
        <v>4.2748198546417866</v>
      </c>
      <c r="R13" s="25">
        <f t="shared" si="26"/>
        <v>2.6254708871812369</v>
      </c>
      <c r="S13" s="25">
        <f t="shared" si="26"/>
        <v>4.0873073339002701</v>
      </c>
      <c r="T13" s="25">
        <f t="shared" si="26"/>
        <v>2.5919835286919488</v>
      </c>
      <c r="U13" s="25">
        <f t="shared" si="26"/>
        <v>2.3940673070438097</v>
      </c>
      <c r="V13" s="25" t="e">
        <f t="shared" si="26"/>
        <v>#N/A</v>
      </c>
      <c r="W13" s="25">
        <f t="shared" si="26"/>
        <v>3.8529813297132263</v>
      </c>
      <c r="X13" s="25">
        <f t="shared" si="26"/>
        <v>2.3745395340370798</v>
      </c>
      <c r="Y13" s="25">
        <f t="shared" si="26"/>
        <v>3.6764896621967909</v>
      </c>
      <c r="Z13" s="25">
        <f t="shared" si="26"/>
        <v>2.4153482034249372</v>
      </c>
      <c r="AB13" s="248"/>
      <c r="AC13" s="31" t="s">
        <v>14</v>
      </c>
      <c r="AD13" s="31">
        <f t="shared" si="24"/>
        <v>11.888999999999999</v>
      </c>
      <c r="AE13" s="31">
        <f t="shared" si="20"/>
        <v>13.026</v>
      </c>
      <c r="AF13" s="31">
        <f t="shared" si="21"/>
        <v>11.129</v>
      </c>
      <c r="AG13" s="31">
        <f t="shared" si="22"/>
        <v>10.6</v>
      </c>
      <c r="AJ13" s="38">
        <f t="shared" si="15"/>
        <v>391.23091841130241</v>
      </c>
      <c r="AK13" s="38">
        <f t="shared" si="7"/>
        <v>375.3199276546668</v>
      </c>
      <c r="AL13" s="38">
        <f t="shared" si="8"/>
        <v>314.08572585797617</v>
      </c>
      <c r="AM13" s="38">
        <f t="shared" si="9"/>
        <v>287.80482078988121</v>
      </c>
      <c r="AN13" s="31">
        <f t="shared" si="16"/>
        <v>108.67525511425066</v>
      </c>
      <c r="AO13" s="31">
        <f t="shared" si="10"/>
        <v>104.25553545962967</v>
      </c>
      <c r="AP13" s="31">
        <f t="shared" si="11"/>
        <v>87.24603496054894</v>
      </c>
      <c r="AQ13" s="31">
        <f t="shared" si="12"/>
        <v>79.945783552744771</v>
      </c>
      <c r="AS13" s="14" t="s">
        <v>218</v>
      </c>
      <c r="AT13" s="38">
        <v>60.189372063277297</v>
      </c>
      <c r="AU13" s="38">
        <v>57.741527331487198</v>
      </c>
      <c r="AV13" s="38">
        <v>48.320880901227099</v>
      </c>
      <c r="AW13" s="38">
        <v>44.277664736904804</v>
      </c>
    </row>
    <row r="14" spans="1:49" x14ac:dyDescent="0.3">
      <c r="A14" s="15" t="s">
        <v>36</v>
      </c>
      <c r="B14" s="40">
        <v>3.5958904109589039E-2</v>
      </c>
      <c r="C14" s="25">
        <f t="shared" ref="C14:Z14" si="27">INDEX($AD$20:$AG$28,MATCH(C$3,$AC$6:$AC$14,0),MATCH(C$1,$AD$5:$AG$5,0))*C52/C$42</f>
        <v>5.1599636521281074</v>
      </c>
      <c r="D14" s="25" t="e">
        <f t="shared" si="27"/>
        <v>#N/A</v>
      </c>
      <c r="E14" s="25">
        <f t="shared" si="27"/>
        <v>5.8145775765261911</v>
      </c>
      <c r="F14" s="25">
        <f t="shared" si="27"/>
        <v>5.4082572088050718</v>
      </c>
      <c r="G14" s="25">
        <f t="shared" si="27"/>
        <v>6.9233882631720283</v>
      </c>
      <c r="H14" s="25">
        <f t="shared" si="27"/>
        <v>11.45240243040084</v>
      </c>
      <c r="I14" s="25">
        <f t="shared" si="27"/>
        <v>4.0572750863706446</v>
      </c>
      <c r="J14" s="25" t="e">
        <f t="shared" si="27"/>
        <v>#N/A</v>
      </c>
      <c r="K14" s="25">
        <f t="shared" si="27"/>
        <v>4.974446497803779</v>
      </c>
      <c r="L14" s="25">
        <f t="shared" si="27"/>
        <v>4.2936683349681202</v>
      </c>
      <c r="M14" s="25">
        <f t="shared" si="27"/>
        <v>5.137685022502783</v>
      </c>
      <c r="N14" s="25">
        <f t="shared" si="27"/>
        <v>4.3156430743261014</v>
      </c>
      <c r="O14" s="25">
        <f t="shared" si="27"/>
        <v>2.6410607323504447</v>
      </c>
      <c r="P14" s="25" t="e">
        <f t="shared" si="27"/>
        <v>#N/A</v>
      </c>
      <c r="Q14" s="25">
        <f t="shared" si="27"/>
        <v>4.2748198546418053</v>
      </c>
      <c r="R14" s="25">
        <f t="shared" si="27"/>
        <v>2.6254708871812378</v>
      </c>
      <c r="S14" s="25">
        <f t="shared" si="27"/>
        <v>4.0873073339002701</v>
      </c>
      <c r="T14" s="25">
        <f t="shared" si="27"/>
        <v>2.5919835286919422</v>
      </c>
      <c r="U14" s="25">
        <f t="shared" si="27"/>
        <v>2.3940673070438074</v>
      </c>
      <c r="V14" s="25" t="e">
        <f t="shared" si="27"/>
        <v>#N/A</v>
      </c>
      <c r="W14" s="25">
        <f t="shared" si="27"/>
        <v>3.8529813297132431</v>
      </c>
      <c r="X14" s="25">
        <f t="shared" si="27"/>
        <v>2.3745395340370803</v>
      </c>
      <c r="Y14" s="25">
        <f t="shared" si="27"/>
        <v>3.6764896621967909</v>
      </c>
      <c r="Z14" s="25">
        <f t="shared" si="27"/>
        <v>2.4153482034249305</v>
      </c>
      <c r="AB14" s="248"/>
      <c r="AC14" s="31" t="s">
        <v>75</v>
      </c>
      <c r="AD14" s="31">
        <f t="shared" si="24"/>
        <v>14.587</v>
      </c>
      <c r="AE14" s="31">
        <f t="shared" si="20"/>
        <v>13.994</v>
      </c>
      <c r="AF14" s="31">
        <f t="shared" si="21"/>
        <v>11.711</v>
      </c>
      <c r="AG14" s="31">
        <f t="shared" si="22"/>
        <v>10.731</v>
      </c>
      <c r="AJ14" s="31"/>
      <c r="AK14" s="31"/>
      <c r="AL14" s="31"/>
      <c r="AM14" s="31"/>
      <c r="AN14" s="31"/>
      <c r="AO14" s="31"/>
      <c r="AP14" s="31"/>
      <c r="AQ14" s="31"/>
    </row>
    <row r="15" spans="1:49" x14ac:dyDescent="0.3">
      <c r="A15" s="17" t="s">
        <v>37</v>
      </c>
      <c r="B15" s="41">
        <v>3.5958904109589039E-2</v>
      </c>
      <c r="C15" s="25">
        <f t="shared" ref="C15:Z15" si="28">INDEX($AD$20:$AG$28,MATCH(C$3,$AC$6:$AC$14,0),MATCH(C$1,$AD$5:$AG$5,0))*C53/C$42</f>
        <v>5.1599636521281074</v>
      </c>
      <c r="D15" s="25" t="e">
        <f t="shared" si="28"/>
        <v>#N/A</v>
      </c>
      <c r="E15" s="25">
        <f t="shared" si="28"/>
        <v>5.8145775765261911</v>
      </c>
      <c r="F15" s="25">
        <f t="shared" si="28"/>
        <v>5.4082572088050718</v>
      </c>
      <c r="G15" s="25">
        <f t="shared" si="28"/>
        <v>6.9233882631720283</v>
      </c>
      <c r="H15" s="25">
        <f t="shared" si="28"/>
        <v>11.45240243040084</v>
      </c>
      <c r="I15" s="25">
        <f t="shared" si="28"/>
        <v>4.0572750863706446</v>
      </c>
      <c r="J15" s="25" t="e">
        <f t="shared" si="28"/>
        <v>#N/A</v>
      </c>
      <c r="K15" s="25">
        <f t="shared" si="28"/>
        <v>4.974446497803779</v>
      </c>
      <c r="L15" s="25">
        <f t="shared" si="28"/>
        <v>4.2936683349681202</v>
      </c>
      <c r="M15" s="25">
        <f t="shared" si="28"/>
        <v>5.137685022502783</v>
      </c>
      <c r="N15" s="25">
        <f t="shared" si="28"/>
        <v>4.3156430743261014</v>
      </c>
      <c r="O15" s="25">
        <f t="shared" si="28"/>
        <v>2.6410607323504447</v>
      </c>
      <c r="P15" s="25" t="e">
        <f t="shared" si="28"/>
        <v>#N/A</v>
      </c>
      <c r="Q15" s="25">
        <f t="shared" si="28"/>
        <v>4.2748198546418053</v>
      </c>
      <c r="R15" s="25">
        <f t="shared" si="28"/>
        <v>2.6254708871812378</v>
      </c>
      <c r="S15" s="25">
        <f t="shared" si="28"/>
        <v>4.0873073339002701</v>
      </c>
      <c r="T15" s="25">
        <f t="shared" si="28"/>
        <v>2.5919835286919422</v>
      </c>
      <c r="U15" s="25">
        <f t="shared" si="28"/>
        <v>2.3940673070438074</v>
      </c>
      <c r="V15" s="25" t="e">
        <f t="shared" si="28"/>
        <v>#N/A</v>
      </c>
      <c r="W15" s="25">
        <f t="shared" si="28"/>
        <v>3.8529813297132431</v>
      </c>
      <c r="X15" s="25">
        <f t="shared" si="28"/>
        <v>2.3745395340370803</v>
      </c>
      <c r="Y15" s="25">
        <f t="shared" si="28"/>
        <v>3.6764896621967909</v>
      </c>
      <c r="Z15" s="25">
        <f t="shared" si="28"/>
        <v>2.4153482034249305</v>
      </c>
      <c r="AC15" s="31"/>
      <c r="AJ15" s="31"/>
      <c r="AK15" s="31"/>
      <c r="AL15" s="31"/>
      <c r="AM15" s="31"/>
      <c r="AN15" s="31"/>
      <c r="AO15" s="31"/>
      <c r="AP15" s="31"/>
      <c r="AQ15" s="31"/>
    </row>
    <row r="16" spans="1:49" x14ac:dyDescent="0.3">
      <c r="A16" s="16" t="s">
        <v>38</v>
      </c>
      <c r="B16" s="42">
        <v>3.5958904109589039E-2</v>
      </c>
      <c r="C16" s="25">
        <f t="shared" ref="C16:Z16" si="29">INDEX($AD$20:$AG$28,MATCH(C$3,$AC$6:$AC$14,0),MATCH(C$1,$AD$5:$AG$5,0))*C54/C$42</f>
        <v>5.1599636521281074</v>
      </c>
      <c r="D16" s="25" t="e">
        <f t="shared" si="29"/>
        <v>#N/A</v>
      </c>
      <c r="E16" s="25">
        <f t="shared" si="29"/>
        <v>5.8145775765261911</v>
      </c>
      <c r="F16" s="25">
        <f t="shared" si="29"/>
        <v>5.4082572088050718</v>
      </c>
      <c r="G16" s="25">
        <f t="shared" si="29"/>
        <v>6.9233882631720283</v>
      </c>
      <c r="H16" s="25">
        <f t="shared" si="29"/>
        <v>11.45240243040084</v>
      </c>
      <c r="I16" s="25">
        <f t="shared" si="29"/>
        <v>4.0572750863706446</v>
      </c>
      <c r="J16" s="25" t="e">
        <f t="shared" si="29"/>
        <v>#N/A</v>
      </c>
      <c r="K16" s="25">
        <f t="shared" si="29"/>
        <v>4.974446497803779</v>
      </c>
      <c r="L16" s="25">
        <f t="shared" si="29"/>
        <v>4.2936683349681202</v>
      </c>
      <c r="M16" s="25">
        <f t="shared" si="29"/>
        <v>5.137685022502783</v>
      </c>
      <c r="N16" s="25">
        <f t="shared" si="29"/>
        <v>4.3156430743261014</v>
      </c>
      <c r="O16" s="25">
        <f t="shared" si="29"/>
        <v>2.6410607323504447</v>
      </c>
      <c r="P16" s="25" t="e">
        <f t="shared" si="29"/>
        <v>#N/A</v>
      </c>
      <c r="Q16" s="25">
        <f t="shared" si="29"/>
        <v>4.2748198546418053</v>
      </c>
      <c r="R16" s="25">
        <f t="shared" si="29"/>
        <v>2.6254708871812378</v>
      </c>
      <c r="S16" s="25">
        <f t="shared" si="29"/>
        <v>4.0873073339002701</v>
      </c>
      <c r="T16" s="25">
        <f t="shared" si="29"/>
        <v>2.5919835286919422</v>
      </c>
      <c r="U16" s="25">
        <f t="shared" si="29"/>
        <v>2.3940673070438074</v>
      </c>
      <c r="V16" s="25" t="e">
        <f t="shared" si="29"/>
        <v>#N/A</v>
      </c>
      <c r="W16" s="25">
        <f t="shared" si="29"/>
        <v>3.8529813297132431</v>
      </c>
      <c r="X16" s="25">
        <f t="shared" si="29"/>
        <v>2.3745395340370803</v>
      </c>
      <c r="Y16" s="25">
        <f t="shared" si="29"/>
        <v>3.6764896621967909</v>
      </c>
      <c r="Z16" s="25">
        <f t="shared" si="29"/>
        <v>2.4153482034249305</v>
      </c>
      <c r="AJ16" s="31"/>
      <c r="AK16" s="31"/>
      <c r="AL16" s="31"/>
      <c r="AM16" s="31"/>
      <c r="AN16" s="31"/>
      <c r="AO16" s="31"/>
      <c r="AP16" s="31"/>
      <c r="AQ16" s="31"/>
    </row>
    <row r="17" spans="1:49" x14ac:dyDescent="0.3">
      <c r="A17" s="18" t="s">
        <v>39</v>
      </c>
      <c r="B17" s="39">
        <v>2.9794520547945205E-2</v>
      </c>
      <c r="C17" s="25">
        <f t="shared" ref="C17:Z17" si="30">INDEX($AD$20:$AG$28,MATCH(C$3,$AC$6:$AC$14,0),MATCH(C$1,$AD$5:$AG$5,0))*C55/C$42</f>
        <v>5.1599636521281269</v>
      </c>
      <c r="D17" s="25" t="e">
        <f t="shared" si="30"/>
        <v>#N/A</v>
      </c>
      <c r="E17" s="25">
        <f t="shared" si="30"/>
        <v>5.8145775765262115</v>
      </c>
      <c r="F17" s="25">
        <f t="shared" si="30"/>
        <v>5.4082572088050762</v>
      </c>
      <c r="G17" s="25">
        <f t="shared" si="30"/>
        <v>6.9233882631720594</v>
      </c>
      <c r="H17" s="25">
        <f t="shared" si="30"/>
        <v>11.452402430400829</v>
      </c>
      <c r="I17" s="25">
        <f t="shared" si="30"/>
        <v>4.0572750863706446</v>
      </c>
      <c r="J17" s="25" t="e">
        <f t="shared" si="30"/>
        <v>#N/A</v>
      </c>
      <c r="K17" s="25">
        <f t="shared" si="30"/>
        <v>4.9744464978037897</v>
      </c>
      <c r="L17" s="25">
        <f t="shared" si="30"/>
        <v>4.2936683349681202</v>
      </c>
      <c r="M17" s="25">
        <f t="shared" si="30"/>
        <v>5.1376850225027786</v>
      </c>
      <c r="N17" s="25">
        <f t="shared" si="30"/>
        <v>4.3156430743261147</v>
      </c>
      <c r="O17" s="25">
        <f t="shared" si="30"/>
        <v>2.6410607323504438</v>
      </c>
      <c r="P17" s="25" t="e">
        <f t="shared" si="30"/>
        <v>#N/A</v>
      </c>
      <c r="Q17" s="25">
        <f t="shared" si="30"/>
        <v>4.2748198546418061</v>
      </c>
      <c r="R17" s="25">
        <f t="shared" si="30"/>
        <v>2.6254708871812378</v>
      </c>
      <c r="S17" s="25">
        <f t="shared" si="30"/>
        <v>4.0873073339002701</v>
      </c>
      <c r="T17" s="25">
        <f t="shared" si="30"/>
        <v>2.5919835286919382</v>
      </c>
      <c r="U17" s="25">
        <f t="shared" si="30"/>
        <v>2.394067307043807</v>
      </c>
      <c r="V17" s="25" t="e">
        <f t="shared" si="30"/>
        <v>#N/A</v>
      </c>
      <c r="W17" s="25">
        <f t="shared" si="30"/>
        <v>3.8529813297132431</v>
      </c>
      <c r="X17" s="25">
        <f t="shared" si="30"/>
        <v>2.3745395340370803</v>
      </c>
      <c r="Y17" s="25">
        <f t="shared" si="30"/>
        <v>3.6764896621967917</v>
      </c>
      <c r="Z17" s="25">
        <f t="shared" si="30"/>
        <v>2.4153482034249274</v>
      </c>
      <c r="AC17" s="31"/>
      <c r="AJ17" s="31"/>
      <c r="AK17" s="31"/>
      <c r="AL17" s="31"/>
      <c r="AM17" s="31"/>
      <c r="AN17" s="31"/>
      <c r="AO17" s="31"/>
      <c r="AP17" s="31"/>
      <c r="AQ17" s="31"/>
    </row>
    <row r="18" spans="1:49" x14ac:dyDescent="0.3">
      <c r="A18" s="15" t="s">
        <v>40</v>
      </c>
      <c r="B18" s="40">
        <v>1.6552511415525113E-2</v>
      </c>
      <c r="C18" s="25">
        <f t="shared" ref="C18:Z18" si="31">INDEX($AD$20:$AG$28,MATCH(C$3,$AC$6:$AC$14,0),MATCH(C$1,$AD$5:$AG$5,0))*C56/C$42</f>
        <v>5.1599636521280985</v>
      </c>
      <c r="D18" s="25" t="e">
        <f t="shared" si="31"/>
        <v>#N/A</v>
      </c>
      <c r="E18" s="25">
        <f t="shared" si="31"/>
        <v>5.8145775765261822</v>
      </c>
      <c r="F18" s="25">
        <f t="shared" si="31"/>
        <v>5.4082572088051011</v>
      </c>
      <c r="G18" s="25">
        <f t="shared" si="31"/>
        <v>6.9233882631720531</v>
      </c>
      <c r="H18" s="25">
        <f t="shared" si="31"/>
        <v>11.452402430400774</v>
      </c>
      <c r="I18" s="25">
        <f t="shared" si="31"/>
        <v>4.0572750863706464</v>
      </c>
      <c r="J18" s="25" t="e">
        <f t="shared" si="31"/>
        <v>#N/A</v>
      </c>
      <c r="K18" s="25">
        <f t="shared" si="31"/>
        <v>4.9744464978037994</v>
      </c>
      <c r="L18" s="25">
        <f t="shared" si="31"/>
        <v>4.2936683349681202</v>
      </c>
      <c r="M18" s="25">
        <f t="shared" si="31"/>
        <v>5.1376850225027635</v>
      </c>
      <c r="N18" s="25">
        <f t="shared" si="31"/>
        <v>4.3156430743261369</v>
      </c>
      <c r="O18" s="25">
        <f t="shared" si="31"/>
        <v>2.6410607323504394</v>
      </c>
      <c r="P18" s="25" t="e">
        <f t="shared" si="31"/>
        <v>#N/A</v>
      </c>
      <c r="Q18" s="25">
        <f t="shared" si="31"/>
        <v>4.2748198546418053</v>
      </c>
      <c r="R18" s="25">
        <f t="shared" si="31"/>
        <v>2.6254708871812382</v>
      </c>
      <c r="S18" s="25">
        <f t="shared" si="31"/>
        <v>4.0873073339002701</v>
      </c>
      <c r="T18" s="25">
        <f t="shared" si="31"/>
        <v>2.5919835286919222</v>
      </c>
      <c r="U18" s="25">
        <f t="shared" si="31"/>
        <v>2.3940673070438026</v>
      </c>
      <c r="V18" s="25" t="e">
        <f t="shared" si="31"/>
        <v>#N/A</v>
      </c>
      <c r="W18" s="25">
        <f t="shared" si="31"/>
        <v>3.8529813297132431</v>
      </c>
      <c r="X18" s="25">
        <f t="shared" si="31"/>
        <v>2.3745395340370807</v>
      </c>
      <c r="Y18" s="25">
        <f t="shared" si="31"/>
        <v>3.6764896621967909</v>
      </c>
      <c r="Z18" s="25">
        <f t="shared" si="31"/>
        <v>2.4153482034249119</v>
      </c>
      <c r="AC18" s="31"/>
      <c r="AD18" s="247" t="s">
        <v>111</v>
      </c>
      <c r="AE18" s="247"/>
      <c r="AF18" s="247"/>
      <c r="AG18" s="247"/>
      <c r="AJ18" s="31" t="s">
        <v>105</v>
      </c>
      <c r="AK18" s="31" t="s">
        <v>105</v>
      </c>
      <c r="AL18" s="31" t="s">
        <v>105</v>
      </c>
      <c r="AM18" s="31" t="s">
        <v>105</v>
      </c>
      <c r="AN18" s="31" t="s">
        <v>106</v>
      </c>
      <c r="AO18" s="31" t="s">
        <v>106</v>
      </c>
      <c r="AP18" s="31" t="s">
        <v>106</v>
      </c>
      <c r="AQ18" s="31" t="s">
        <v>106</v>
      </c>
    </row>
    <row r="19" spans="1:49" x14ac:dyDescent="0.3">
      <c r="A19" s="17" t="s">
        <v>41</v>
      </c>
      <c r="B19" s="41">
        <v>1.6552511415525113E-2</v>
      </c>
      <c r="C19" s="25">
        <f t="shared" ref="C19:Z19" si="32">INDEX($AD$20:$AG$28,MATCH(C$3,$AC$6:$AC$14,0),MATCH(C$1,$AD$5:$AG$5,0))*C57/C$42</f>
        <v>5.1599636521280985</v>
      </c>
      <c r="D19" s="25" t="e">
        <f t="shared" si="32"/>
        <v>#N/A</v>
      </c>
      <c r="E19" s="25">
        <f t="shared" si="32"/>
        <v>5.8145775765261822</v>
      </c>
      <c r="F19" s="25">
        <f t="shared" si="32"/>
        <v>5.4082572088051011</v>
      </c>
      <c r="G19" s="25">
        <f t="shared" si="32"/>
        <v>6.9233882631720531</v>
      </c>
      <c r="H19" s="25">
        <f t="shared" si="32"/>
        <v>11.452402430400774</v>
      </c>
      <c r="I19" s="25">
        <f t="shared" si="32"/>
        <v>4.0572750863706464</v>
      </c>
      <c r="J19" s="25" t="e">
        <f t="shared" si="32"/>
        <v>#N/A</v>
      </c>
      <c r="K19" s="25">
        <f t="shared" si="32"/>
        <v>4.9744464978037994</v>
      </c>
      <c r="L19" s="25">
        <f t="shared" si="32"/>
        <v>4.2936683349681202</v>
      </c>
      <c r="M19" s="25">
        <f t="shared" si="32"/>
        <v>5.1376850225027635</v>
      </c>
      <c r="N19" s="25">
        <f t="shared" si="32"/>
        <v>4.3156430743261369</v>
      </c>
      <c r="O19" s="25">
        <f t="shared" si="32"/>
        <v>2.6410607323504394</v>
      </c>
      <c r="P19" s="25" t="e">
        <f t="shared" si="32"/>
        <v>#N/A</v>
      </c>
      <c r="Q19" s="25">
        <f t="shared" si="32"/>
        <v>4.2748198546418053</v>
      </c>
      <c r="R19" s="25">
        <f t="shared" si="32"/>
        <v>2.6254708871812382</v>
      </c>
      <c r="S19" s="25">
        <f t="shared" si="32"/>
        <v>4.0873073339002701</v>
      </c>
      <c r="T19" s="25">
        <f t="shared" si="32"/>
        <v>2.5919835286919222</v>
      </c>
      <c r="U19" s="25">
        <f t="shared" si="32"/>
        <v>2.3940673070438026</v>
      </c>
      <c r="V19" s="25" t="e">
        <f t="shared" si="32"/>
        <v>#N/A</v>
      </c>
      <c r="W19" s="25">
        <f t="shared" si="32"/>
        <v>3.8529813297132431</v>
      </c>
      <c r="X19" s="25">
        <f t="shared" si="32"/>
        <v>2.3745395340370807</v>
      </c>
      <c r="Y19" s="25">
        <f t="shared" si="32"/>
        <v>3.6764896621967909</v>
      </c>
      <c r="Z19" s="25">
        <f t="shared" si="32"/>
        <v>2.4153482034249119</v>
      </c>
      <c r="AC19" s="31"/>
      <c r="AD19" s="31">
        <v>2020</v>
      </c>
      <c r="AE19" s="31">
        <v>2030</v>
      </c>
      <c r="AF19" s="31">
        <v>2040</v>
      </c>
      <c r="AG19" s="31">
        <v>2050</v>
      </c>
      <c r="AJ19" s="38">
        <v>2020</v>
      </c>
      <c r="AK19" s="38">
        <v>2030</v>
      </c>
      <c r="AL19" s="38">
        <v>2040</v>
      </c>
      <c r="AM19" s="38">
        <v>2050</v>
      </c>
      <c r="AN19" s="38">
        <v>2020</v>
      </c>
      <c r="AO19" s="38">
        <v>2030</v>
      </c>
      <c r="AP19" s="38">
        <v>2040</v>
      </c>
      <c r="AQ19" s="38">
        <v>2050</v>
      </c>
    </row>
    <row r="20" spans="1:49" x14ac:dyDescent="0.3">
      <c r="A20" s="16" t="s">
        <v>42</v>
      </c>
      <c r="B20" s="42">
        <v>1.6552511415525113E-2</v>
      </c>
      <c r="C20" s="25">
        <f t="shared" ref="C20:Z20" si="33">INDEX($AD$20:$AG$28,MATCH(C$3,$AC$6:$AC$14,0),MATCH(C$1,$AD$5:$AG$5,0))*C58/C$42</f>
        <v>5.1599636521280985</v>
      </c>
      <c r="D20" s="25" t="e">
        <f t="shared" si="33"/>
        <v>#N/A</v>
      </c>
      <c r="E20" s="25">
        <f t="shared" si="33"/>
        <v>5.8145775765261822</v>
      </c>
      <c r="F20" s="25">
        <f t="shared" si="33"/>
        <v>5.4082572088051011</v>
      </c>
      <c r="G20" s="25">
        <f t="shared" si="33"/>
        <v>6.9233882631720531</v>
      </c>
      <c r="H20" s="25">
        <f t="shared" si="33"/>
        <v>11.452402430400774</v>
      </c>
      <c r="I20" s="25">
        <f t="shared" si="33"/>
        <v>4.0572750863706464</v>
      </c>
      <c r="J20" s="25" t="e">
        <f t="shared" si="33"/>
        <v>#N/A</v>
      </c>
      <c r="K20" s="25">
        <f t="shared" si="33"/>
        <v>4.9744464978037994</v>
      </c>
      <c r="L20" s="25">
        <f t="shared" si="33"/>
        <v>4.2936683349681202</v>
      </c>
      <c r="M20" s="25">
        <f t="shared" si="33"/>
        <v>5.1376850225027635</v>
      </c>
      <c r="N20" s="25">
        <f t="shared" si="33"/>
        <v>4.3156430743261369</v>
      </c>
      <c r="O20" s="25">
        <f t="shared" si="33"/>
        <v>2.6410607323504394</v>
      </c>
      <c r="P20" s="25" t="e">
        <f t="shared" si="33"/>
        <v>#N/A</v>
      </c>
      <c r="Q20" s="25">
        <f t="shared" si="33"/>
        <v>4.2748198546418053</v>
      </c>
      <c r="R20" s="25">
        <f t="shared" si="33"/>
        <v>2.6254708871812382</v>
      </c>
      <c r="S20" s="25">
        <f t="shared" si="33"/>
        <v>4.0873073339002701</v>
      </c>
      <c r="T20" s="25">
        <f t="shared" si="33"/>
        <v>2.5919835286919222</v>
      </c>
      <c r="U20" s="25">
        <f t="shared" si="33"/>
        <v>2.3940673070438026</v>
      </c>
      <c r="V20" s="25" t="e">
        <f t="shared" si="33"/>
        <v>#N/A</v>
      </c>
      <c r="W20" s="25">
        <f t="shared" si="33"/>
        <v>3.8529813297132431</v>
      </c>
      <c r="X20" s="25">
        <f t="shared" si="33"/>
        <v>2.3745395340370807</v>
      </c>
      <c r="Y20" s="25">
        <f t="shared" si="33"/>
        <v>3.6764896621967909</v>
      </c>
      <c r="Z20" s="25">
        <f t="shared" si="33"/>
        <v>2.4153482034249119</v>
      </c>
      <c r="AB20" s="248" t="s">
        <v>261</v>
      </c>
      <c r="AC20" s="31" t="s">
        <v>107</v>
      </c>
      <c r="AD20" s="31">
        <f>ROUND(AN20/7.45,3)</f>
        <v>11.49</v>
      </c>
      <c r="AE20" s="31">
        <f t="shared" ref="AE20:AE22" si="34">ROUND(AO20/7.45,3)</f>
        <v>10.885999999999999</v>
      </c>
      <c r="AF20" s="31">
        <f t="shared" ref="AF20:AF22" si="35">ROUND(AP20/7.45,3)</f>
        <v>9.6280000000000001</v>
      </c>
      <c r="AG20" s="31">
        <f t="shared" ref="AG20:AG22" si="36">ROUND(AQ20/7.45,3)</f>
        <v>8.9830000000000005</v>
      </c>
      <c r="AJ20" s="38">
        <f>AT20*6.5</f>
        <v>308.17373159133467</v>
      </c>
      <c r="AK20" s="38">
        <f t="shared" ref="AK20:AK27" si="37">AU20*6.5</f>
        <v>291.97339033573292</v>
      </c>
      <c r="AL20" s="38">
        <f t="shared" ref="AL20:AL27" si="38">AV20*6.5</f>
        <v>258.22592422645067</v>
      </c>
      <c r="AM20" s="38">
        <f t="shared" ref="AM20:AM27" si="39">AW20*6.5</f>
        <v>240.9367533990573</v>
      </c>
      <c r="AN20" s="31">
        <f>AJ20/3.6</f>
        <v>85.603814330926298</v>
      </c>
      <c r="AO20" s="31">
        <f t="shared" ref="AO20:AO27" si="40">AK20/3.6</f>
        <v>81.103719537703583</v>
      </c>
      <c r="AP20" s="31">
        <f t="shared" ref="AP20:AP27" si="41">AL20/3.6</f>
        <v>71.729423396236299</v>
      </c>
      <c r="AQ20" s="31">
        <f t="shared" ref="AQ20:AQ27" si="42">AM20/3.6</f>
        <v>66.926875944182584</v>
      </c>
      <c r="AS20" s="14" t="s">
        <v>213</v>
      </c>
      <c r="AT20" s="38">
        <v>47.4113433217438</v>
      </c>
      <c r="AU20" s="38">
        <v>44.918983128574297</v>
      </c>
      <c r="AV20" s="38">
        <v>39.727065265607798</v>
      </c>
      <c r="AW20" s="38">
        <v>37.067192830624201</v>
      </c>
    </row>
    <row r="21" spans="1:49" x14ac:dyDescent="0.3">
      <c r="A21" s="18" t="s">
        <v>43</v>
      </c>
      <c r="B21" s="39">
        <v>6.6780821917808222E-2</v>
      </c>
      <c r="C21" s="25">
        <f t="shared" ref="C21:Z21" si="43">INDEX($AD$20:$AG$28,MATCH(C$3,$AC$6:$AC$14,0),MATCH(C$1,$AD$5:$AG$5,0))*C59/C$42</f>
        <v>14.199346434525452</v>
      </c>
      <c r="D21" s="25" t="e">
        <f t="shared" si="43"/>
        <v>#N/A</v>
      </c>
      <c r="E21" s="25">
        <f t="shared" si="43"/>
        <v>13.154290502348166</v>
      </c>
      <c r="F21" s="25">
        <f t="shared" si="43"/>
        <v>14.891156349612569</v>
      </c>
      <c r="G21" s="25">
        <f t="shared" si="43"/>
        <v>16.993646017248512</v>
      </c>
      <c r="H21" s="25">
        <f t="shared" si="43"/>
        <v>31.5530737263703</v>
      </c>
      <c r="I21" s="25">
        <f t="shared" si="43"/>
        <v>14.665143973872659</v>
      </c>
      <c r="J21" s="25" t="e">
        <f t="shared" si="43"/>
        <v>#N/A</v>
      </c>
      <c r="K21" s="25">
        <f t="shared" si="43"/>
        <v>15.396019503301662</v>
      </c>
      <c r="L21" s="25">
        <f t="shared" si="43"/>
        <v>15.702674981847697</v>
      </c>
      <c r="M21" s="25">
        <f t="shared" si="43"/>
        <v>16.536797585588886</v>
      </c>
      <c r="N21" s="25">
        <f t="shared" si="43"/>
        <v>13.757617998823333</v>
      </c>
      <c r="O21" s="25">
        <f t="shared" si="43"/>
        <v>13.042794331878609</v>
      </c>
      <c r="P21" s="25" t="e">
        <f t="shared" si="43"/>
        <v>#N/A</v>
      </c>
      <c r="Q21" s="25">
        <f t="shared" si="43"/>
        <v>11.604141498575318</v>
      </c>
      <c r="R21" s="25">
        <f t="shared" si="43"/>
        <v>13.225506486413339</v>
      </c>
      <c r="S21" s="25">
        <f t="shared" si="43"/>
        <v>11.916386237155962</v>
      </c>
      <c r="T21" s="25">
        <f t="shared" si="43"/>
        <v>12.543805120585215</v>
      </c>
      <c r="U21" s="25">
        <f t="shared" si="43"/>
        <v>11.823025165596054</v>
      </c>
      <c r="V21" s="25" t="e">
        <f t="shared" si="43"/>
        <v>#N/A</v>
      </c>
      <c r="W21" s="25">
        <f t="shared" si="43"/>
        <v>10.45904671112924</v>
      </c>
      <c r="X21" s="25">
        <f t="shared" si="43"/>
        <v>11.961468764701806</v>
      </c>
      <c r="Y21" s="25">
        <f t="shared" si="43"/>
        <v>10.718663225611257</v>
      </c>
      <c r="Z21" s="25">
        <f t="shared" si="43"/>
        <v>11.688985221834267</v>
      </c>
      <c r="AB21" s="248"/>
      <c r="AC21" s="31" t="s">
        <v>108</v>
      </c>
      <c r="AD21" s="31">
        <f t="shared" ref="AD21:AD22" si="44">ROUND(AN21/7.45,3)</f>
        <v>11.192</v>
      </c>
      <c r="AE21" s="31">
        <f t="shared" si="34"/>
        <v>11.798999999999999</v>
      </c>
      <c r="AF21" s="31">
        <f t="shared" si="35"/>
        <v>10.169</v>
      </c>
      <c r="AG21" s="31">
        <f t="shared" si="36"/>
        <v>9.1859999999999999</v>
      </c>
      <c r="AJ21" s="38">
        <f t="shared" ref="AJ21:AJ27" si="45">AT21*6.5</f>
        <v>300.16838955664144</v>
      </c>
      <c r="AK21" s="38">
        <f t="shared" si="37"/>
        <v>316.45932095311559</v>
      </c>
      <c r="AL21" s="38">
        <f t="shared" si="38"/>
        <v>272.74345335861523</v>
      </c>
      <c r="AM21" s="38">
        <f t="shared" si="39"/>
        <v>246.35597261812094</v>
      </c>
      <c r="AN21" s="31">
        <f t="shared" ref="AN21:AN27" si="46">AJ21/3.6</f>
        <v>83.380108210178179</v>
      </c>
      <c r="AO21" s="31">
        <f t="shared" si="40"/>
        <v>87.905366931421</v>
      </c>
      <c r="AP21" s="31">
        <f t="shared" si="41"/>
        <v>75.762070377393115</v>
      </c>
      <c r="AQ21" s="31">
        <f t="shared" si="42"/>
        <v>68.432214616144705</v>
      </c>
      <c r="AS21" s="14" t="s">
        <v>211</v>
      </c>
      <c r="AT21" s="38">
        <v>46.1797522394833</v>
      </c>
      <c r="AU21" s="38">
        <v>48.686049377402398</v>
      </c>
      <c r="AV21" s="38">
        <v>41.960531285940803</v>
      </c>
      <c r="AW21" s="38">
        <v>37.9009188643263</v>
      </c>
    </row>
    <row r="22" spans="1:49" x14ac:dyDescent="0.3">
      <c r="A22" s="15" t="s">
        <v>44</v>
      </c>
      <c r="B22" s="40">
        <v>3.7100456621004564E-2</v>
      </c>
      <c r="C22" s="25">
        <f t="shared" ref="C22:Z22" si="47">INDEX($AD$20:$AG$28,MATCH(C$3,$AC$6:$AC$14,0),MATCH(C$1,$AD$5:$AG$5,0))*C60/C$42</f>
        <v>14.198203287584771</v>
      </c>
      <c r="D22" s="25" t="e">
        <f t="shared" si="47"/>
        <v>#N/A</v>
      </c>
      <c r="E22" s="25">
        <f t="shared" si="47"/>
        <v>13.284386424828503</v>
      </c>
      <c r="F22" s="25">
        <f t="shared" si="47"/>
        <v>14.899476613315146</v>
      </c>
      <c r="G22" s="25">
        <f t="shared" si="47"/>
        <v>17.162194642114411</v>
      </c>
      <c r="H22" s="25">
        <f t="shared" si="47"/>
        <v>31.550470269515863</v>
      </c>
      <c r="I22" s="25">
        <f t="shared" si="47"/>
        <v>14.653355438346734</v>
      </c>
      <c r="J22" s="25" t="e">
        <f t="shared" si="47"/>
        <v>#N/A</v>
      </c>
      <c r="K22" s="25">
        <f t="shared" si="47"/>
        <v>15.33708314025766</v>
      </c>
      <c r="L22" s="25">
        <f t="shared" si="47"/>
        <v>15.698790359591724</v>
      </c>
      <c r="M22" s="25">
        <f t="shared" si="47"/>
        <v>16.539345179829038</v>
      </c>
      <c r="N22" s="25">
        <f t="shared" si="47"/>
        <v>13.744227713940919</v>
      </c>
      <c r="O22" s="25">
        <f t="shared" si="47"/>
        <v>13.026821388148896</v>
      </c>
      <c r="P22" s="25" t="e">
        <f t="shared" si="47"/>
        <v>#N/A</v>
      </c>
      <c r="Q22" s="25">
        <f t="shared" si="47"/>
        <v>11.572316303851155</v>
      </c>
      <c r="R22" s="25">
        <f t="shared" si="47"/>
        <v>13.215088723616118</v>
      </c>
      <c r="S22" s="25">
        <f t="shared" si="47"/>
        <v>11.921418122285576</v>
      </c>
      <c r="T22" s="25">
        <f t="shared" si="47"/>
        <v>12.527532314635826</v>
      </c>
      <c r="U22" s="25">
        <f t="shared" si="47"/>
        <v>11.808546020185974</v>
      </c>
      <c r="V22" s="25" t="e">
        <f t="shared" si="47"/>
        <v>#N/A</v>
      </c>
      <c r="W22" s="25">
        <f t="shared" si="47"/>
        <v>10.430362021421546</v>
      </c>
      <c r="X22" s="25">
        <f t="shared" si="47"/>
        <v>11.952046687413118</v>
      </c>
      <c r="Y22" s="25">
        <f t="shared" si="47"/>
        <v>10.723189352997608</v>
      </c>
      <c r="Z22" s="25">
        <f t="shared" si="47"/>
        <v>11.673821355174059</v>
      </c>
      <c r="AB22" s="248"/>
      <c r="AC22" s="31" t="s">
        <v>109</v>
      </c>
      <c r="AD22" s="31">
        <f t="shared" si="44"/>
        <v>11.526999999999999</v>
      </c>
      <c r="AE22" s="31">
        <f t="shared" si="34"/>
        <v>11.468999999999999</v>
      </c>
      <c r="AF22" s="31">
        <f t="shared" si="35"/>
        <v>9.9870000000000001</v>
      </c>
      <c r="AG22" s="31">
        <f t="shared" si="36"/>
        <v>9.0850000000000009</v>
      </c>
      <c r="AJ22" s="38">
        <f t="shared" si="45"/>
        <v>309.15700299945172</v>
      </c>
      <c r="AK22" s="38">
        <f t="shared" si="37"/>
        <v>307.59252469977849</v>
      </c>
      <c r="AL22" s="38">
        <f t="shared" si="38"/>
        <v>267.84218323132728</v>
      </c>
      <c r="AM22" s="38">
        <f t="shared" si="39"/>
        <v>243.65482794946931</v>
      </c>
      <c r="AN22" s="31">
        <f t="shared" si="46"/>
        <v>85.876945277625481</v>
      </c>
      <c r="AO22" s="31">
        <f t="shared" si="40"/>
        <v>85.442367972160696</v>
      </c>
      <c r="AP22" s="31">
        <f t="shared" si="41"/>
        <v>74.400606453146466</v>
      </c>
      <c r="AQ22" s="31">
        <f t="shared" si="42"/>
        <v>67.681896652630357</v>
      </c>
      <c r="AS22" s="14" t="s">
        <v>212</v>
      </c>
      <c r="AT22" s="38">
        <v>47.562615846069498</v>
      </c>
      <c r="AU22" s="38">
        <v>47.321926876889002</v>
      </c>
      <c r="AV22" s="38">
        <v>41.206489727896503</v>
      </c>
      <c r="AW22" s="38">
        <v>37.485358146072201</v>
      </c>
    </row>
    <row r="23" spans="1:49" x14ac:dyDescent="0.3">
      <c r="A23" s="17" t="s">
        <v>45</v>
      </c>
      <c r="B23" s="41">
        <v>3.7100456621004564E-2</v>
      </c>
      <c r="C23" s="25">
        <f t="shared" ref="C23:Z23" si="48">INDEX($AD$20:$AG$28,MATCH(C$3,$AC$6:$AC$14,0),MATCH(C$1,$AD$5:$AG$5,0))*C61/C$42</f>
        <v>14.199345581574875</v>
      </c>
      <c r="D23" s="25" t="e">
        <f t="shared" si="48"/>
        <v>#N/A</v>
      </c>
      <c r="E23" s="25">
        <f t="shared" si="48"/>
        <v>13.28026055254329</v>
      </c>
      <c r="F23" s="25">
        <f t="shared" si="48"/>
        <v>14.900704730155468</v>
      </c>
      <c r="G23" s="25">
        <f t="shared" si="48"/>
        <v>17.151405865977591</v>
      </c>
      <c r="H23" s="25">
        <f t="shared" si="48"/>
        <v>31.553068276767267</v>
      </c>
      <c r="I23" s="25">
        <f t="shared" si="48"/>
        <v>14.654617609006387</v>
      </c>
      <c r="J23" s="25" t="e">
        <f t="shared" si="48"/>
        <v>#N/A</v>
      </c>
      <c r="K23" s="25">
        <f t="shared" si="48"/>
        <v>15.404199597429892</v>
      </c>
      <c r="L23" s="25">
        <f t="shared" si="48"/>
        <v>15.698104956013271</v>
      </c>
      <c r="M23" s="25">
        <f t="shared" si="48"/>
        <v>16.531007598679402</v>
      </c>
      <c r="N23" s="25">
        <f t="shared" si="48"/>
        <v>13.745427057147742</v>
      </c>
      <c r="O23" s="25">
        <f t="shared" si="48"/>
        <v>13.028533017826348</v>
      </c>
      <c r="P23" s="25" t="e">
        <f t="shared" si="48"/>
        <v>#N/A</v>
      </c>
      <c r="Q23" s="25">
        <f t="shared" si="48"/>
        <v>11.610273985648174</v>
      </c>
      <c r="R23" s="25">
        <f t="shared" si="48"/>
        <v>13.216825273296811</v>
      </c>
      <c r="S23" s="25">
        <f t="shared" si="48"/>
        <v>11.915414480692647</v>
      </c>
      <c r="T23" s="25">
        <f t="shared" si="48"/>
        <v>12.529178350396279</v>
      </c>
      <c r="U23" s="25">
        <f t="shared" si="48"/>
        <v>11.810097577332073</v>
      </c>
      <c r="V23" s="25" t="e">
        <f t="shared" si="48"/>
        <v>#N/A</v>
      </c>
      <c r="W23" s="25">
        <f t="shared" si="48"/>
        <v>10.464574045379541</v>
      </c>
      <c r="X23" s="25">
        <f t="shared" si="48"/>
        <v>11.953617265053023</v>
      </c>
      <c r="Y23" s="25">
        <f t="shared" si="48"/>
        <v>10.717789140963422</v>
      </c>
      <c r="Z23" s="25">
        <f t="shared" si="48"/>
        <v>11.675355218901499</v>
      </c>
      <c r="AB23" s="248"/>
      <c r="AC23" s="23" t="s">
        <v>13</v>
      </c>
      <c r="AD23" s="31">
        <f>AVERAGE(AD21:AD22)</f>
        <v>11.359500000000001</v>
      </c>
      <c r="AE23" s="31">
        <f>AVERAGE(AE21:AE22)</f>
        <v>11.634</v>
      </c>
      <c r="AF23" s="31">
        <f>AVERAGE(AF21:AF22)</f>
        <v>10.077999999999999</v>
      </c>
      <c r="AG23" s="31">
        <f>AVERAGE(AG21:AG22)</f>
        <v>9.1355000000000004</v>
      </c>
      <c r="AJ23" s="38">
        <f t="shared" si="45"/>
        <v>675.61929740573453</v>
      </c>
      <c r="AK23" s="38">
        <f t="shared" si="37"/>
        <v>294.78856376783062</v>
      </c>
      <c r="AL23" s="38">
        <f t="shared" si="38"/>
        <v>260.94073970097639</v>
      </c>
      <c r="AM23" s="38">
        <f t="shared" si="39"/>
        <v>243.1379278312244</v>
      </c>
      <c r="AN23" s="31">
        <f t="shared" si="46"/>
        <v>187.67202705714848</v>
      </c>
      <c r="AO23" s="31">
        <f t="shared" si="40"/>
        <v>81.885712157730723</v>
      </c>
      <c r="AP23" s="31">
        <f t="shared" si="41"/>
        <v>72.483538805826768</v>
      </c>
      <c r="AQ23" s="31">
        <f t="shared" si="42"/>
        <v>67.538313286451228</v>
      </c>
      <c r="AS23" s="14" t="s">
        <v>214</v>
      </c>
      <c r="AT23" s="38">
        <v>103.941430370113</v>
      </c>
      <c r="AU23" s="38">
        <v>45.352086733512401</v>
      </c>
      <c r="AV23" s="38">
        <v>40.144729184765602</v>
      </c>
      <c r="AW23" s="38">
        <v>37.405835050957599</v>
      </c>
    </row>
    <row r="24" spans="1:49" x14ac:dyDescent="0.3">
      <c r="A24" s="16" t="s">
        <v>46</v>
      </c>
      <c r="B24" s="42">
        <v>3.7100456621004564E-2</v>
      </c>
      <c r="C24" s="25">
        <f t="shared" ref="C24:Z24" si="49">INDEX($AD$20:$AG$28,MATCH(C$3,$AC$6:$AC$14,0),MATCH(C$1,$AD$5:$AG$5,0))*C62/C$42</f>
        <v>14.200488194977973</v>
      </c>
      <c r="D24" s="25" t="e">
        <f t="shared" si="49"/>
        <v>#N/A</v>
      </c>
      <c r="E24" s="25">
        <f t="shared" si="49"/>
        <v>13.164703256461413</v>
      </c>
      <c r="F24" s="25">
        <f t="shared" si="49"/>
        <v>14.899476764357795</v>
      </c>
      <c r="G24" s="25">
        <f t="shared" si="49"/>
        <v>17.095993097270366</v>
      </c>
      <c r="H24" s="25">
        <f t="shared" si="49"/>
        <v>31.550472178636536</v>
      </c>
      <c r="I24" s="25">
        <f t="shared" si="49"/>
        <v>14.660933923889834</v>
      </c>
      <c r="J24" s="25" t="e">
        <f t="shared" si="49"/>
        <v>#N/A</v>
      </c>
      <c r="K24" s="25">
        <f t="shared" si="49"/>
        <v>15.335457042762188</v>
      </c>
      <c r="L24" s="25">
        <f t="shared" si="49"/>
        <v>15.704959335672312</v>
      </c>
      <c r="M24" s="25">
        <f t="shared" si="49"/>
        <v>16.549767156266086</v>
      </c>
      <c r="N24" s="25">
        <f t="shared" si="49"/>
        <v>13.752622063768332</v>
      </c>
      <c r="O24" s="25">
        <f t="shared" si="49"/>
        <v>13.037089497886376</v>
      </c>
      <c r="P24" s="25" t="e">
        <f t="shared" si="49"/>
        <v>#N/A</v>
      </c>
      <c r="Q24" s="25">
        <f t="shared" si="49"/>
        <v>11.574823826956663</v>
      </c>
      <c r="R24" s="25">
        <f t="shared" si="49"/>
        <v>13.223770152982908</v>
      </c>
      <c r="S24" s="25">
        <f t="shared" si="49"/>
        <v>11.926620518133774</v>
      </c>
      <c r="T24" s="25">
        <f t="shared" si="49"/>
        <v>12.535760615747577</v>
      </c>
      <c r="U24" s="25">
        <f t="shared" si="49"/>
        <v>11.817853850758185</v>
      </c>
      <c r="V24" s="25" t="e">
        <f t="shared" si="49"/>
        <v>#N/A</v>
      </c>
      <c r="W24" s="25">
        <f t="shared" si="49"/>
        <v>10.432622102556627</v>
      </c>
      <c r="X24" s="25">
        <f t="shared" si="49"/>
        <v>11.959898382643884</v>
      </c>
      <c r="Y24" s="25">
        <f t="shared" si="49"/>
        <v>10.727868852969609</v>
      </c>
      <c r="Z24" s="25">
        <f t="shared" si="49"/>
        <v>11.681488924079305</v>
      </c>
      <c r="AB24" s="248"/>
      <c r="AC24" s="31" t="s">
        <v>15</v>
      </c>
      <c r="AD24" s="31">
        <f>ROUND(AN23/7.45,3)</f>
        <v>25.190999999999999</v>
      </c>
      <c r="AE24" s="31">
        <f t="shared" ref="AE24:AE28" si="50">ROUND(AO23/7.45,3)</f>
        <v>10.991</v>
      </c>
      <c r="AF24" s="31">
        <f t="shared" ref="AF24:AF28" si="51">ROUND(AP23/7.45,3)</f>
        <v>9.7289999999999992</v>
      </c>
      <c r="AG24" s="31">
        <f t="shared" ref="AG24:AG28" si="52">ROUND(AQ23/7.45,3)</f>
        <v>9.0660000000000007</v>
      </c>
      <c r="AJ24" s="38">
        <f t="shared" si="45"/>
        <v>308.41585597119183</v>
      </c>
      <c r="AK24" s="38">
        <f t="shared" si="37"/>
        <v>312.18943069874234</v>
      </c>
      <c r="AL24" s="38">
        <f t="shared" si="38"/>
        <v>267.57237228828797</v>
      </c>
      <c r="AM24" s="38">
        <f t="shared" si="39"/>
        <v>245.58213306694861</v>
      </c>
      <c r="AN24" s="31">
        <f t="shared" si="46"/>
        <v>85.671071103108844</v>
      </c>
      <c r="AO24" s="31">
        <f t="shared" si="40"/>
        <v>86.719286305206211</v>
      </c>
      <c r="AP24" s="31">
        <f t="shared" si="41"/>
        <v>74.325658968968881</v>
      </c>
      <c r="AQ24" s="31">
        <f t="shared" si="42"/>
        <v>68.217259185263501</v>
      </c>
      <c r="AS24" s="14" t="s">
        <v>216</v>
      </c>
      <c r="AT24" s="38">
        <v>47.448593226337202</v>
      </c>
      <c r="AU24" s="38">
        <v>48.029143184421898</v>
      </c>
      <c r="AV24" s="38">
        <v>41.164980352044303</v>
      </c>
      <c r="AW24" s="38">
        <v>37.781866625684401</v>
      </c>
    </row>
    <row r="25" spans="1:49" x14ac:dyDescent="0.3">
      <c r="A25" s="18" t="s">
        <v>47</v>
      </c>
      <c r="B25" s="39">
        <v>2.6712328767123289E-2</v>
      </c>
      <c r="C25" s="25">
        <f t="shared" ref="C25:Z25" si="53">INDEX($AD$20:$AG$28,MATCH(C$3,$AC$6:$AC$14,0),MATCH(C$1,$AD$5:$AG$5,0))*C63/C$42</f>
        <v>14.506027011105143</v>
      </c>
      <c r="D25" s="25" t="e">
        <f t="shared" si="53"/>
        <v>#N/A</v>
      </c>
      <c r="E25" s="25">
        <f t="shared" si="53"/>
        <v>13.394421271856151</v>
      </c>
      <c r="F25" s="25">
        <f t="shared" si="53"/>
        <v>15.215209026319872</v>
      </c>
      <c r="G25" s="25">
        <f t="shared" si="53"/>
        <v>17.524269016677525</v>
      </c>
      <c r="H25" s="25">
        <f t="shared" si="53"/>
        <v>32.219047739173199</v>
      </c>
      <c r="I25" s="25">
        <f t="shared" si="53"/>
        <v>15.01610436852024</v>
      </c>
      <c r="J25" s="25" t="e">
        <f t="shared" si="53"/>
        <v>#N/A</v>
      </c>
      <c r="K25" s="25">
        <f t="shared" si="53"/>
        <v>15.714391351609823</v>
      </c>
      <c r="L25" s="25">
        <f t="shared" si="53"/>
        <v>16.085314820912373</v>
      </c>
      <c r="M25" s="25">
        <f t="shared" si="53"/>
        <v>16.941815932068565</v>
      </c>
      <c r="N25" s="25">
        <f t="shared" si="53"/>
        <v>14.068030916115939</v>
      </c>
      <c r="O25" s="25">
        <f t="shared" si="53"/>
        <v>13.392251345462059</v>
      </c>
      <c r="P25" s="25" t="e">
        <f t="shared" si="53"/>
        <v>#N/A</v>
      </c>
      <c r="Q25" s="25">
        <f t="shared" si="53"/>
        <v>11.837952086764959</v>
      </c>
      <c r="R25" s="25">
        <f t="shared" si="53"/>
        <v>13.580275026721919</v>
      </c>
      <c r="S25" s="25">
        <f t="shared" si="53"/>
        <v>12.339592091197323</v>
      </c>
      <c r="T25" s="25">
        <f t="shared" si="53"/>
        <v>12.870438312812501</v>
      </c>
      <c r="U25" s="25">
        <f t="shared" si="53"/>
        <v>12.139800770635906</v>
      </c>
      <c r="V25" s="25" t="e">
        <f t="shared" si="53"/>
        <v>#N/A</v>
      </c>
      <c r="W25" s="25">
        <f t="shared" si="53"/>
        <v>10.669784908671238</v>
      </c>
      <c r="X25" s="25">
        <f t="shared" si="53"/>
        <v>12.28233003515367</v>
      </c>
      <c r="Y25" s="25">
        <f t="shared" si="53"/>
        <v>11.099332409565065</v>
      </c>
      <c r="Z25" s="25">
        <f t="shared" si="53"/>
        <v>11.993359414529566</v>
      </c>
      <c r="AB25" s="248"/>
      <c r="AC25" s="31" t="s">
        <v>110</v>
      </c>
      <c r="AD25" s="31">
        <f t="shared" ref="AD25:AD28" si="54">ROUND(AN24/7.45,3)</f>
        <v>11.499000000000001</v>
      </c>
      <c r="AE25" s="31">
        <f t="shared" si="50"/>
        <v>11.64</v>
      </c>
      <c r="AF25" s="31">
        <f t="shared" si="51"/>
        <v>9.9770000000000003</v>
      </c>
      <c r="AG25" s="31">
        <f t="shared" si="52"/>
        <v>9.157</v>
      </c>
      <c r="AJ25" s="38">
        <f t="shared" si="45"/>
        <v>308.49575613386202</v>
      </c>
      <c r="AK25" s="38">
        <f t="shared" si="37"/>
        <v>347.28365395001464</v>
      </c>
      <c r="AL25" s="38">
        <f t="shared" si="38"/>
        <v>282.37565203565248</v>
      </c>
      <c r="AM25" s="38">
        <f t="shared" si="39"/>
        <v>254.52058852732915</v>
      </c>
      <c r="AN25" s="31">
        <f t="shared" si="46"/>
        <v>85.693265592739451</v>
      </c>
      <c r="AO25" s="31">
        <f t="shared" si="40"/>
        <v>96.467681652781835</v>
      </c>
      <c r="AP25" s="31">
        <f t="shared" si="41"/>
        <v>78.437681121014577</v>
      </c>
      <c r="AQ25" s="31">
        <f t="shared" si="42"/>
        <v>70.700163479813654</v>
      </c>
      <c r="AS25" s="14" t="s">
        <v>215</v>
      </c>
      <c r="AT25" s="38">
        <v>47.460885559055697</v>
      </c>
      <c r="AU25" s="38">
        <v>53.428254453848403</v>
      </c>
      <c r="AV25" s="38">
        <v>43.442408005484999</v>
      </c>
      <c r="AW25" s="38">
        <v>39.157013619589101</v>
      </c>
    </row>
    <row r="26" spans="1:49" x14ac:dyDescent="0.3">
      <c r="A26" s="15" t="s">
        <v>48</v>
      </c>
      <c r="B26" s="40">
        <v>1.4840182648401826E-2</v>
      </c>
      <c r="C26" s="25">
        <f t="shared" ref="C26:Z26" si="55">INDEX($AD$20:$AG$28,MATCH(C$3,$AC$6:$AC$14,0),MATCH(C$1,$AD$5:$AG$5,0))*C64/C$42</f>
        <v>14.506028679480901</v>
      </c>
      <c r="D26" s="25" t="e">
        <f t="shared" si="55"/>
        <v>#N/A</v>
      </c>
      <c r="E26" s="25">
        <f t="shared" si="55"/>
        <v>13.562427661073908</v>
      </c>
      <c r="F26" s="25">
        <f t="shared" si="55"/>
        <v>15.225441379255434</v>
      </c>
      <c r="G26" s="25">
        <f t="shared" si="55"/>
        <v>17.531761222328093</v>
      </c>
      <c r="H26" s="25">
        <f t="shared" si="55"/>
        <v>32.240710912321376</v>
      </c>
      <c r="I26" s="25">
        <f t="shared" si="55"/>
        <v>15.01610436852026</v>
      </c>
      <c r="J26" s="25" t="e">
        <f t="shared" si="55"/>
        <v>#N/A</v>
      </c>
      <c r="K26" s="25">
        <f t="shared" si="55"/>
        <v>15.741299555978998</v>
      </c>
      <c r="L26" s="25">
        <f t="shared" si="55"/>
        <v>16.093885231263965</v>
      </c>
      <c r="M26" s="25">
        <f t="shared" si="55"/>
        <v>16.953553023365433</v>
      </c>
      <c r="N26" s="25">
        <f t="shared" si="55"/>
        <v>14.075523991639791</v>
      </c>
      <c r="O26" s="25">
        <f t="shared" si="55"/>
        <v>13.392251345462064</v>
      </c>
      <c r="P26" s="25" t="e">
        <f t="shared" si="55"/>
        <v>#N/A</v>
      </c>
      <c r="Q26" s="25">
        <f t="shared" si="55"/>
        <v>11.852977050131162</v>
      </c>
      <c r="R26" s="25">
        <f t="shared" si="55"/>
        <v>13.587511233638979</v>
      </c>
      <c r="S26" s="25">
        <f t="shared" si="55"/>
        <v>12.330502172227243</v>
      </c>
      <c r="T26" s="25">
        <f t="shared" si="55"/>
        <v>12.877295232531685</v>
      </c>
      <c r="U26" s="25">
        <f t="shared" si="55"/>
        <v>12.13980077063591</v>
      </c>
      <c r="V26" s="25" t="e">
        <f t="shared" si="55"/>
        <v>#N/A</v>
      </c>
      <c r="W26" s="25">
        <f t="shared" si="55"/>
        <v>10.683327211106917</v>
      </c>
      <c r="X26" s="25">
        <f t="shared" si="55"/>
        <v>12.288874636156455</v>
      </c>
      <c r="Y26" s="25">
        <f t="shared" si="55"/>
        <v>11.091156123713859</v>
      </c>
      <c r="Z26" s="25">
        <f t="shared" si="55"/>
        <v>11.999749057265111</v>
      </c>
      <c r="AB26" s="248"/>
      <c r="AC26" s="31" t="s">
        <v>77</v>
      </c>
      <c r="AD26" s="31">
        <f t="shared" si="54"/>
        <v>11.502000000000001</v>
      </c>
      <c r="AE26" s="31">
        <f t="shared" si="50"/>
        <v>12.949</v>
      </c>
      <c r="AF26" s="31">
        <f t="shared" si="51"/>
        <v>10.529</v>
      </c>
      <c r="AG26" s="31">
        <f t="shared" si="52"/>
        <v>9.49</v>
      </c>
      <c r="AJ26" s="38">
        <f t="shared" si="45"/>
        <v>318.87016140551003</v>
      </c>
      <c r="AK26" s="38">
        <f t="shared" si="37"/>
        <v>329.79051200953131</v>
      </c>
      <c r="AL26" s="38">
        <f t="shared" si="38"/>
        <v>268.55586147577202</v>
      </c>
      <c r="AM26" s="38">
        <f t="shared" si="39"/>
        <v>242.89418298474095</v>
      </c>
      <c r="AN26" s="31">
        <f t="shared" si="46"/>
        <v>88.575044834863903</v>
      </c>
      <c r="AO26" s="31">
        <f t="shared" si="40"/>
        <v>91.608475558203139</v>
      </c>
      <c r="AP26" s="31">
        <f t="shared" si="41"/>
        <v>74.598850409936674</v>
      </c>
      <c r="AQ26" s="31">
        <f t="shared" si="42"/>
        <v>67.470606384650267</v>
      </c>
      <c r="AS26" s="14" t="s">
        <v>217</v>
      </c>
      <c r="AT26" s="38">
        <v>49.056947908540003</v>
      </c>
      <c r="AU26" s="38">
        <v>50.737001847620199</v>
      </c>
      <c r="AV26" s="38">
        <v>41.316286380888002</v>
      </c>
      <c r="AW26" s="38">
        <v>37.3683358438063</v>
      </c>
    </row>
    <row r="27" spans="1:49" x14ac:dyDescent="0.3">
      <c r="A27" s="17" t="s">
        <v>49</v>
      </c>
      <c r="B27" s="41">
        <v>1.4840182648401826E-2</v>
      </c>
      <c r="C27" s="25">
        <f t="shared" ref="C27:Z27" si="56">INDEX($AD$20:$AG$28,MATCH(C$3,$AC$6:$AC$14,0),MATCH(C$1,$AD$5:$AG$5,0))*C65/C$42</f>
        <v>14.506028679480901</v>
      </c>
      <c r="D27" s="25" t="e">
        <f t="shared" si="56"/>
        <v>#N/A</v>
      </c>
      <c r="E27" s="25">
        <f t="shared" si="56"/>
        <v>13.562427661073908</v>
      </c>
      <c r="F27" s="25">
        <f t="shared" si="56"/>
        <v>15.225441379255434</v>
      </c>
      <c r="G27" s="25">
        <f t="shared" si="56"/>
        <v>17.504789281986049</v>
      </c>
      <c r="H27" s="25">
        <f t="shared" si="56"/>
        <v>32.240716254434844</v>
      </c>
      <c r="I27" s="25">
        <f t="shared" si="56"/>
        <v>15.01610436852026</v>
      </c>
      <c r="J27" s="25" t="e">
        <f t="shared" si="56"/>
        <v>#N/A</v>
      </c>
      <c r="K27" s="25">
        <f t="shared" si="56"/>
        <v>15.741299555978998</v>
      </c>
      <c r="L27" s="25">
        <f t="shared" si="56"/>
        <v>16.093884801420824</v>
      </c>
      <c r="M27" s="25">
        <f t="shared" si="56"/>
        <v>16.932709070491345</v>
      </c>
      <c r="N27" s="25">
        <f t="shared" si="56"/>
        <v>14.075525495383145</v>
      </c>
      <c r="O27" s="25">
        <f t="shared" si="56"/>
        <v>13.392251345462064</v>
      </c>
      <c r="P27" s="25" t="e">
        <f t="shared" si="56"/>
        <v>#N/A</v>
      </c>
      <c r="Q27" s="25">
        <f t="shared" si="56"/>
        <v>11.849946160074971</v>
      </c>
      <c r="R27" s="25">
        <f t="shared" si="56"/>
        <v>13.587510897150034</v>
      </c>
      <c r="S27" s="25">
        <f t="shared" si="56"/>
        <v>12.333031321260503</v>
      </c>
      <c r="T27" s="25">
        <f t="shared" si="56"/>
        <v>12.877295232531685</v>
      </c>
      <c r="U27" s="25">
        <f t="shared" si="56"/>
        <v>12.13980077063591</v>
      </c>
      <c r="V27" s="25" t="e">
        <f t="shared" si="56"/>
        <v>#N/A</v>
      </c>
      <c r="W27" s="25">
        <f t="shared" si="56"/>
        <v>10.680595408786349</v>
      </c>
      <c r="X27" s="25">
        <f t="shared" si="56"/>
        <v>12.288874331827694</v>
      </c>
      <c r="Y27" s="25">
        <f t="shared" si="56"/>
        <v>11.093431066485547</v>
      </c>
      <c r="Z27" s="25">
        <f t="shared" si="56"/>
        <v>11.999749057265111</v>
      </c>
      <c r="AB27" s="248"/>
      <c r="AC27" s="31" t="s">
        <v>14</v>
      </c>
      <c r="AD27" s="31">
        <f t="shared" si="54"/>
        <v>11.888999999999999</v>
      </c>
      <c r="AE27" s="31">
        <f t="shared" si="50"/>
        <v>12.295999999999999</v>
      </c>
      <c r="AF27" s="31">
        <f t="shared" si="51"/>
        <v>10.013</v>
      </c>
      <c r="AG27" s="31">
        <f t="shared" si="52"/>
        <v>9.0559999999999992</v>
      </c>
      <c r="AJ27" s="38">
        <f t="shared" si="45"/>
        <v>391.23091841130241</v>
      </c>
      <c r="AK27" s="38">
        <f t="shared" si="37"/>
        <v>370.29700448742693</v>
      </c>
      <c r="AL27" s="38">
        <f t="shared" si="38"/>
        <v>283.64958112317839</v>
      </c>
      <c r="AM27" s="38">
        <f t="shared" si="39"/>
        <v>255.12532561432994</v>
      </c>
      <c r="AN27" s="31">
        <f t="shared" si="46"/>
        <v>108.67525511425066</v>
      </c>
      <c r="AO27" s="31">
        <f t="shared" si="40"/>
        <v>102.86027902428526</v>
      </c>
      <c r="AP27" s="31">
        <f t="shared" si="41"/>
        <v>78.791550311994001</v>
      </c>
      <c r="AQ27" s="31">
        <f t="shared" si="42"/>
        <v>70.868146003980542</v>
      </c>
      <c r="AS27" s="14" t="s">
        <v>218</v>
      </c>
      <c r="AT27" s="38">
        <v>60.189372063277297</v>
      </c>
      <c r="AU27" s="38">
        <v>56.968769921142602</v>
      </c>
      <c r="AV27" s="38">
        <v>43.6383970958736</v>
      </c>
      <c r="AW27" s="38">
        <v>39.250050094512297</v>
      </c>
    </row>
    <row r="28" spans="1:49" x14ac:dyDescent="0.3">
      <c r="A28" s="16" t="s">
        <v>50</v>
      </c>
      <c r="B28" s="42">
        <v>1.4840182648401826E-2</v>
      </c>
      <c r="C28" s="25">
        <f t="shared" ref="C28:Z28" si="57">INDEX($AD$20:$AG$28,MATCH(C$3,$AC$6:$AC$14,0),MATCH(C$1,$AD$5:$AG$5,0))*C66/C$42</f>
        <v>14.506026904337451</v>
      </c>
      <c r="D28" s="25" t="e">
        <f t="shared" si="57"/>
        <v>#N/A</v>
      </c>
      <c r="E28" s="25">
        <f t="shared" si="57"/>
        <v>13.541562387749179</v>
      </c>
      <c r="F28" s="25">
        <f t="shared" si="57"/>
        <v>15.200886675439294</v>
      </c>
      <c r="G28" s="25">
        <f t="shared" si="57"/>
        <v>17.531761222328093</v>
      </c>
      <c r="H28" s="25">
        <f t="shared" si="57"/>
        <v>32.188714845004547</v>
      </c>
      <c r="I28" s="25">
        <f t="shared" si="57"/>
        <v>15.01610436852026</v>
      </c>
      <c r="J28" s="25" t="e">
        <f t="shared" si="57"/>
        <v>#N/A</v>
      </c>
      <c r="K28" s="25">
        <f t="shared" si="57"/>
        <v>15.721925648833174</v>
      </c>
      <c r="L28" s="25">
        <f t="shared" si="57"/>
        <v>16.073319685165266</v>
      </c>
      <c r="M28" s="25">
        <f t="shared" si="57"/>
        <v>16.953553023365433</v>
      </c>
      <c r="N28" s="25">
        <f t="shared" si="57"/>
        <v>14.05753760289584</v>
      </c>
      <c r="O28" s="25">
        <f t="shared" si="57"/>
        <v>13.392251345462064</v>
      </c>
      <c r="P28" s="25" t="e">
        <f t="shared" si="57"/>
        <v>#N/A</v>
      </c>
      <c r="Q28" s="25">
        <f t="shared" si="57"/>
        <v>11.852977050131162</v>
      </c>
      <c r="R28" s="25">
        <f t="shared" si="57"/>
        <v>13.570147028949609</v>
      </c>
      <c r="S28" s="25">
        <f t="shared" si="57"/>
        <v>12.330502172227243</v>
      </c>
      <c r="T28" s="25">
        <f t="shared" si="57"/>
        <v>12.860838625205766</v>
      </c>
      <c r="U28" s="25">
        <f t="shared" si="57"/>
        <v>12.13980077063591</v>
      </c>
      <c r="V28" s="25" t="e">
        <f t="shared" si="57"/>
        <v>#N/A</v>
      </c>
      <c r="W28" s="25">
        <f t="shared" si="57"/>
        <v>10.683327211106917</v>
      </c>
      <c r="X28" s="25">
        <f t="shared" si="57"/>
        <v>12.273170028379871</v>
      </c>
      <c r="Y28" s="25">
        <f t="shared" si="57"/>
        <v>11.091156123713859</v>
      </c>
      <c r="Z28" s="25">
        <f t="shared" si="57"/>
        <v>11.984413914699918</v>
      </c>
      <c r="AB28" s="248"/>
      <c r="AC28" s="31" t="s">
        <v>75</v>
      </c>
      <c r="AD28" s="31">
        <f t="shared" si="54"/>
        <v>14.587</v>
      </c>
      <c r="AE28" s="31">
        <f t="shared" si="50"/>
        <v>13.807</v>
      </c>
      <c r="AF28" s="31">
        <f t="shared" si="51"/>
        <v>10.576000000000001</v>
      </c>
      <c r="AG28" s="31">
        <f t="shared" si="52"/>
        <v>9.5129999999999999</v>
      </c>
    </row>
    <row r="29" spans="1:49" x14ac:dyDescent="0.3">
      <c r="A29" s="18" t="s">
        <v>51</v>
      </c>
      <c r="B29" s="39">
        <v>5.8561643835616441E-2</v>
      </c>
      <c r="C29" s="25">
        <f t="shared" ref="C29:Z29" si="58">INDEX($AD$20:$AG$28,MATCH(C$3,$AC$6:$AC$14,0),MATCH(C$1,$AD$5:$AG$5,0))*C67/C$42</f>
        <v>12.970233026926048</v>
      </c>
      <c r="D29" s="25" t="e">
        <f t="shared" si="58"/>
        <v>#N/A</v>
      </c>
      <c r="E29" s="25">
        <f t="shared" si="58"/>
        <v>14.763217795264152</v>
      </c>
      <c r="F29" s="25">
        <f t="shared" si="58"/>
        <v>13.529115176027251</v>
      </c>
      <c r="G29" s="25">
        <f t="shared" si="58"/>
        <v>18.592463363371994</v>
      </c>
      <c r="H29" s="25">
        <f t="shared" si="58"/>
        <v>28.648708213312105</v>
      </c>
      <c r="I29" s="25">
        <f t="shared" si="58"/>
        <v>14.596606217433475</v>
      </c>
      <c r="J29" s="25" t="e">
        <f t="shared" si="58"/>
        <v>#N/A</v>
      </c>
      <c r="K29" s="25">
        <f t="shared" si="58"/>
        <v>17.63421705189344</v>
      </c>
      <c r="L29" s="25">
        <f t="shared" si="58"/>
        <v>14.934699553373806</v>
      </c>
      <c r="M29" s="25">
        <f t="shared" si="58"/>
        <v>18.691174590304758</v>
      </c>
      <c r="N29" s="25">
        <f t="shared" si="58"/>
        <v>13.371415134924009</v>
      </c>
      <c r="O29" s="25">
        <f t="shared" si="58"/>
        <v>13.015485072212345</v>
      </c>
      <c r="P29" s="25" t="e">
        <f t="shared" si="58"/>
        <v>#N/A</v>
      </c>
      <c r="Q29" s="25">
        <f t="shared" si="58"/>
        <v>16.039417043580162</v>
      </c>
      <c r="R29" s="25">
        <f t="shared" si="58"/>
        <v>12.29939583278386</v>
      </c>
      <c r="S29" s="25">
        <f t="shared" si="58"/>
        <v>15.706104524981608</v>
      </c>
      <c r="T29" s="25">
        <f t="shared" si="58"/>
        <v>12.581547716394411</v>
      </c>
      <c r="U29" s="25">
        <f t="shared" si="58"/>
        <v>11.798269882635037</v>
      </c>
      <c r="V29" s="25" t="e">
        <f t="shared" si="58"/>
        <v>#N/A</v>
      </c>
      <c r="W29" s="25">
        <f t="shared" si="58"/>
        <v>14.456649989892274</v>
      </c>
      <c r="X29" s="25">
        <f t="shared" si="58"/>
        <v>11.12387183278644</v>
      </c>
      <c r="Y29" s="25">
        <f t="shared" si="58"/>
        <v>14.127474692336426</v>
      </c>
      <c r="Z29" s="25">
        <f t="shared" si="58"/>
        <v>11.724155781357975</v>
      </c>
    </row>
    <row r="30" spans="1:49" x14ac:dyDescent="0.3">
      <c r="A30" s="15" t="s">
        <v>52</v>
      </c>
      <c r="B30" s="40">
        <v>3.2534246575342464E-2</v>
      </c>
      <c r="C30" s="25">
        <f t="shared" ref="C30:Z30" si="59">INDEX($AD$20:$AG$28,MATCH(C$3,$AC$6:$AC$14,0),MATCH(C$1,$AD$5:$AG$5,0))*C68/C$42</f>
        <v>13.103886030243972</v>
      </c>
      <c r="D30" s="25" t="e">
        <f t="shared" si="59"/>
        <v>#N/A</v>
      </c>
      <c r="E30" s="25">
        <f t="shared" si="59"/>
        <v>14.906638265607514</v>
      </c>
      <c r="F30" s="25">
        <f t="shared" si="59"/>
        <v>13.673126126108398</v>
      </c>
      <c r="G30" s="25">
        <f t="shared" si="59"/>
        <v>18.744051985123509</v>
      </c>
      <c r="H30" s="25">
        <f t="shared" si="59"/>
        <v>28.953657702708359</v>
      </c>
      <c r="I30" s="25">
        <f t="shared" si="59"/>
        <v>14.752912603054714</v>
      </c>
      <c r="J30" s="25" t="e">
        <f t="shared" si="59"/>
        <v>#N/A</v>
      </c>
      <c r="K30" s="25">
        <f t="shared" si="59"/>
        <v>17.786042742607268</v>
      </c>
      <c r="L30" s="25">
        <f t="shared" si="59"/>
        <v>15.10500460527784</v>
      </c>
      <c r="M30" s="25">
        <f t="shared" si="59"/>
        <v>18.865581545407238</v>
      </c>
      <c r="N30" s="25">
        <f t="shared" si="59"/>
        <v>13.512714110892651</v>
      </c>
      <c r="O30" s="25">
        <f t="shared" si="59"/>
        <v>13.171361919004672</v>
      </c>
      <c r="P30" s="25" t="e">
        <f t="shared" si="59"/>
        <v>#N/A</v>
      </c>
      <c r="Q30" s="25">
        <f t="shared" si="59"/>
        <v>16.143590759127406</v>
      </c>
      <c r="R30" s="25">
        <f t="shared" si="59"/>
        <v>12.458283641979735</v>
      </c>
      <c r="S30" s="25">
        <f t="shared" si="59"/>
        <v>15.882392877306296</v>
      </c>
      <c r="T30" s="25">
        <f t="shared" si="59"/>
        <v>12.730714551539471</v>
      </c>
      <c r="U30" s="25">
        <f t="shared" si="59"/>
        <v>11.939569042574636</v>
      </c>
      <c r="V30" s="25" t="e">
        <f t="shared" si="59"/>
        <v>#N/A</v>
      </c>
      <c r="W30" s="25">
        <f t="shared" si="59"/>
        <v>14.550543860206961</v>
      </c>
      <c r="X30" s="25">
        <f t="shared" si="59"/>
        <v>11.267573820210572</v>
      </c>
      <c r="Y30" s="25">
        <f t="shared" si="59"/>
        <v>14.286044198356164</v>
      </c>
      <c r="Z30" s="25">
        <f t="shared" si="59"/>
        <v>11.863157377351923</v>
      </c>
    </row>
    <row r="31" spans="1:49" x14ac:dyDescent="0.3">
      <c r="A31" s="17" t="s">
        <v>53</v>
      </c>
      <c r="B31" s="41">
        <v>3.2534246575342464E-2</v>
      </c>
      <c r="C31" s="25">
        <f t="shared" ref="C31:Z31" si="60">INDEX($AD$20:$AG$28,MATCH(C$3,$AC$6:$AC$14,0),MATCH(C$1,$AD$5:$AG$5,0))*C69/C$42</f>
        <v>13.099978064464118</v>
      </c>
      <c r="D31" s="25" t="e">
        <f t="shared" si="60"/>
        <v>#N/A</v>
      </c>
      <c r="E31" s="25">
        <f t="shared" si="60"/>
        <v>14.864666834610059</v>
      </c>
      <c r="F31" s="25">
        <f t="shared" si="60"/>
        <v>13.668924706401004</v>
      </c>
      <c r="G31" s="25">
        <f t="shared" si="60"/>
        <v>18.734824742374911</v>
      </c>
      <c r="H31" s="25">
        <f t="shared" si="60"/>
        <v>28.944760942903486</v>
      </c>
      <c r="I31" s="25">
        <f t="shared" si="60"/>
        <v>14.748591182701418</v>
      </c>
      <c r="J31" s="25" t="e">
        <f t="shared" si="60"/>
        <v>#N/A</v>
      </c>
      <c r="K31" s="25">
        <f t="shared" si="60"/>
        <v>17.779414827004754</v>
      </c>
      <c r="L31" s="25">
        <f t="shared" si="60"/>
        <v>15.100313237227112</v>
      </c>
      <c r="M31" s="25">
        <f t="shared" si="60"/>
        <v>18.853567833716376</v>
      </c>
      <c r="N31" s="25">
        <f t="shared" si="60"/>
        <v>13.508611609097301</v>
      </c>
      <c r="O31" s="25">
        <f t="shared" si="60"/>
        <v>13.165506890671361</v>
      </c>
      <c r="P31" s="25" t="e">
        <f t="shared" si="60"/>
        <v>#N/A</v>
      </c>
      <c r="Q31" s="25">
        <f t="shared" si="60"/>
        <v>16.142553875687128</v>
      </c>
      <c r="R31" s="25">
        <f t="shared" si="60"/>
        <v>12.452343246955778</v>
      </c>
      <c r="S31" s="25">
        <f t="shared" si="60"/>
        <v>15.840145185402557</v>
      </c>
      <c r="T31" s="25">
        <f t="shared" si="60"/>
        <v>12.725085087222901</v>
      </c>
      <c r="U31" s="25">
        <f t="shared" si="60"/>
        <v>11.93426157965154</v>
      </c>
      <c r="V31" s="25" t="e">
        <f t="shared" si="60"/>
        <v>#N/A</v>
      </c>
      <c r="W31" s="25">
        <f t="shared" si="60"/>
        <v>14.54960929625519</v>
      </c>
      <c r="X31" s="25">
        <f t="shared" si="60"/>
        <v>11.262201182905375</v>
      </c>
      <c r="Y31" s="25">
        <f t="shared" si="60"/>
        <v>14.248042846892446</v>
      </c>
      <c r="Z31" s="25">
        <f t="shared" si="60"/>
        <v>11.857911542888564</v>
      </c>
    </row>
    <row r="32" spans="1:49" x14ac:dyDescent="0.3">
      <c r="A32" s="16" t="s">
        <v>54</v>
      </c>
      <c r="B32" s="42">
        <v>3.2534246575342464E-2</v>
      </c>
      <c r="C32" s="25">
        <f t="shared" ref="C32:Z32" si="61">INDEX($AD$20:$AG$28,MATCH(C$3,$AC$6:$AC$14,0),MATCH(C$1,$AD$5:$AG$5,0))*C70/C$42</f>
        <v>12.93390725085278</v>
      </c>
      <c r="D32" s="25" t="e">
        <f t="shared" si="61"/>
        <v>#N/A</v>
      </c>
      <c r="E32" s="25">
        <f t="shared" si="61"/>
        <v>14.76595232459402</v>
      </c>
      <c r="F32" s="25">
        <f t="shared" si="61"/>
        <v>13.487970001969829</v>
      </c>
      <c r="G32" s="25">
        <f t="shared" si="61"/>
        <v>18.557940178822523</v>
      </c>
      <c r="H32" s="25">
        <f t="shared" si="61"/>
        <v>28.561579702918852</v>
      </c>
      <c r="I32" s="25">
        <f t="shared" si="61"/>
        <v>14.55400463994556</v>
      </c>
      <c r="J32" s="25" t="e">
        <f t="shared" si="61"/>
        <v>#N/A</v>
      </c>
      <c r="K32" s="25">
        <f t="shared" si="61"/>
        <v>17.59715058369191</v>
      </c>
      <c r="L32" s="25">
        <f t="shared" si="61"/>
        <v>14.887158379656201</v>
      </c>
      <c r="M32" s="25">
        <f t="shared" si="61"/>
        <v>18.650460478215589</v>
      </c>
      <c r="N32" s="25">
        <f t="shared" si="61"/>
        <v>13.332020785074898</v>
      </c>
      <c r="O32" s="25">
        <f t="shared" si="61"/>
        <v>12.973736879570124</v>
      </c>
      <c r="P32" s="25" t="e">
        <f t="shared" si="61"/>
        <v>#N/A</v>
      </c>
      <c r="Q32" s="25">
        <f t="shared" si="61"/>
        <v>16.010640632890752</v>
      </c>
      <c r="R32" s="25">
        <f t="shared" si="61"/>
        <v>12.25682807540583</v>
      </c>
      <c r="S32" s="25">
        <f t="shared" si="61"/>
        <v>15.678299464970095</v>
      </c>
      <c r="T32" s="25">
        <f t="shared" si="61"/>
        <v>12.541609114283025</v>
      </c>
      <c r="U32" s="25">
        <f t="shared" si="61"/>
        <v>11.760426003503957</v>
      </c>
      <c r="V32" s="25" t="e">
        <f t="shared" si="61"/>
        <v>#N/A</v>
      </c>
      <c r="W32" s="25">
        <f t="shared" si="61"/>
        <v>14.430713230708827</v>
      </c>
      <c r="X32" s="25">
        <f t="shared" si="61"/>
        <v>11.085372520810466</v>
      </c>
      <c r="Y32" s="25">
        <f t="shared" si="61"/>
        <v>14.102464335312074</v>
      </c>
      <c r="Z32" s="25">
        <f t="shared" si="61"/>
        <v>11.686938866285324</v>
      </c>
    </row>
    <row r="33" spans="1:26" x14ac:dyDescent="0.3">
      <c r="A33" s="18" t="s">
        <v>55</v>
      </c>
      <c r="B33" s="39">
        <v>3.3904109589041095E-2</v>
      </c>
      <c r="C33" s="25">
        <f t="shared" ref="C33:Z33" si="62">INDEX($AD$20:$AG$28,MATCH(C$3,$AC$6:$AC$14,0),MATCH(C$1,$AD$5:$AG$5,0))*C71/C$42</f>
        <v>13.182830050796925</v>
      </c>
      <c r="D33" s="25" t="e">
        <f t="shared" si="62"/>
        <v>#N/A</v>
      </c>
      <c r="E33" s="25">
        <f t="shared" si="62"/>
        <v>14.430675441807995</v>
      </c>
      <c r="F33" s="25">
        <f t="shared" si="62"/>
        <v>13.761753552573634</v>
      </c>
      <c r="G33" s="25">
        <f t="shared" si="62"/>
        <v>18.230271703694502</v>
      </c>
      <c r="H33" s="25">
        <f t="shared" si="62"/>
        <v>29.141317009703538</v>
      </c>
      <c r="I33" s="25">
        <f t="shared" si="62"/>
        <v>14.543045049058401</v>
      </c>
      <c r="J33" s="25" t="e">
        <f t="shared" si="62"/>
        <v>#N/A</v>
      </c>
      <c r="K33" s="25">
        <f t="shared" si="62"/>
        <v>17.085815682097138</v>
      </c>
      <c r="L33" s="25">
        <f t="shared" si="62"/>
        <v>15.027381399026007</v>
      </c>
      <c r="M33" s="25">
        <f t="shared" si="62"/>
        <v>18.160148594335126</v>
      </c>
      <c r="N33" s="25">
        <f t="shared" si="62"/>
        <v>13.39160020491482</v>
      </c>
      <c r="O33" s="25">
        <f t="shared" si="62"/>
        <v>12.9528614769266</v>
      </c>
      <c r="P33" s="25" t="e">
        <f t="shared" si="62"/>
        <v>#N/A</v>
      </c>
      <c r="Q33" s="25">
        <f t="shared" si="62"/>
        <v>15.024769534496826</v>
      </c>
      <c r="R33" s="25">
        <f t="shared" si="62"/>
        <v>12.434033799865896</v>
      </c>
      <c r="S33" s="25">
        <f t="shared" si="62"/>
        <v>14.835337853339217</v>
      </c>
      <c r="T33" s="25">
        <f t="shared" si="62"/>
        <v>12.507392571243244</v>
      </c>
      <c r="U33" s="25">
        <f t="shared" si="62"/>
        <v>11.741502879783981</v>
      </c>
      <c r="V33" s="25" t="e">
        <f t="shared" si="62"/>
        <v>#N/A</v>
      </c>
      <c r="W33" s="25">
        <f t="shared" si="62"/>
        <v>13.542127731254144</v>
      </c>
      <c r="X33" s="25">
        <f t="shared" si="62"/>
        <v>11.245641674981078</v>
      </c>
      <c r="Y33" s="25">
        <f t="shared" si="62"/>
        <v>13.34422929262632</v>
      </c>
      <c r="Z33" s="25">
        <f t="shared" si="62"/>
        <v>11.655054070396881</v>
      </c>
    </row>
    <row r="34" spans="1:26" x14ac:dyDescent="0.3">
      <c r="A34" s="15" t="s">
        <v>56</v>
      </c>
      <c r="B34" s="40">
        <v>1.8835616438356163E-2</v>
      </c>
      <c r="C34" s="25">
        <f t="shared" ref="C34:Z34" si="63">INDEX($AD$20:$AG$28,MATCH(C$3,$AC$6:$AC$14,0),MATCH(C$1,$AD$5:$AG$5,0))*C72/C$42</f>
        <v>13.072189899327839</v>
      </c>
      <c r="D34" s="25" t="e">
        <f t="shared" si="63"/>
        <v>#N/A</v>
      </c>
      <c r="E34" s="25">
        <f t="shared" si="63"/>
        <v>14.277591028843226</v>
      </c>
      <c r="F34" s="25">
        <f t="shared" si="63"/>
        <v>13.708092334228066</v>
      </c>
      <c r="G34" s="25">
        <f t="shared" si="63"/>
        <v>18.047996184321335</v>
      </c>
      <c r="H34" s="25">
        <f t="shared" si="63"/>
        <v>29.027685199689611</v>
      </c>
      <c r="I34" s="25">
        <f t="shared" si="63"/>
        <v>14.289719577909569</v>
      </c>
      <c r="J34" s="25" t="e">
        <f t="shared" si="63"/>
        <v>#N/A</v>
      </c>
      <c r="K34" s="25">
        <f t="shared" si="63"/>
        <v>16.865391880540834</v>
      </c>
      <c r="L34" s="25">
        <f t="shared" si="63"/>
        <v>14.925208168268574</v>
      </c>
      <c r="M34" s="25">
        <f t="shared" si="63"/>
        <v>17.932484339836865</v>
      </c>
      <c r="N34" s="25">
        <f t="shared" si="63"/>
        <v>13.295944576767218</v>
      </c>
      <c r="O34" s="25">
        <f t="shared" si="63"/>
        <v>12.700474345695914</v>
      </c>
      <c r="P34" s="25" t="e">
        <f t="shared" si="63"/>
        <v>#N/A</v>
      </c>
      <c r="Q34" s="25">
        <f t="shared" si="63"/>
        <v>14.745583745891315</v>
      </c>
      <c r="R34" s="25">
        <f t="shared" si="63"/>
        <v>12.348371987361581</v>
      </c>
      <c r="S34" s="25">
        <f t="shared" si="63"/>
        <v>14.578614602527756</v>
      </c>
      <c r="T34" s="25">
        <f t="shared" si="63"/>
        <v>12.387295984653738</v>
      </c>
      <c r="U34" s="25">
        <f t="shared" si="63"/>
        <v>11.512719129301948</v>
      </c>
      <c r="V34" s="25" t="e">
        <f t="shared" si="63"/>
        <v>#N/A</v>
      </c>
      <c r="W34" s="25">
        <f t="shared" si="63"/>
        <v>13.290491950660895</v>
      </c>
      <c r="X34" s="25">
        <f t="shared" si="63"/>
        <v>11.168167054583687</v>
      </c>
      <c r="Y34" s="25">
        <f t="shared" si="63"/>
        <v>13.113309447224522</v>
      </c>
      <c r="Z34" s="25">
        <f t="shared" si="63"/>
        <v>11.543141679193219</v>
      </c>
    </row>
    <row r="35" spans="1:26" x14ac:dyDescent="0.3">
      <c r="A35" s="17" t="s">
        <v>57</v>
      </c>
      <c r="B35" s="41">
        <v>1.8835616438356163E-2</v>
      </c>
      <c r="C35" s="25">
        <f t="shared" ref="C35:Z35" si="64">INDEX($AD$20:$AG$28,MATCH(C$3,$AC$6:$AC$14,0),MATCH(C$1,$AD$5:$AG$5,0))*C73/C$42</f>
        <v>13.072189899327839</v>
      </c>
      <c r="D35" s="25" t="e">
        <f t="shared" si="64"/>
        <v>#N/A</v>
      </c>
      <c r="E35" s="25">
        <f t="shared" si="64"/>
        <v>14.115501650409952</v>
      </c>
      <c r="F35" s="25">
        <f t="shared" si="64"/>
        <v>13.651274573626965</v>
      </c>
      <c r="G35" s="25">
        <f t="shared" si="64"/>
        <v>17.85499857557318</v>
      </c>
      <c r="H35" s="25">
        <f t="shared" si="64"/>
        <v>28.907369165557228</v>
      </c>
      <c r="I35" s="25">
        <f t="shared" si="64"/>
        <v>14.289719577909569</v>
      </c>
      <c r="J35" s="25" t="e">
        <f t="shared" si="64"/>
        <v>#N/A</v>
      </c>
      <c r="K35" s="25">
        <f t="shared" si="64"/>
        <v>16.632001973010642</v>
      </c>
      <c r="L35" s="25">
        <f t="shared" si="64"/>
        <v>14.817024747466542</v>
      </c>
      <c r="M35" s="25">
        <f t="shared" si="64"/>
        <v>17.691428070368076</v>
      </c>
      <c r="N35" s="25">
        <f t="shared" si="64"/>
        <v>13.194662146963823</v>
      </c>
      <c r="O35" s="25">
        <f t="shared" si="64"/>
        <v>12.700474345695914</v>
      </c>
      <c r="P35" s="25" t="e">
        <f t="shared" si="64"/>
        <v>#N/A</v>
      </c>
      <c r="Q35" s="25">
        <f t="shared" si="64"/>
        <v>14.449975263838288</v>
      </c>
      <c r="R35" s="25">
        <f t="shared" si="64"/>
        <v>12.257671244709995</v>
      </c>
      <c r="S35" s="25">
        <f t="shared" si="64"/>
        <v>14.30678998402138</v>
      </c>
      <c r="T35" s="25">
        <f t="shared" si="64"/>
        <v>12.260134892970758</v>
      </c>
      <c r="U35" s="25">
        <f t="shared" si="64"/>
        <v>11.512719129301948</v>
      </c>
      <c r="V35" s="25" t="e">
        <f t="shared" si="64"/>
        <v>#N/A</v>
      </c>
      <c r="W35" s="25">
        <f t="shared" si="64"/>
        <v>13.02405406532675</v>
      </c>
      <c r="X35" s="25">
        <f t="shared" si="64"/>
        <v>11.086135103574724</v>
      </c>
      <c r="Y35" s="25">
        <f t="shared" si="64"/>
        <v>12.868806081504859</v>
      </c>
      <c r="Z35" s="25">
        <f t="shared" si="64"/>
        <v>11.424646206154065</v>
      </c>
    </row>
    <row r="36" spans="1:26" x14ac:dyDescent="0.3">
      <c r="A36" s="16" t="s">
        <v>58</v>
      </c>
      <c r="B36" s="43">
        <v>1.8835616438356163E-2</v>
      </c>
      <c r="C36" s="25">
        <f t="shared" ref="C36:Z36" si="65">INDEX($AD$20:$AG$28,MATCH(C$3,$AC$6:$AC$14,0),MATCH(C$1,$AD$5:$AG$5,0))*C74/C$42</f>
        <v>13.072189899327839</v>
      </c>
      <c r="D36" s="25" t="e">
        <f t="shared" si="65"/>
        <v>#N/A</v>
      </c>
      <c r="E36" s="25">
        <f t="shared" si="65"/>
        <v>14.520725096493141</v>
      </c>
      <c r="F36" s="25">
        <f t="shared" si="65"/>
        <v>13.793318975129726</v>
      </c>
      <c r="G36" s="25">
        <f t="shared" si="65"/>
        <v>18.337492597443564</v>
      </c>
      <c r="H36" s="25">
        <f t="shared" si="65"/>
        <v>29.208159250888205</v>
      </c>
      <c r="I36" s="25">
        <f t="shared" si="65"/>
        <v>14.289719577909569</v>
      </c>
      <c r="J36" s="25" t="e">
        <f t="shared" si="65"/>
        <v>#N/A</v>
      </c>
      <c r="K36" s="25">
        <f t="shared" si="65"/>
        <v>17.21547674183612</v>
      </c>
      <c r="L36" s="25">
        <f t="shared" si="65"/>
        <v>15.087483299471621</v>
      </c>
      <c r="M36" s="25">
        <f t="shared" si="65"/>
        <v>18.294068744040047</v>
      </c>
      <c r="N36" s="25">
        <f t="shared" si="65"/>
        <v>13.447868221472305</v>
      </c>
      <c r="O36" s="25">
        <f t="shared" si="65"/>
        <v>12.700474345695914</v>
      </c>
      <c r="P36" s="25" t="e">
        <f t="shared" si="65"/>
        <v>#N/A</v>
      </c>
      <c r="Q36" s="25">
        <f t="shared" si="65"/>
        <v>15.188996468970849</v>
      </c>
      <c r="R36" s="25">
        <f t="shared" si="65"/>
        <v>12.48442310133896</v>
      </c>
      <c r="S36" s="25">
        <f t="shared" si="65"/>
        <v>14.986351530287321</v>
      </c>
      <c r="T36" s="25">
        <f t="shared" si="65"/>
        <v>12.578037622178217</v>
      </c>
      <c r="U36" s="25">
        <f t="shared" si="65"/>
        <v>11.512719129301948</v>
      </c>
      <c r="V36" s="25" t="e">
        <f t="shared" si="65"/>
        <v>#N/A</v>
      </c>
      <c r="W36" s="25">
        <f t="shared" si="65"/>
        <v>13.69014877866211</v>
      </c>
      <c r="X36" s="25">
        <f t="shared" si="65"/>
        <v>11.291214981097136</v>
      </c>
      <c r="Y36" s="25">
        <f t="shared" si="65"/>
        <v>13.480064495804015</v>
      </c>
      <c r="Z36" s="25">
        <f t="shared" si="65"/>
        <v>11.720884888751952</v>
      </c>
    </row>
    <row r="38" spans="1:26" x14ac:dyDescent="0.3">
      <c r="C38" s="23" t="s">
        <v>112</v>
      </c>
    </row>
    <row r="39" spans="1:26" x14ac:dyDescent="0.3">
      <c r="C39" s="20">
        <v>2020</v>
      </c>
      <c r="D39" s="20">
        <v>2020</v>
      </c>
      <c r="E39" s="20">
        <v>2020</v>
      </c>
      <c r="F39" s="20">
        <v>2020</v>
      </c>
      <c r="G39" s="20">
        <v>2020</v>
      </c>
      <c r="H39" s="20">
        <v>2020</v>
      </c>
      <c r="I39" s="20">
        <v>2030</v>
      </c>
      <c r="J39" s="20">
        <v>2030</v>
      </c>
      <c r="K39" s="20">
        <v>2030</v>
      </c>
      <c r="L39" s="20">
        <v>2030</v>
      </c>
      <c r="M39" s="20">
        <v>2030</v>
      </c>
      <c r="N39" s="20">
        <v>2030</v>
      </c>
      <c r="O39" s="20">
        <v>2040</v>
      </c>
      <c r="P39" s="20">
        <v>2040</v>
      </c>
      <c r="Q39" s="20">
        <v>2040</v>
      </c>
      <c r="R39" s="20">
        <v>2040</v>
      </c>
      <c r="S39" s="20">
        <v>2040</v>
      </c>
      <c r="T39" s="20">
        <v>2040</v>
      </c>
      <c r="U39" s="20">
        <v>2050</v>
      </c>
      <c r="V39" s="20">
        <v>2050</v>
      </c>
      <c r="W39" s="20">
        <v>2050</v>
      </c>
      <c r="X39" s="20">
        <v>2050</v>
      </c>
      <c r="Y39" s="20">
        <v>2050</v>
      </c>
      <c r="Z39" s="20">
        <v>2050</v>
      </c>
    </row>
    <row r="40" spans="1:26" x14ac:dyDescent="0.3">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x14ac:dyDescent="0.3">
      <c r="C41" s="22" t="s">
        <v>13</v>
      </c>
      <c r="D41" s="22" t="s">
        <v>76</v>
      </c>
      <c r="E41" s="22" t="s">
        <v>77</v>
      </c>
      <c r="F41" s="22" t="s">
        <v>14</v>
      </c>
      <c r="G41" s="22" t="s">
        <v>75</v>
      </c>
      <c r="H41" s="22" t="s">
        <v>15</v>
      </c>
      <c r="I41" s="22" t="s">
        <v>13</v>
      </c>
      <c r="J41" s="22" t="s">
        <v>76</v>
      </c>
      <c r="K41" s="22" t="s">
        <v>77</v>
      </c>
      <c r="L41" s="22" t="s">
        <v>14</v>
      </c>
      <c r="M41" s="22" t="s">
        <v>75</v>
      </c>
      <c r="N41" s="22" t="s">
        <v>15</v>
      </c>
      <c r="O41" s="22" t="s">
        <v>13</v>
      </c>
      <c r="P41" s="22" t="s">
        <v>76</v>
      </c>
      <c r="Q41" s="22" t="s">
        <v>77</v>
      </c>
      <c r="R41" s="22" t="s">
        <v>14</v>
      </c>
      <c r="S41" s="22" t="s">
        <v>75</v>
      </c>
      <c r="T41" s="22" t="s">
        <v>15</v>
      </c>
      <c r="U41" s="22" t="s">
        <v>13</v>
      </c>
      <c r="V41" s="22" t="s">
        <v>76</v>
      </c>
      <c r="W41" s="22" t="s">
        <v>77</v>
      </c>
      <c r="X41" s="22" t="s">
        <v>14</v>
      </c>
      <c r="Y41" s="22" t="s">
        <v>75</v>
      </c>
      <c r="Z41" s="22" t="s">
        <v>15</v>
      </c>
    </row>
    <row r="42" spans="1:26" x14ac:dyDescent="0.3">
      <c r="C42" s="22">
        <f t="shared" ref="C42:T42" si="66">SUMPRODUCT($B$5:$B$36,C43:C74)</f>
        <v>8.629271910935838</v>
      </c>
      <c r="D42" s="22">
        <f t="shared" si="66"/>
        <v>4.0581888684697658</v>
      </c>
      <c r="E42" s="22">
        <f t="shared" si="66"/>
        <v>7.9080247262926822</v>
      </c>
      <c r="F42" s="22">
        <f t="shared" si="66"/>
        <v>8.4015419441962162</v>
      </c>
      <c r="G42" s="22">
        <f t="shared" si="66"/>
        <v>8.4229314658673751</v>
      </c>
      <c r="H42" s="22">
        <f t="shared" si="66"/>
        <v>8.4066561337395811</v>
      </c>
      <c r="I42" s="22">
        <f t="shared" si="66"/>
        <v>6.5469435027399232</v>
      </c>
      <c r="J42" s="22">
        <f t="shared" si="66"/>
        <v>3.8524400448772762</v>
      </c>
      <c r="K42" s="22">
        <f t="shared" si="66"/>
        <v>6.6591582340520166</v>
      </c>
      <c r="L42" s="22">
        <f t="shared" si="66"/>
        <v>6.3746280716506902</v>
      </c>
      <c r="M42" s="22">
        <f t="shared" si="66"/>
        <v>6.8746387410573968</v>
      </c>
      <c r="N42" s="22">
        <f t="shared" si="66"/>
        <v>6.5151508373616958</v>
      </c>
      <c r="O42" s="22">
        <f t="shared" si="66"/>
        <v>13.543186836087596</v>
      </c>
      <c r="P42" s="22">
        <f t="shared" si="66"/>
        <v>5.4024789343364157</v>
      </c>
      <c r="Q42" s="22">
        <f t="shared" si="66"/>
        <v>9.6570393553460505</v>
      </c>
      <c r="R42" s="22">
        <f t="shared" si="66"/>
        <v>13.262469782271761</v>
      </c>
      <c r="S42" s="22">
        <f t="shared" si="66"/>
        <v>9.7394242234326196</v>
      </c>
      <c r="T42" s="22">
        <f t="shared" si="66"/>
        <v>13.596996470144605</v>
      </c>
      <c r="U42" s="22">
        <f t="shared" ref="U42:Z42" si="67">SUMPRODUCT($B$5:$B$36,U43:U74)</f>
        <v>13.543186836087596</v>
      </c>
      <c r="V42" s="22">
        <f t="shared" si="67"/>
        <v>5.4024789343364157</v>
      </c>
      <c r="W42" s="22">
        <f t="shared" si="67"/>
        <v>9.6570393553460505</v>
      </c>
      <c r="X42" s="22">
        <f t="shared" si="67"/>
        <v>13.262469782271761</v>
      </c>
      <c r="Y42" s="22">
        <f t="shared" si="67"/>
        <v>9.7394242234326196</v>
      </c>
      <c r="Z42" s="22">
        <f t="shared" si="67"/>
        <v>13.596996470144605</v>
      </c>
    </row>
    <row r="43" spans="1:26" x14ac:dyDescent="0.3">
      <c r="C43" s="25">
        <v>9.9427334294918861</v>
      </c>
      <c r="D43" s="26">
        <v>3.6756294594195484</v>
      </c>
      <c r="E43" s="26">
        <v>8.5323835068778013</v>
      </c>
      <c r="F43" s="26">
        <v>9.6594733510896695</v>
      </c>
      <c r="G43" s="26">
        <v>9.2155603897939624</v>
      </c>
      <c r="H43" s="26">
        <v>9.6856268199711231</v>
      </c>
      <c r="I43" s="25">
        <v>7.5165425056596842</v>
      </c>
      <c r="J43" s="26">
        <v>3.6224885281423989</v>
      </c>
      <c r="K43" s="26">
        <v>7.2715288037966817</v>
      </c>
      <c r="L43" s="26">
        <v>7.409210498862473</v>
      </c>
      <c r="M43" s="26">
        <v>7.5566559598456999</v>
      </c>
      <c r="N43" s="26">
        <v>7.4577612931249266</v>
      </c>
      <c r="O43" s="25">
        <v>15.796166351346722</v>
      </c>
      <c r="P43" s="26">
        <v>3.8268723438332191</v>
      </c>
      <c r="Q43" s="26">
        <v>9.8375049651157376</v>
      </c>
      <c r="R43" s="26">
        <v>15.78510295381176</v>
      </c>
      <c r="S43" s="26">
        <v>10.122219874760798</v>
      </c>
      <c r="T43" s="26">
        <v>15.806510874713462</v>
      </c>
      <c r="U43" s="25">
        <v>15.796166351346722</v>
      </c>
      <c r="V43" s="26">
        <v>3.8268723438332191</v>
      </c>
      <c r="W43" s="26">
        <v>9.8375049651157376</v>
      </c>
      <c r="X43" s="26">
        <v>15.78510295381176</v>
      </c>
      <c r="Y43" s="26">
        <v>10.122219874760798</v>
      </c>
      <c r="Z43" s="26">
        <v>15.806510874713462</v>
      </c>
    </row>
    <row r="44" spans="1:26" x14ac:dyDescent="0.3">
      <c r="C44" s="25">
        <v>9.8530632279334611</v>
      </c>
      <c r="D44" s="26">
        <v>3.6872368162623741</v>
      </c>
      <c r="E44" s="26">
        <v>8.4715706256772645</v>
      </c>
      <c r="F44" s="26">
        <v>9.5625679917053166</v>
      </c>
      <c r="G44" s="26">
        <v>9.1421100784928235</v>
      </c>
      <c r="H44" s="26">
        <v>9.6002385936285375</v>
      </c>
      <c r="I44" s="25">
        <v>7.4388900630667623</v>
      </c>
      <c r="J44" s="26">
        <v>3.6262265569737977</v>
      </c>
      <c r="K44" s="26">
        <v>7.2067356900495758</v>
      </c>
      <c r="L44" s="26">
        <v>7.3330671626745216</v>
      </c>
      <c r="M44" s="26">
        <v>7.4862781590956962</v>
      </c>
      <c r="N44" s="26">
        <v>7.38742642991786</v>
      </c>
      <c r="O44" s="25">
        <v>15.614458783274513</v>
      </c>
      <c r="P44" s="26">
        <v>3.8498466695695424</v>
      </c>
      <c r="Q44" s="26">
        <v>9.7601687942095143</v>
      </c>
      <c r="R44" s="26">
        <v>15.60467753259022</v>
      </c>
      <c r="S44" s="26">
        <v>10.038308107928309</v>
      </c>
      <c r="T44" s="26">
        <v>15.62981506358002</v>
      </c>
      <c r="U44" s="25">
        <v>15.614458783274513</v>
      </c>
      <c r="V44" s="26">
        <v>3.8498466695695424</v>
      </c>
      <c r="W44" s="26">
        <v>9.7601687942095143</v>
      </c>
      <c r="X44" s="26">
        <v>15.60467753259022</v>
      </c>
      <c r="Y44" s="26">
        <v>10.038308107928309</v>
      </c>
      <c r="Z44" s="26">
        <v>15.62981506358002</v>
      </c>
    </row>
    <row r="45" spans="1:26" x14ac:dyDescent="0.3">
      <c r="C45" s="25">
        <v>9.8540115061928315</v>
      </c>
      <c r="D45" s="26">
        <v>3.6860223775332024</v>
      </c>
      <c r="E45" s="26">
        <v>8.4703881623760235</v>
      </c>
      <c r="F45" s="26">
        <v>9.6008744403135733</v>
      </c>
      <c r="G45" s="26">
        <v>9.1421100784928235</v>
      </c>
      <c r="H45" s="26">
        <v>9.6008550222374325</v>
      </c>
      <c r="I45" s="25">
        <v>7.4393357288430879</v>
      </c>
      <c r="J45" s="26">
        <v>3.6224885281423878</v>
      </c>
      <c r="K45" s="26">
        <v>7.2027567056285369</v>
      </c>
      <c r="L45" s="26">
        <v>7.3330670692238016</v>
      </c>
      <c r="M45" s="26">
        <v>7.4833308664135281</v>
      </c>
      <c r="N45" s="26">
        <v>7.3864361628457607</v>
      </c>
      <c r="O45" s="25">
        <v>15.615496177812267</v>
      </c>
      <c r="P45" s="26">
        <v>3.8487888748057033</v>
      </c>
      <c r="Q45" s="26">
        <v>9.7513666801040984</v>
      </c>
      <c r="R45" s="26">
        <v>15.604677439139499</v>
      </c>
      <c r="S45" s="26">
        <v>10.031086576094905</v>
      </c>
      <c r="T45" s="26">
        <v>15.630282294553179</v>
      </c>
      <c r="U45" s="25">
        <v>15.615496177812267</v>
      </c>
      <c r="V45" s="26">
        <v>3.8487888748057033</v>
      </c>
      <c r="W45" s="26">
        <v>9.7513666801040984</v>
      </c>
      <c r="X45" s="26">
        <v>15.604677439139499</v>
      </c>
      <c r="Y45" s="26">
        <v>10.031086576094905</v>
      </c>
      <c r="Z45" s="26">
        <v>15.630282294553179</v>
      </c>
    </row>
    <row r="46" spans="1:26" x14ac:dyDescent="0.3">
      <c r="C46" s="27">
        <v>9.9688051088952321</v>
      </c>
      <c r="D46" s="28">
        <v>3.6743033720186156</v>
      </c>
      <c r="E46" s="28">
        <v>8.553415121355485</v>
      </c>
      <c r="F46" s="28">
        <v>9.6618745710279512</v>
      </c>
      <c r="G46" s="28">
        <v>9.2409094937911682</v>
      </c>
      <c r="H46" s="28">
        <v>9.7089667213107447</v>
      </c>
      <c r="I46" s="27">
        <v>7.5388138958780972</v>
      </c>
      <c r="J46" s="28">
        <v>3.6252920497659451</v>
      </c>
      <c r="K46" s="28">
        <v>7.2935856021806247</v>
      </c>
      <c r="L46" s="28">
        <v>7.4313077880545819</v>
      </c>
      <c r="M46" s="28">
        <v>7.5819384328908681</v>
      </c>
      <c r="N46" s="28">
        <v>7.4786586130996993</v>
      </c>
      <c r="O46" s="27">
        <v>15.848290147868608</v>
      </c>
      <c r="P46" s="28">
        <v>3.8229353862382851</v>
      </c>
      <c r="Q46" s="28">
        <v>9.8678342817644324</v>
      </c>
      <c r="R46" s="28">
        <v>15.837935209377127</v>
      </c>
      <c r="S46" s="28">
        <v>10.1569264095262</v>
      </c>
      <c r="T46" s="28">
        <v>15.857930788633583</v>
      </c>
      <c r="U46" s="27">
        <v>15.848290147868608</v>
      </c>
      <c r="V46" s="28">
        <v>3.8229353862382851</v>
      </c>
      <c r="W46" s="28">
        <v>9.8678342817644324</v>
      </c>
      <c r="X46" s="28">
        <v>15.837935209377127</v>
      </c>
      <c r="Y46" s="28">
        <v>10.1569264095262</v>
      </c>
      <c r="Z46" s="28">
        <v>15.857930788633583</v>
      </c>
    </row>
    <row r="47" spans="1:26" x14ac:dyDescent="0.3">
      <c r="C47" s="25">
        <v>9.8181679918541462</v>
      </c>
      <c r="D47" s="26">
        <v>3.6787192237139825</v>
      </c>
      <c r="E47" s="26">
        <v>8.4359547695863899</v>
      </c>
      <c r="F47" s="26">
        <v>9.564060627396664</v>
      </c>
      <c r="G47" s="26">
        <v>9.1078446070682322</v>
      </c>
      <c r="H47" s="26">
        <v>9.5640415457795722</v>
      </c>
      <c r="I47" s="25">
        <v>7.4075545089046706</v>
      </c>
      <c r="J47" s="26">
        <v>3.6224885281423842</v>
      </c>
      <c r="K47" s="26">
        <v>7.172299651454245</v>
      </c>
      <c r="L47" s="26">
        <v>7.3004368055375561</v>
      </c>
      <c r="M47" s="26">
        <v>7.4533974564414631</v>
      </c>
      <c r="N47" s="26">
        <v>7.3571257318652661</v>
      </c>
      <c r="O47" s="25">
        <v>15.541110093569053</v>
      </c>
      <c r="P47" s="26">
        <v>3.8494087108676651</v>
      </c>
      <c r="Q47" s="26">
        <v>9.7129425527739084</v>
      </c>
      <c r="R47" s="26">
        <v>15.527107283012972</v>
      </c>
      <c r="S47" s="26">
        <v>9.9899522586035392</v>
      </c>
      <c r="T47" s="26">
        <v>15.553309257588946</v>
      </c>
      <c r="U47" s="25">
        <v>15.541110093569053</v>
      </c>
      <c r="V47" s="26">
        <v>3.8494087108676651</v>
      </c>
      <c r="W47" s="26">
        <v>9.7129425527739084</v>
      </c>
      <c r="X47" s="26">
        <v>15.527107283012972</v>
      </c>
      <c r="Y47" s="26">
        <v>9.9899522586035392</v>
      </c>
      <c r="Z47" s="26">
        <v>15.553309257588946</v>
      </c>
    </row>
    <row r="48" spans="1:26" x14ac:dyDescent="0.3">
      <c r="C48" s="25">
        <v>9.8181673398290314</v>
      </c>
      <c r="D48" s="26">
        <v>3.6892990602995623</v>
      </c>
      <c r="E48" s="26">
        <v>8.4438345854244723</v>
      </c>
      <c r="F48" s="26">
        <v>9.5668916102712434</v>
      </c>
      <c r="G48" s="26">
        <v>9.1094031852850801</v>
      </c>
      <c r="H48" s="26">
        <v>9.5668725512426871</v>
      </c>
      <c r="I48" s="25">
        <v>7.4075545089046804</v>
      </c>
      <c r="J48" s="26">
        <v>3.622488528142362</v>
      </c>
      <c r="K48" s="26">
        <v>7.1723006171116825</v>
      </c>
      <c r="L48" s="26">
        <v>7.3017558994289011</v>
      </c>
      <c r="M48" s="26">
        <v>7.453397885622512</v>
      </c>
      <c r="N48" s="26">
        <v>7.3571257318652652</v>
      </c>
      <c r="O48" s="25">
        <v>15.541110093569117</v>
      </c>
      <c r="P48" s="26">
        <v>3.8494102130014705</v>
      </c>
      <c r="Q48" s="26">
        <v>9.7129444840888404</v>
      </c>
      <c r="R48" s="26">
        <v>15.529168024985092</v>
      </c>
      <c r="S48" s="26">
        <v>9.991113985716213</v>
      </c>
      <c r="T48" s="26">
        <v>15.553309257588971</v>
      </c>
      <c r="U48" s="25">
        <v>15.541110093569117</v>
      </c>
      <c r="V48" s="26">
        <v>3.8494102130014705</v>
      </c>
      <c r="W48" s="26">
        <v>9.7129444840888404</v>
      </c>
      <c r="X48" s="26">
        <v>15.529168024985092</v>
      </c>
      <c r="Y48" s="26">
        <v>9.991113985716213</v>
      </c>
      <c r="Z48" s="26">
        <v>15.553309257588971</v>
      </c>
    </row>
    <row r="49" spans="3:26" x14ac:dyDescent="0.3">
      <c r="C49" s="25">
        <v>9.8181673398290314</v>
      </c>
      <c r="D49" s="26">
        <v>3.6850229712488263</v>
      </c>
      <c r="E49" s="26">
        <v>8.4368209834486283</v>
      </c>
      <c r="F49" s="26">
        <v>9.5668916102712434</v>
      </c>
      <c r="G49" s="26">
        <v>9.1023895833092361</v>
      </c>
      <c r="H49" s="26">
        <v>9.5668725512426871</v>
      </c>
      <c r="I49" s="25">
        <v>7.4075545089046804</v>
      </c>
      <c r="J49" s="26">
        <v>3.622488528142362</v>
      </c>
      <c r="K49" s="26">
        <v>7.1722996514542352</v>
      </c>
      <c r="L49" s="26">
        <v>7.3017558994289011</v>
      </c>
      <c r="M49" s="26">
        <v>7.4533959543076174</v>
      </c>
      <c r="N49" s="26">
        <v>7.3571257318652652</v>
      </c>
      <c r="O49" s="25">
        <v>15.541110093569117</v>
      </c>
      <c r="P49" s="26">
        <v>3.8494102130014705</v>
      </c>
      <c r="Q49" s="26">
        <v>9.7129425527739457</v>
      </c>
      <c r="R49" s="26">
        <v>15.529168024985092</v>
      </c>
      <c r="S49" s="26">
        <v>9.9858862137093123</v>
      </c>
      <c r="T49" s="26">
        <v>15.553309257588971</v>
      </c>
      <c r="U49" s="25">
        <v>15.541110093569117</v>
      </c>
      <c r="V49" s="26">
        <v>3.8494102130014705</v>
      </c>
      <c r="W49" s="26">
        <v>9.7129425527739457</v>
      </c>
      <c r="X49" s="26">
        <v>15.529168024985092</v>
      </c>
      <c r="Y49" s="26">
        <v>9.9858862137093123</v>
      </c>
      <c r="Z49" s="26">
        <v>15.553309257588971</v>
      </c>
    </row>
    <row r="50" spans="3:26" x14ac:dyDescent="0.3">
      <c r="C50" s="27">
        <v>9.8181673398290314</v>
      </c>
      <c r="D50" s="28">
        <v>3.6793936344725453</v>
      </c>
      <c r="E50" s="28">
        <v>8.4396264532086924</v>
      </c>
      <c r="F50" s="28">
        <v>9.5630697833905316</v>
      </c>
      <c r="G50" s="28">
        <v>9.1094031852850801</v>
      </c>
      <c r="H50" s="28">
        <v>9.5630506938675257</v>
      </c>
      <c r="I50" s="27">
        <v>7.4075545089046804</v>
      </c>
      <c r="J50" s="28">
        <v>3.622488528142362</v>
      </c>
      <c r="K50" s="28">
        <v>7.1723000377172141</v>
      </c>
      <c r="L50" s="28">
        <v>7.2999751226755842</v>
      </c>
      <c r="M50" s="28">
        <v>7.453397885622512</v>
      </c>
      <c r="N50" s="28">
        <v>7.3571257318652652</v>
      </c>
      <c r="O50" s="27">
        <v>15.541110093569117</v>
      </c>
      <c r="P50" s="28">
        <v>3.8494090542125332</v>
      </c>
      <c r="Q50" s="28">
        <v>9.7129433252999036</v>
      </c>
      <c r="R50" s="28">
        <v>15.526386023322811</v>
      </c>
      <c r="S50" s="28">
        <v>9.991113985716213</v>
      </c>
      <c r="T50" s="28">
        <v>15.553309257588971</v>
      </c>
      <c r="U50" s="27">
        <v>15.541110093569117</v>
      </c>
      <c r="V50" s="28">
        <v>3.8494090542125332</v>
      </c>
      <c r="W50" s="28">
        <v>9.7129433252999036</v>
      </c>
      <c r="X50" s="28">
        <v>15.526386023322811</v>
      </c>
      <c r="Y50" s="28">
        <v>9.991113985716213</v>
      </c>
      <c r="Z50" s="28">
        <v>15.553309257588971</v>
      </c>
    </row>
    <row r="51" spans="3:26" x14ac:dyDescent="0.3">
      <c r="C51" s="25">
        <v>3.9197789871700879</v>
      </c>
      <c r="D51" s="26">
        <v>3.9976951867811397</v>
      </c>
      <c r="E51" s="26">
        <v>3.9977241565046064</v>
      </c>
      <c r="F51" s="26">
        <v>3.821826880711352</v>
      </c>
      <c r="G51" s="26">
        <v>3.9977531262280106</v>
      </c>
      <c r="H51" s="26">
        <v>3.8218573751571276</v>
      </c>
      <c r="I51" s="25">
        <v>2.2832001689481802</v>
      </c>
      <c r="J51" s="26">
        <v>3.622488528142398</v>
      </c>
      <c r="K51" s="26">
        <v>2.5581609665380407</v>
      </c>
      <c r="L51" s="26">
        <v>2.2259709416432547</v>
      </c>
      <c r="M51" s="26">
        <v>2.5581030270911875</v>
      </c>
      <c r="N51" s="26">
        <v>2.5581899362614622</v>
      </c>
      <c r="O51" s="25">
        <v>3.549154489350709</v>
      </c>
      <c r="P51" s="26">
        <v>4.983873788679797</v>
      </c>
      <c r="Q51" s="26">
        <v>3.9208000354535488</v>
      </c>
      <c r="R51" s="26">
        <v>3.477502077846339</v>
      </c>
      <c r="S51" s="26">
        <v>3.7639958449699398</v>
      </c>
      <c r="T51" s="26">
        <v>3.622488528142398</v>
      </c>
      <c r="U51" s="25">
        <v>3.549154489350709</v>
      </c>
      <c r="V51" s="26">
        <v>4.983873788679797</v>
      </c>
      <c r="W51" s="26">
        <v>3.9208000354535488</v>
      </c>
      <c r="X51" s="26">
        <v>3.477502077846339</v>
      </c>
      <c r="Y51" s="26">
        <v>3.7639958449699398</v>
      </c>
      <c r="Z51" s="26">
        <v>3.622488528142398</v>
      </c>
    </row>
    <row r="52" spans="3:26" x14ac:dyDescent="0.3">
      <c r="C52" s="25">
        <v>3.9197789871701203</v>
      </c>
      <c r="D52" s="26">
        <v>3.9976951867811481</v>
      </c>
      <c r="E52" s="26">
        <v>3.9977241565046162</v>
      </c>
      <c r="F52" s="26">
        <v>3.8218268807113605</v>
      </c>
      <c r="G52" s="26">
        <v>3.9977531262280492</v>
      </c>
      <c r="H52" s="26">
        <v>3.8218573751571316</v>
      </c>
      <c r="I52" s="25">
        <v>2.2832001689481567</v>
      </c>
      <c r="J52" s="26">
        <v>3.6224885281423882</v>
      </c>
      <c r="K52" s="26">
        <v>2.5581609665380531</v>
      </c>
      <c r="L52" s="26">
        <v>2.2259709416432547</v>
      </c>
      <c r="M52" s="26">
        <v>2.5581030270911835</v>
      </c>
      <c r="N52" s="26">
        <v>2.5581899362614782</v>
      </c>
      <c r="O52" s="25">
        <v>3.5491544893507059</v>
      </c>
      <c r="P52" s="26">
        <v>4.9838737886797704</v>
      </c>
      <c r="Q52" s="26">
        <v>3.9208000354535661</v>
      </c>
      <c r="R52" s="26">
        <v>3.4775020778463395</v>
      </c>
      <c r="S52" s="26">
        <v>3.7639958449699398</v>
      </c>
      <c r="T52" s="26">
        <v>3.6224885281423882</v>
      </c>
      <c r="U52" s="25">
        <v>3.5491544893507059</v>
      </c>
      <c r="V52" s="26">
        <v>4.9838737886797704</v>
      </c>
      <c r="W52" s="26">
        <v>3.9208000354535661</v>
      </c>
      <c r="X52" s="26">
        <v>3.4775020778463395</v>
      </c>
      <c r="Y52" s="26">
        <v>3.7639958449699398</v>
      </c>
      <c r="Z52" s="26">
        <v>3.6224885281423882</v>
      </c>
    </row>
    <row r="53" spans="3:26" x14ac:dyDescent="0.3">
      <c r="C53" s="25">
        <v>3.9197789871701203</v>
      </c>
      <c r="D53" s="26">
        <v>3.9976951867811481</v>
      </c>
      <c r="E53" s="26">
        <v>3.9977241565046162</v>
      </c>
      <c r="F53" s="26">
        <v>3.8218268807113605</v>
      </c>
      <c r="G53" s="26">
        <v>3.9977531262280492</v>
      </c>
      <c r="H53" s="26">
        <v>3.8218573751571316</v>
      </c>
      <c r="I53" s="25">
        <v>2.2832001689481567</v>
      </c>
      <c r="J53" s="26">
        <v>3.6224885281423882</v>
      </c>
      <c r="K53" s="26">
        <v>2.5581609665380531</v>
      </c>
      <c r="L53" s="26">
        <v>2.2259709416432547</v>
      </c>
      <c r="M53" s="26">
        <v>2.5581030270911835</v>
      </c>
      <c r="N53" s="26">
        <v>2.5581899362614782</v>
      </c>
      <c r="O53" s="25">
        <v>3.5491544893507059</v>
      </c>
      <c r="P53" s="26">
        <v>4.9838737886797704</v>
      </c>
      <c r="Q53" s="26">
        <v>3.9208000354535661</v>
      </c>
      <c r="R53" s="26">
        <v>3.4775020778463395</v>
      </c>
      <c r="S53" s="26">
        <v>3.7639958449699398</v>
      </c>
      <c r="T53" s="26">
        <v>3.6224885281423882</v>
      </c>
      <c r="U53" s="25">
        <v>3.5491544893507059</v>
      </c>
      <c r="V53" s="26">
        <v>4.9838737886797704</v>
      </c>
      <c r="W53" s="26">
        <v>3.9208000354535661</v>
      </c>
      <c r="X53" s="26">
        <v>3.4775020778463395</v>
      </c>
      <c r="Y53" s="26">
        <v>3.7639958449699398</v>
      </c>
      <c r="Z53" s="26">
        <v>3.6224885281423882</v>
      </c>
    </row>
    <row r="54" spans="3:26" x14ac:dyDescent="0.3">
      <c r="C54" s="27">
        <v>3.9197789871701203</v>
      </c>
      <c r="D54" s="28">
        <v>3.9976951867811481</v>
      </c>
      <c r="E54" s="28">
        <v>3.9977241565046162</v>
      </c>
      <c r="F54" s="28">
        <v>3.8218268807113605</v>
      </c>
      <c r="G54" s="28">
        <v>3.9977531262280492</v>
      </c>
      <c r="H54" s="28">
        <v>3.8218573751571316</v>
      </c>
      <c r="I54" s="27">
        <v>2.2832001689481567</v>
      </c>
      <c r="J54" s="28">
        <v>3.6224885281423882</v>
      </c>
      <c r="K54" s="28">
        <v>2.5581609665380531</v>
      </c>
      <c r="L54" s="28">
        <v>2.2259709416432547</v>
      </c>
      <c r="M54" s="28">
        <v>2.5581030270911835</v>
      </c>
      <c r="N54" s="28">
        <v>2.5581899362614782</v>
      </c>
      <c r="O54" s="27">
        <v>3.5491544893507059</v>
      </c>
      <c r="P54" s="28">
        <v>4.9838737886797704</v>
      </c>
      <c r="Q54" s="28">
        <v>3.9208000354535661</v>
      </c>
      <c r="R54" s="28">
        <v>3.4775020778463395</v>
      </c>
      <c r="S54" s="28">
        <v>3.7639958449699398</v>
      </c>
      <c r="T54" s="28">
        <v>3.6224885281423882</v>
      </c>
      <c r="U54" s="27">
        <v>3.5491544893507059</v>
      </c>
      <c r="V54" s="28">
        <v>4.9838737886797704</v>
      </c>
      <c r="W54" s="28">
        <v>3.9208000354535661</v>
      </c>
      <c r="X54" s="28">
        <v>3.4775020778463395</v>
      </c>
      <c r="Y54" s="28">
        <v>3.7639958449699398</v>
      </c>
      <c r="Z54" s="28">
        <v>3.6224885281423882</v>
      </c>
    </row>
    <row r="55" spans="3:26" x14ac:dyDescent="0.3">
      <c r="C55" s="25">
        <v>3.9197789871701345</v>
      </c>
      <c r="D55" s="26">
        <v>3.9976951867811521</v>
      </c>
      <c r="E55" s="26">
        <v>3.9977241565046304</v>
      </c>
      <c r="F55" s="26">
        <v>3.821826880711364</v>
      </c>
      <c r="G55" s="26">
        <v>3.997753126228067</v>
      </c>
      <c r="H55" s="26">
        <v>3.8218573751571281</v>
      </c>
      <c r="I55" s="25">
        <v>2.2832001689481567</v>
      </c>
      <c r="J55" s="26">
        <v>3.6224885281423833</v>
      </c>
      <c r="K55" s="26">
        <v>2.5581609665380589</v>
      </c>
      <c r="L55" s="26">
        <v>2.2259709416432547</v>
      </c>
      <c r="M55" s="26">
        <v>2.5581030270911818</v>
      </c>
      <c r="N55" s="26">
        <v>2.5581899362614857</v>
      </c>
      <c r="O55" s="25">
        <v>3.5491544893507045</v>
      </c>
      <c r="P55" s="26">
        <v>4.9838737886797588</v>
      </c>
      <c r="Q55" s="26">
        <v>3.9208000354535666</v>
      </c>
      <c r="R55" s="26">
        <v>3.4775020778463395</v>
      </c>
      <c r="S55" s="26">
        <v>3.7639958449699402</v>
      </c>
      <c r="T55" s="26">
        <v>3.6224885281423833</v>
      </c>
      <c r="U55" s="25">
        <v>3.5491544893507045</v>
      </c>
      <c r="V55" s="26">
        <v>4.9838737886797588</v>
      </c>
      <c r="W55" s="26">
        <v>3.9208000354535666</v>
      </c>
      <c r="X55" s="26">
        <v>3.4775020778463395</v>
      </c>
      <c r="Y55" s="26">
        <v>3.7639958449699402</v>
      </c>
      <c r="Z55" s="26">
        <v>3.6224885281423833</v>
      </c>
    </row>
    <row r="56" spans="3:26" x14ac:dyDescent="0.3">
      <c r="C56" s="25">
        <v>3.9197789871701132</v>
      </c>
      <c r="D56" s="26">
        <v>3.9976951867811694</v>
      </c>
      <c r="E56" s="26">
        <v>3.9977241565046104</v>
      </c>
      <c r="F56" s="26">
        <v>3.8218268807113818</v>
      </c>
      <c r="G56" s="26">
        <v>3.9977531262280639</v>
      </c>
      <c r="H56" s="26">
        <v>3.8218573751571094</v>
      </c>
      <c r="I56" s="25">
        <v>2.2832001689481576</v>
      </c>
      <c r="J56" s="26">
        <v>3.6224885281423602</v>
      </c>
      <c r="K56" s="26">
        <v>2.5581609665380634</v>
      </c>
      <c r="L56" s="26">
        <v>2.2259709416432547</v>
      </c>
      <c r="M56" s="26">
        <v>2.5581030270911738</v>
      </c>
      <c r="N56" s="26">
        <v>2.5581899362614986</v>
      </c>
      <c r="O56" s="25">
        <v>3.5491544893506983</v>
      </c>
      <c r="P56" s="26">
        <v>4.9838737886797482</v>
      </c>
      <c r="Q56" s="26">
        <v>3.9208000354535661</v>
      </c>
      <c r="R56" s="26">
        <v>3.4775020778463399</v>
      </c>
      <c r="S56" s="26">
        <v>3.7639958449699398</v>
      </c>
      <c r="T56" s="26">
        <v>3.6224885281423602</v>
      </c>
      <c r="U56" s="25">
        <v>3.5491544893506983</v>
      </c>
      <c r="V56" s="26">
        <v>4.9838737886797482</v>
      </c>
      <c r="W56" s="26">
        <v>3.9208000354535661</v>
      </c>
      <c r="X56" s="26">
        <v>3.4775020778463399</v>
      </c>
      <c r="Y56" s="26">
        <v>3.7639958449699398</v>
      </c>
      <c r="Z56" s="26">
        <v>3.6224885281423602</v>
      </c>
    </row>
    <row r="57" spans="3:26" x14ac:dyDescent="0.3">
      <c r="C57" s="25">
        <v>3.9197789871701132</v>
      </c>
      <c r="D57" s="26">
        <v>3.9976951867811694</v>
      </c>
      <c r="E57" s="26">
        <v>3.9977241565046104</v>
      </c>
      <c r="F57" s="26">
        <v>3.8218268807113818</v>
      </c>
      <c r="G57" s="26">
        <v>3.9977531262280639</v>
      </c>
      <c r="H57" s="26">
        <v>3.8218573751571094</v>
      </c>
      <c r="I57" s="25">
        <v>2.2832001689481576</v>
      </c>
      <c r="J57" s="26">
        <v>3.6224885281423602</v>
      </c>
      <c r="K57" s="26">
        <v>2.5581609665380634</v>
      </c>
      <c r="L57" s="26">
        <v>2.2259709416432547</v>
      </c>
      <c r="M57" s="26">
        <v>2.5581030270911738</v>
      </c>
      <c r="N57" s="26">
        <v>2.5581899362614986</v>
      </c>
      <c r="O57" s="25">
        <v>3.5491544893506983</v>
      </c>
      <c r="P57" s="26">
        <v>4.9838737886797482</v>
      </c>
      <c r="Q57" s="26">
        <v>3.9208000354535661</v>
      </c>
      <c r="R57" s="26">
        <v>3.4775020778463399</v>
      </c>
      <c r="S57" s="26">
        <v>3.7639958449699398</v>
      </c>
      <c r="T57" s="26">
        <v>3.6224885281423602</v>
      </c>
      <c r="U57" s="25">
        <v>3.5491544893506983</v>
      </c>
      <c r="V57" s="26">
        <v>4.9838737886797482</v>
      </c>
      <c r="W57" s="26">
        <v>3.9208000354535661</v>
      </c>
      <c r="X57" s="26">
        <v>3.4775020778463399</v>
      </c>
      <c r="Y57" s="26">
        <v>3.7639958449699398</v>
      </c>
      <c r="Z57" s="26">
        <v>3.6224885281423602</v>
      </c>
    </row>
    <row r="58" spans="3:26" x14ac:dyDescent="0.3">
      <c r="C58" s="27">
        <v>3.9197789871701132</v>
      </c>
      <c r="D58" s="28">
        <v>3.9976951867811694</v>
      </c>
      <c r="E58" s="28">
        <v>3.9977241565046104</v>
      </c>
      <c r="F58" s="28">
        <v>3.8218268807113818</v>
      </c>
      <c r="G58" s="28">
        <v>3.9977531262280639</v>
      </c>
      <c r="H58" s="28">
        <v>3.8218573751571094</v>
      </c>
      <c r="I58" s="27">
        <v>2.2832001689481576</v>
      </c>
      <c r="J58" s="28">
        <v>3.6224885281423602</v>
      </c>
      <c r="K58" s="28">
        <v>2.5581609665380634</v>
      </c>
      <c r="L58" s="28">
        <v>2.2259709416432547</v>
      </c>
      <c r="M58" s="28">
        <v>2.5581030270911738</v>
      </c>
      <c r="N58" s="28">
        <v>2.5581899362614986</v>
      </c>
      <c r="O58" s="27">
        <v>3.5491544893506983</v>
      </c>
      <c r="P58" s="28">
        <v>4.9838737886797482</v>
      </c>
      <c r="Q58" s="28">
        <v>3.9208000354535661</v>
      </c>
      <c r="R58" s="28">
        <v>3.4775020778463399</v>
      </c>
      <c r="S58" s="28">
        <v>3.7639958449699398</v>
      </c>
      <c r="T58" s="28">
        <v>3.6224885281423602</v>
      </c>
      <c r="U58" s="27">
        <v>3.5491544893506983</v>
      </c>
      <c r="V58" s="28">
        <v>4.9838737886797482</v>
      </c>
      <c r="W58" s="28">
        <v>3.9208000354535661</v>
      </c>
      <c r="X58" s="28">
        <v>3.4775020778463399</v>
      </c>
      <c r="Y58" s="28">
        <v>3.7639958449699398</v>
      </c>
      <c r="Z58" s="28">
        <v>3.6224885281423602</v>
      </c>
    </row>
    <row r="59" spans="3:26" x14ac:dyDescent="0.3">
      <c r="C59" s="25">
        <v>10.786568188837309</v>
      </c>
      <c r="D59" s="26">
        <v>3.6397840749720127</v>
      </c>
      <c r="E59" s="26">
        <v>9.0440318683190988</v>
      </c>
      <c r="F59" s="26">
        <v>10.523061205219431</v>
      </c>
      <c r="G59" s="26">
        <v>9.8125944853975646</v>
      </c>
      <c r="H59" s="26">
        <v>10.529786065663455</v>
      </c>
      <c r="I59" s="25">
        <v>8.2526963259834236</v>
      </c>
      <c r="J59" s="26">
        <v>3.6195175715812549</v>
      </c>
      <c r="K59" s="26">
        <v>7.9175635220508696</v>
      </c>
      <c r="L59" s="26">
        <v>8.1407541264877459</v>
      </c>
      <c r="M59" s="26">
        <v>8.2338313417044819</v>
      </c>
      <c r="N59" s="26">
        <v>8.1551229574320967</v>
      </c>
      <c r="O59" s="25">
        <v>17.52738643592938</v>
      </c>
      <c r="P59" s="26">
        <v>3.691763096990849</v>
      </c>
      <c r="Q59" s="26">
        <v>10.643142856562459</v>
      </c>
      <c r="R59" s="26">
        <v>17.517515243313301</v>
      </c>
      <c r="S59" s="26">
        <v>10.973784112512845</v>
      </c>
      <c r="T59" s="26">
        <v>17.530894639405798</v>
      </c>
      <c r="U59" s="25">
        <v>17.52738643592938</v>
      </c>
      <c r="V59" s="26">
        <v>3.691763096990849</v>
      </c>
      <c r="W59" s="26">
        <v>10.643142856562459</v>
      </c>
      <c r="X59" s="26">
        <v>17.517515243313301</v>
      </c>
      <c r="Y59" s="26">
        <v>10.973784112512845</v>
      </c>
      <c r="Z59" s="26">
        <v>17.530894639405798</v>
      </c>
    </row>
    <row r="60" spans="3:26" x14ac:dyDescent="0.3">
      <c r="C60" s="25">
        <v>10.785699794472656</v>
      </c>
      <c r="D60" s="26">
        <v>3.6592555081461242</v>
      </c>
      <c r="E60" s="26">
        <v>9.1334773362172346</v>
      </c>
      <c r="F60" s="26">
        <v>10.52894084559995</v>
      </c>
      <c r="G60" s="26">
        <v>9.9099190563108213</v>
      </c>
      <c r="H60" s="26">
        <v>10.528917248763202</v>
      </c>
      <c r="I60" s="25">
        <v>8.2460624188089113</v>
      </c>
      <c r="J60" s="26">
        <v>3.6224888846928311</v>
      </c>
      <c r="K60" s="26">
        <v>7.8872548829861104</v>
      </c>
      <c r="L60" s="26">
        <v>8.1387402177303709</v>
      </c>
      <c r="M60" s="26">
        <v>8.2350998134984881</v>
      </c>
      <c r="N60" s="26">
        <v>8.1471855790530441</v>
      </c>
      <c r="O60" s="25">
        <v>17.505921407029419</v>
      </c>
      <c r="P60" s="26">
        <v>3.7256646425826534</v>
      </c>
      <c r="Q60" s="26">
        <v>10.613953269902492</v>
      </c>
      <c r="R60" s="26">
        <v>17.503716655048343</v>
      </c>
      <c r="S60" s="26">
        <v>10.978417968783733</v>
      </c>
      <c r="T60" s="26">
        <v>17.508152190536109</v>
      </c>
      <c r="U60" s="25">
        <v>17.505921407029419</v>
      </c>
      <c r="V60" s="26">
        <v>3.7256646425826534</v>
      </c>
      <c r="W60" s="26">
        <v>10.613953269902492</v>
      </c>
      <c r="X60" s="26">
        <v>17.503716655048343</v>
      </c>
      <c r="Y60" s="26">
        <v>10.978417968783733</v>
      </c>
      <c r="Z60" s="26">
        <v>17.508152190536109</v>
      </c>
    </row>
    <row r="61" spans="3:26" x14ac:dyDescent="0.3">
      <c r="C61" s="25">
        <v>10.786567540891321</v>
      </c>
      <c r="D61" s="26">
        <v>3.6544642782771124</v>
      </c>
      <c r="E61" s="26">
        <v>9.1306406556356841</v>
      </c>
      <c r="F61" s="26">
        <v>10.529808712968638</v>
      </c>
      <c r="G61" s="26">
        <v>9.9036893228494502</v>
      </c>
      <c r="H61" s="26">
        <v>10.529784247040187</v>
      </c>
      <c r="I61" s="25">
        <v>8.246772695583843</v>
      </c>
      <c r="J61" s="26">
        <v>3.6224885281423891</v>
      </c>
      <c r="K61" s="26">
        <v>7.9217702207279341</v>
      </c>
      <c r="L61" s="26">
        <v>8.1383848832401622</v>
      </c>
      <c r="M61" s="26">
        <v>8.2309484512635347</v>
      </c>
      <c r="N61" s="26">
        <v>8.1478965154462948</v>
      </c>
      <c r="O61" s="25">
        <v>17.508221557904189</v>
      </c>
      <c r="P61" s="26">
        <v>3.7311299923139196</v>
      </c>
      <c r="Q61" s="26">
        <v>10.6487674808391</v>
      </c>
      <c r="R61" s="26">
        <v>17.506016758680182</v>
      </c>
      <c r="S61" s="26">
        <v>10.972889223288368</v>
      </c>
      <c r="T61" s="26">
        <v>17.510452647152885</v>
      </c>
      <c r="U61" s="25">
        <v>17.508221557904189</v>
      </c>
      <c r="V61" s="26">
        <v>3.7311299923139196</v>
      </c>
      <c r="W61" s="26">
        <v>10.6487674808391</v>
      </c>
      <c r="X61" s="26">
        <v>17.506016758680182</v>
      </c>
      <c r="Y61" s="26">
        <v>10.972889223288368</v>
      </c>
      <c r="Z61" s="26">
        <v>17.510452647152885</v>
      </c>
    </row>
    <row r="62" spans="3:26" x14ac:dyDescent="0.3">
      <c r="C62" s="27">
        <v>10.787435529952848</v>
      </c>
      <c r="D62" s="28">
        <v>3.6485624086859731</v>
      </c>
      <c r="E62" s="28">
        <v>9.0511909986439445</v>
      </c>
      <c r="F62" s="28">
        <v>10.528940952336525</v>
      </c>
      <c r="G62" s="28">
        <v>9.8716924795537118</v>
      </c>
      <c r="H62" s="28">
        <v>10.528917885868559</v>
      </c>
      <c r="I62" s="27">
        <v>8.2503271529233171</v>
      </c>
      <c r="J62" s="28">
        <v>3.6215975085868797</v>
      </c>
      <c r="K62" s="28">
        <v>7.8864186453981624</v>
      </c>
      <c r="L62" s="28">
        <v>8.1419384064174771</v>
      </c>
      <c r="M62" s="28">
        <v>8.2402890162921807</v>
      </c>
      <c r="N62" s="28">
        <v>8.1521615098425233</v>
      </c>
      <c r="O62" s="27">
        <v>17.519720070318577</v>
      </c>
      <c r="P62" s="28">
        <v>3.6879440856701233</v>
      </c>
      <c r="Q62" s="28">
        <v>10.616253132122488</v>
      </c>
      <c r="R62" s="28">
        <v>17.515215426110363</v>
      </c>
      <c r="S62" s="28">
        <v>10.983208848146802</v>
      </c>
      <c r="T62" s="28">
        <v>17.519651849408735</v>
      </c>
      <c r="U62" s="27">
        <v>17.519720070318577</v>
      </c>
      <c r="V62" s="28">
        <v>3.6879440856701233</v>
      </c>
      <c r="W62" s="28">
        <v>10.616253132122488</v>
      </c>
      <c r="X62" s="28">
        <v>17.515215426110363</v>
      </c>
      <c r="Y62" s="28">
        <v>10.983208848146802</v>
      </c>
      <c r="Z62" s="28">
        <v>17.519651849408735</v>
      </c>
    </row>
    <row r="63" spans="3:26" x14ac:dyDescent="0.3">
      <c r="C63" s="25">
        <v>11.019538837643044</v>
      </c>
      <c r="D63" s="26">
        <v>3.624447374955821</v>
      </c>
      <c r="E63" s="26">
        <v>9.2091301175638254</v>
      </c>
      <c r="F63" s="26">
        <v>10.752057937954351</v>
      </c>
      <c r="G63" s="26">
        <v>10.118990670932876</v>
      </c>
      <c r="H63" s="26">
        <v>10.752032682297994</v>
      </c>
      <c r="I63" s="25">
        <v>8.4501965731432147</v>
      </c>
      <c r="J63" s="26">
        <v>3.6224885281423802</v>
      </c>
      <c r="K63" s="26">
        <v>8.0812895638418691</v>
      </c>
      <c r="L63" s="26">
        <v>8.3391264963180642</v>
      </c>
      <c r="M63" s="26">
        <v>8.4354938908135004</v>
      </c>
      <c r="N63" s="26">
        <v>8.3391268677247741</v>
      </c>
      <c r="O63" s="25">
        <v>17.996999615741036</v>
      </c>
      <c r="P63" s="26">
        <v>3.6543202807507495</v>
      </c>
      <c r="Q63" s="26">
        <v>10.857590387367281</v>
      </c>
      <c r="R63" s="26">
        <v>17.987415078082421</v>
      </c>
      <c r="S63" s="26">
        <v>11.363513816214521</v>
      </c>
      <c r="T63" s="26">
        <v>17.987388663637113</v>
      </c>
      <c r="U63" s="25">
        <v>17.996999615741036</v>
      </c>
      <c r="V63" s="26">
        <v>3.6543202807507495</v>
      </c>
      <c r="W63" s="26">
        <v>10.857590387367281</v>
      </c>
      <c r="X63" s="26">
        <v>17.987415078082421</v>
      </c>
      <c r="Y63" s="26">
        <v>11.363513816214521</v>
      </c>
      <c r="Z63" s="26">
        <v>17.987388663637113</v>
      </c>
    </row>
    <row r="64" spans="3:26" x14ac:dyDescent="0.3">
      <c r="C64" s="25">
        <v>11.019540105028762</v>
      </c>
      <c r="D64" s="26">
        <v>3.6936218151985574</v>
      </c>
      <c r="E64" s="26">
        <v>9.3246403488374447</v>
      </c>
      <c r="F64" s="26">
        <v>10.759288785155626</v>
      </c>
      <c r="G64" s="26">
        <v>10.123316874725495</v>
      </c>
      <c r="H64" s="26">
        <v>10.759262043872459</v>
      </c>
      <c r="I64" s="25">
        <v>8.4501965731432254</v>
      </c>
      <c r="J64" s="26">
        <v>3.6224896423624915</v>
      </c>
      <c r="K64" s="26">
        <v>8.0951273884374775</v>
      </c>
      <c r="L64" s="26">
        <v>8.3435696630725218</v>
      </c>
      <c r="M64" s="26">
        <v>8.4413379020061399</v>
      </c>
      <c r="N64" s="26">
        <v>8.3435685488523905</v>
      </c>
      <c r="O64" s="25">
        <v>17.996999615741043</v>
      </c>
      <c r="P64" s="26">
        <v>3.7845509350868425</v>
      </c>
      <c r="Q64" s="26">
        <v>10.871371056238026</v>
      </c>
      <c r="R64" s="26">
        <v>17.996999615741043</v>
      </c>
      <c r="S64" s="26">
        <v>11.35514292201953</v>
      </c>
      <c r="T64" s="26">
        <v>17.996971715668955</v>
      </c>
      <c r="U64" s="25">
        <v>17.996999615741043</v>
      </c>
      <c r="V64" s="26">
        <v>3.7845509350868425</v>
      </c>
      <c r="W64" s="26">
        <v>10.871371056238026</v>
      </c>
      <c r="X64" s="26">
        <v>17.996999615741043</v>
      </c>
      <c r="Y64" s="26">
        <v>11.35514292201953</v>
      </c>
      <c r="Z64" s="26">
        <v>17.996971715668955</v>
      </c>
    </row>
    <row r="65" spans="3:26" x14ac:dyDescent="0.3">
      <c r="C65" s="25">
        <v>11.019540105028762</v>
      </c>
      <c r="D65" s="26">
        <v>3.6619854861118095</v>
      </c>
      <c r="E65" s="26">
        <v>9.3246403488374447</v>
      </c>
      <c r="F65" s="26">
        <v>10.759288785155626</v>
      </c>
      <c r="G65" s="26">
        <v>10.107742541072069</v>
      </c>
      <c r="H65" s="26">
        <v>10.759263826624672</v>
      </c>
      <c r="I65" s="25">
        <v>8.4501965731432254</v>
      </c>
      <c r="J65" s="26">
        <v>3.6224894195184651</v>
      </c>
      <c r="K65" s="26">
        <v>8.0951273884374775</v>
      </c>
      <c r="L65" s="26">
        <v>8.3435694402284959</v>
      </c>
      <c r="M65" s="26">
        <v>8.4309594964187564</v>
      </c>
      <c r="N65" s="26">
        <v>8.3435694402284959</v>
      </c>
      <c r="O65" s="25">
        <v>17.996999615741043</v>
      </c>
      <c r="P65" s="26">
        <v>3.7155112376330708</v>
      </c>
      <c r="Q65" s="26">
        <v>10.868591169776408</v>
      </c>
      <c r="R65" s="26">
        <v>17.996999170052991</v>
      </c>
      <c r="S65" s="26">
        <v>11.357472011974068</v>
      </c>
      <c r="T65" s="26">
        <v>17.996971715668955</v>
      </c>
      <c r="U65" s="25">
        <v>17.996999615741043</v>
      </c>
      <c r="V65" s="26">
        <v>3.7155112376330708</v>
      </c>
      <c r="W65" s="26">
        <v>10.868591169776408</v>
      </c>
      <c r="X65" s="26">
        <v>17.996999170052991</v>
      </c>
      <c r="Y65" s="26">
        <v>11.357472011974068</v>
      </c>
      <c r="Z65" s="26">
        <v>17.996971715668955</v>
      </c>
    </row>
    <row r="66" spans="3:26" x14ac:dyDescent="0.3">
      <c r="C66" s="27">
        <v>11.019538756536706</v>
      </c>
      <c r="D66" s="28">
        <v>3.6696253809058366</v>
      </c>
      <c r="E66" s="28">
        <v>9.3102947483007714</v>
      </c>
      <c r="F66" s="28">
        <v>10.741936831750072</v>
      </c>
      <c r="G66" s="28">
        <v>10.123316874725495</v>
      </c>
      <c r="H66" s="28">
        <v>10.741910090466904</v>
      </c>
      <c r="I66" s="27">
        <v>8.4501965731432254</v>
      </c>
      <c r="J66" s="28">
        <v>3.6224896423624915</v>
      </c>
      <c r="K66" s="28">
        <v>8.0851641547286306</v>
      </c>
      <c r="L66" s="28">
        <v>8.3329078456140326</v>
      </c>
      <c r="M66" s="28">
        <v>8.4413379020061399</v>
      </c>
      <c r="N66" s="28">
        <v>8.3329067313938996</v>
      </c>
      <c r="O66" s="27">
        <v>17.996999615741043</v>
      </c>
      <c r="P66" s="28">
        <v>3.7266575342799664</v>
      </c>
      <c r="Q66" s="28">
        <v>10.871371056238026</v>
      </c>
      <c r="R66" s="28">
        <v>17.974000290864787</v>
      </c>
      <c r="S66" s="28">
        <v>11.35514292201953</v>
      </c>
      <c r="T66" s="28">
        <v>17.973972390792703</v>
      </c>
      <c r="U66" s="27">
        <v>17.996999615741043</v>
      </c>
      <c r="V66" s="28">
        <v>3.7266575342799664</v>
      </c>
      <c r="W66" s="28">
        <v>10.871371056238026</v>
      </c>
      <c r="X66" s="28">
        <v>17.974000290864787</v>
      </c>
      <c r="Y66" s="28">
        <v>11.35514292201953</v>
      </c>
      <c r="Z66" s="28">
        <v>17.973972390792703</v>
      </c>
    </row>
    <row r="67" spans="3:26" x14ac:dyDescent="0.3">
      <c r="C67" s="25">
        <v>9.8528691876883006</v>
      </c>
      <c r="D67" s="26">
        <v>5.0383888343900463</v>
      </c>
      <c r="E67" s="26">
        <v>10.150225296869506</v>
      </c>
      <c r="F67" s="26">
        <v>9.5605541777487204</v>
      </c>
      <c r="G67" s="26">
        <v>10.735795207467769</v>
      </c>
      <c r="H67" s="26">
        <v>9.5605509358562877</v>
      </c>
      <c r="I67" s="25">
        <v>8.2141272337355389</v>
      </c>
      <c r="J67" s="26">
        <v>4.6458446918577287</v>
      </c>
      <c r="K67" s="26">
        <v>9.0685799430208274</v>
      </c>
      <c r="L67" s="26">
        <v>7.7426118261715757</v>
      </c>
      <c r="M67" s="26">
        <v>9.306516473844912</v>
      </c>
      <c r="N67" s="26">
        <v>7.926192931763353</v>
      </c>
      <c r="O67" s="25">
        <v>17.490687248985996</v>
      </c>
      <c r="P67" s="26">
        <v>9.6649546538235853</v>
      </c>
      <c r="Q67" s="26">
        <v>14.711110421375423</v>
      </c>
      <c r="R67" s="26">
        <v>16.290858441275859</v>
      </c>
      <c r="S67" s="26">
        <v>14.463730603855007</v>
      </c>
      <c r="T67" s="26">
        <v>17.583642706215514</v>
      </c>
      <c r="U67" s="25">
        <v>17.490687248985996</v>
      </c>
      <c r="V67" s="26">
        <v>9.6649546538235853</v>
      </c>
      <c r="W67" s="26">
        <v>14.711110421375423</v>
      </c>
      <c r="X67" s="26">
        <v>16.290858441275859</v>
      </c>
      <c r="Y67" s="26">
        <v>14.463730603855007</v>
      </c>
      <c r="Z67" s="26">
        <v>17.583642706215514</v>
      </c>
    </row>
    <row r="68" spans="3:26" x14ac:dyDescent="0.3">
      <c r="C68" s="25">
        <v>9.9543990179927651</v>
      </c>
      <c r="D68" s="26">
        <v>5.0520336404915911</v>
      </c>
      <c r="E68" s="26">
        <v>10.248831854488339</v>
      </c>
      <c r="F68" s="26">
        <v>9.6623216970968837</v>
      </c>
      <c r="G68" s="26">
        <v>10.823326610224902</v>
      </c>
      <c r="H68" s="26">
        <v>9.6623176579202692</v>
      </c>
      <c r="I68" s="25">
        <v>8.3020874431028862</v>
      </c>
      <c r="J68" s="26">
        <v>4.6458452000985266</v>
      </c>
      <c r="K68" s="26">
        <v>9.1466578871445137</v>
      </c>
      <c r="L68" s="26">
        <v>7.8309032514002181</v>
      </c>
      <c r="M68" s="26">
        <v>9.3933553823882132</v>
      </c>
      <c r="N68" s="26">
        <v>8.0099509284515928</v>
      </c>
      <c r="O68" s="25">
        <v>17.700160285255958</v>
      </c>
      <c r="P68" s="26">
        <v>9.686656246412845</v>
      </c>
      <c r="Q68" s="26">
        <v>14.806656975733137</v>
      </c>
      <c r="R68" s="26">
        <v>16.501309331941158</v>
      </c>
      <c r="S68" s="26">
        <v>14.626074311205619</v>
      </c>
      <c r="T68" s="26">
        <v>17.792114381714541</v>
      </c>
      <c r="U68" s="25">
        <v>17.700160285255958</v>
      </c>
      <c r="V68" s="26">
        <v>9.686656246412845</v>
      </c>
      <c r="W68" s="26">
        <v>14.806656975733137</v>
      </c>
      <c r="X68" s="26">
        <v>16.501309331941158</v>
      </c>
      <c r="Y68" s="26">
        <v>14.626074311205619</v>
      </c>
      <c r="Z68" s="26">
        <v>17.792114381714541</v>
      </c>
    </row>
    <row r="69" spans="3:26" x14ac:dyDescent="0.3">
      <c r="C69" s="25">
        <v>9.9514303222462104</v>
      </c>
      <c r="D69" s="26">
        <v>5.0407748894500362</v>
      </c>
      <c r="E69" s="26">
        <v>10.219975037054349</v>
      </c>
      <c r="F69" s="26">
        <v>9.6593527002176796</v>
      </c>
      <c r="G69" s="26">
        <v>10.817998548711886</v>
      </c>
      <c r="H69" s="26">
        <v>9.659348661041065</v>
      </c>
      <c r="I69" s="25">
        <v>8.2996555972283286</v>
      </c>
      <c r="J69" s="26">
        <v>4.6458448951540694</v>
      </c>
      <c r="K69" s="26">
        <v>9.1432494124546455</v>
      </c>
      <c r="L69" s="26">
        <v>7.8284711005812024</v>
      </c>
      <c r="M69" s="26">
        <v>9.3873736392279401</v>
      </c>
      <c r="N69" s="26">
        <v>8.0075190825770353</v>
      </c>
      <c r="O69" s="25">
        <v>17.692292082968933</v>
      </c>
      <c r="P69" s="26">
        <v>9.6624896838001089</v>
      </c>
      <c r="Q69" s="26">
        <v>14.805705961943636</v>
      </c>
      <c r="R69" s="26">
        <v>16.493441129654133</v>
      </c>
      <c r="S69" s="26">
        <v>14.587168468362258</v>
      </c>
      <c r="T69" s="26">
        <v>17.78424678931643</v>
      </c>
      <c r="U69" s="25">
        <v>17.692292082968933</v>
      </c>
      <c r="V69" s="26">
        <v>9.6624896838001089</v>
      </c>
      <c r="W69" s="26">
        <v>14.805705961943636</v>
      </c>
      <c r="X69" s="26">
        <v>16.493441129654133</v>
      </c>
      <c r="Y69" s="26">
        <v>14.587168468362258</v>
      </c>
      <c r="Z69" s="26">
        <v>17.78424678931643</v>
      </c>
    </row>
    <row r="70" spans="3:26" x14ac:dyDescent="0.3">
      <c r="C70" s="27">
        <v>9.8252742231993704</v>
      </c>
      <c r="D70" s="28">
        <v>5.0398516283809069</v>
      </c>
      <c r="E70" s="28">
        <v>10.152105380816241</v>
      </c>
      <c r="F70" s="28">
        <v>9.5314783172352477</v>
      </c>
      <c r="G70" s="28">
        <v>10.715860579549508</v>
      </c>
      <c r="H70" s="28">
        <v>9.5314747012359451</v>
      </c>
      <c r="I70" s="27">
        <v>8.1901535255576992</v>
      </c>
      <c r="J70" s="28">
        <v>4.6458446918577652</v>
      </c>
      <c r="K70" s="28">
        <v>9.0495181253568031</v>
      </c>
      <c r="L70" s="28">
        <v>7.7179650060236034</v>
      </c>
      <c r="M70" s="28">
        <v>9.2862445239444291</v>
      </c>
      <c r="N70" s="28">
        <v>7.9028410864893326</v>
      </c>
      <c r="O70" s="27">
        <v>17.434584493179031</v>
      </c>
      <c r="P70" s="28">
        <v>9.6702620857567752</v>
      </c>
      <c r="Q70" s="28">
        <v>14.684717133263234</v>
      </c>
      <c r="R70" s="28">
        <v>16.234476378365123</v>
      </c>
      <c r="S70" s="28">
        <v>14.438124961361613</v>
      </c>
      <c r="T70" s="28">
        <v>17.527825558314287</v>
      </c>
      <c r="U70" s="27">
        <v>17.434584493179031</v>
      </c>
      <c r="V70" s="28">
        <v>9.6702620857567752</v>
      </c>
      <c r="W70" s="28">
        <v>14.684717133263234</v>
      </c>
      <c r="X70" s="28">
        <v>16.234476378365123</v>
      </c>
      <c r="Y70" s="28">
        <v>14.438124961361613</v>
      </c>
      <c r="Z70" s="28">
        <v>17.527825558314287</v>
      </c>
    </row>
    <row r="71" spans="3:26" x14ac:dyDescent="0.3">
      <c r="C71" s="25">
        <v>10.014369035959573</v>
      </c>
      <c r="D71" s="26">
        <v>4.7323213869192271</v>
      </c>
      <c r="E71" s="26">
        <v>9.9215908721024331</v>
      </c>
      <c r="F71" s="26">
        <v>9.7249516105339957</v>
      </c>
      <c r="G71" s="26">
        <v>10.526655869223285</v>
      </c>
      <c r="H71" s="26">
        <v>9.7249426932187628</v>
      </c>
      <c r="I71" s="25">
        <v>8.1839861005661767</v>
      </c>
      <c r="J71" s="26">
        <v>4.421188725951227</v>
      </c>
      <c r="K71" s="26">
        <v>8.786558821911516</v>
      </c>
      <c r="L71" s="26">
        <v>7.7906609718308886</v>
      </c>
      <c r="M71" s="26">
        <v>9.0421134982237472</v>
      </c>
      <c r="N71" s="26">
        <v>7.9381580646587064</v>
      </c>
      <c r="O71" s="25">
        <v>17.406531359791476</v>
      </c>
      <c r="P71" s="26">
        <v>8.3557489799313363</v>
      </c>
      <c r="Q71" s="26">
        <v>13.780491091237554</v>
      </c>
      <c r="R71" s="26">
        <v>16.469189807496971</v>
      </c>
      <c r="S71" s="26">
        <v>13.661842743156093</v>
      </c>
      <c r="T71" s="26">
        <v>17.480005410824056</v>
      </c>
      <c r="U71" s="25">
        <v>17.406531359791476</v>
      </c>
      <c r="V71" s="26">
        <v>8.3557489799313363</v>
      </c>
      <c r="W71" s="26">
        <v>13.780491091237554</v>
      </c>
      <c r="X71" s="26">
        <v>16.469189807496971</v>
      </c>
      <c r="Y71" s="26">
        <v>13.661842743156093</v>
      </c>
      <c r="Z71" s="26">
        <v>17.480005410824056</v>
      </c>
    </row>
    <row r="72" spans="3:26" x14ac:dyDescent="0.3">
      <c r="C72" s="25">
        <v>9.9303209747514316</v>
      </c>
      <c r="D72" s="26">
        <v>4.6755317070186724</v>
      </c>
      <c r="E72" s="26">
        <v>9.8163400180826645</v>
      </c>
      <c r="F72" s="26">
        <v>9.687031097731662</v>
      </c>
      <c r="G72" s="26">
        <v>10.421405015203572</v>
      </c>
      <c r="H72" s="26">
        <v>9.6870218662312872</v>
      </c>
      <c r="I72" s="25">
        <v>8.0414291513297691</v>
      </c>
      <c r="J72" s="26">
        <v>4.3766710100077635</v>
      </c>
      <c r="K72" s="26">
        <v>8.6732035842009054</v>
      </c>
      <c r="L72" s="26">
        <v>7.7376911975174885</v>
      </c>
      <c r="M72" s="26">
        <v>8.9287572655933651</v>
      </c>
      <c r="N72" s="26">
        <v>7.8814561407369332</v>
      </c>
      <c r="O72" s="25">
        <v>17.067364255873898</v>
      </c>
      <c r="P72" s="26">
        <v>8.11032439911782</v>
      </c>
      <c r="Q72" s="26">
        <v>13.524426113745223</v>
      </c>
      <c r="R72" s="26">
        <v>16.355728587100177</v>
      </c>
      <c r="S72" s="26">
        <v>13.425426645607727</v>
      </c>
      <c r="T72" s="26">
        <v>17.312161555963957</v>
      </c>
      <c r="U72" s="25">
        <v>17.067364255873898</v>
      </c>
      <c r="V72" s="26">
        <v>8.11032439911782</v>
      </c>
      <c r="W72" s="26">
        <v>13.524426113745223</v>
      </c>
      <c r="X72" s="26">
        <v>16.355728587100177</v>
      </c>
      <c r="Y72" s="26">
        <v>13.425426645607727</v>
      </c>
      <c r="Z72" s="26">
        <v>17.312161555963957</v>
      </c>
    </row>
    <row r="73" spans="3:26" x14ac:dyDescent="0.3">
      <c r="C73" s="25">
        <v>9.9303209747514316</v>
      </c>
      <c r="D73" s="26">
        <v>4.6154014577122195</v>
      </c>
      <c r="E73" s="26">
        <v>9.7048979373558559</v>
      </c>
      <c r="F73" s="26">
        <v>9.6468799665292515</v>
      </c>
      <c r="G73" s="26">
        <v>10.30996293447676</v>
      </c>
      <c r="H73" s="26">
        <v>9.6468704023621967</v>
      </c>
      <c r="I73" s="25">
        <v>8.0414291513297691</v>
      </c>
      <c r="J73" s="26">
        <v>4.3295346048911751</v>
      </c>
      <c r="K73" s="26">
        <v>8.5531803913308515</v>
      </c>
      <c r="L73" s="26">
        <v>7.6816055541268051</v>
      </c>
      <c r="M73" s="26">
        <v>8.8087330192788205</v>
      </c>
      <c r="N73" s="26">
        <v>7.821418809525615</v>
      </c>
      <c r="O73" s="25">
        <v>17.067364255873898</v>
      </c>
      <c r="P73" s="26">
        <v>7.850463078256448</v>
      </c>
      <c r="Q73" s="26">
        <v>13.253298490517929</v>
      </c>
      <c r="R73" s="26">
        <v>16.235593177268331</v>
      </c>
      <c r="S73" s="26">
        <v>13.175103718791698</v>
      </c>
      <c r="T73" s="26">
        <v>17.134444533170942</v>
      </c>
      <c r="U73" s="25">
        <v>17.067364255873898</v>
      </c>
      <c r="V73" s="26">
        <v>7.850463078256448</v>
      </c>
      <c r="W73" s="26">
        <v>13.253298490517929</v>
      </c>
      <c r="X73" s="26">
        <v>16.235593177268331</v>
      </c>
      <c r="Y73" s="26">
        <v>13.175103718791698</v>
      </c>
      <c r="Z73" s="26">
        <v>17.134444533170942</v>
      </c>
    </row>
    <row r="74" spans="3:26" ht="15" thickBot="1" x14ac:dyDescent="0.35">
      <c r="C74" s="29">
        <v>9.9303209747514316</v>
      </c>
      <c r="D74" s="30">
        <v>4.765727080978353</v>
      </c>
      <c r="E74" s="30">
        <v>9.9835031391728783</v>
      </c>
      <c r="F74" s="30">
        <v>9.7472577945352814</v>
      </c>
      <c r="G74" s="30">
        <v>10.588568136293786</v>
      </c>
      <c r="H74" s="30">
        <v>9.7472490620349266</v>
      </c>
      <c r="I74" s="29">
        <v>8.0414291513297691</v>
      </c>
      <c r="J74" s="30">
        <v>4.4473756176826447</v>
      </c>
      <c r="K74" s="30">
        <v>8.8532383735059845</v>
      </c>
      <c r="L74" s="30">
        <v>7.8218196626035121</v>
      </c>
      <c r="M74" s="30">
        <v>9.1087936350651795</v>
      </c>
      <c r="N74" s="30">
        <v>7.9715121375539111</v>
      </c>
      <c r="O74" s="29">
        <v>17.067364255873898</v>
      </c>
      <c r="P74" s="30">
        <v>8.5001163804098798</v>
      </c>
      <c r="Q74" s="30">
        <v>13.93111754858616</v>
      </c>
      <c r="R74" s="30">
        <v>16.535931701847947</v>
      </c>
      <c r="S74" s="30">
        <v>13.800911035831772</v>
      </c>
      <c r="T74" s="30">
        <v>17.578737090153485</v>
      </c>
      <c r="U74" s="29">
        <v>17.067364255873898</v>
      </c>
      <c r="V74" s="30">
        <v>8.5001163804098798</v>
      </c>
      <c r="W74" s="30">
        <v>13.93111754858616</v>
      </c>
      <c r="X74" s="30">
        <v>16.535931701847947</v>
      </c>
      <c r="Y74" s="30">
        <v>13.800911035831772</v>
      </c>
      <c r="Z74" s="30">
        <v>17.578737090153485</v>
      </c>
    </row>
  </sheetData>
  <mergeCells count="4">
    <mergeCell ref="AD4:AG4"/>
    <mergeCell ref="AD18:AG18"/>
    <mergeCell ref="AB20:AB28"/>
    <mergeCell ref="AB6:AB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B194-530C-404C-B4D4-956D6805E1D2}">
  <sheetPr>
    <tabColor rgb="FF0070C0"/>
  </sheetPr>
  <dimension ref="A2:AS29"/>
  <sheetViews>
    <sheetView zoomScale="115" zoomScaleNormal="115" workbookViewId="0">
      <selection activeCell="E19" sqref="E19"/>
    </sheetView>
  </sheetViews>
  <sheetFormatPr defaultRowHeight="14.4" x14ac:dyDescent="0.3"/>
  <cols>
    <col min="12" max="12" width="7" bestFit="1" customWidth="1"/>
    <col min="13" max="13" width="8.44140625" bestFit="1" customWidth="1"/>
    <col min="14" max="14" width="5.88671875" bestFit="1" customWidth="1"/>
    <col min="15" max="15" width="8.5546875" bestFit="1" customWidth="1"/>
    <col min="16" max="16" width="10.88671875" bestFit="1" customWidth="1"/>
    <col min="17" max="17" width="6.5546875" bestFit="1" customWidth="1"/>
    <col min="19" max="19" width="12.5546875" bestFit="1" customWidth="1"/>
  </cols>
  <sheetData>
    <row r="2" spans="1:45" x14ac:dyDescent="0.3">
      <c r="M2" s="31" t="s">
        <v>13</v>
      </c>
      <c r="N2" s="246" t="s">
        <v>15</v>
      </c>
      <c r="O2" s="31"/>
      <c r="P2" s="31"/>
      <c r="Q2" s="31" t="s">
        <v>14</v>
      </c>
      <c r="R2" s="31" t="s">
        <v>75</v>
      </c>
      <c r="S2" s="31" t="s">
        <v>77</v>
      </c>
      <c r="W2" s="31"/>
      <c r="X2" s="31" t="s">
        <v>13</v>
      </c>
      <c r="Y2" s="246" t="s">
        <v>15</v>
      </c>
      <c r="Z2" s="31"/>
      <c r="AA2" s="31"/>
      <c r="AB2" s="31" t="s">
        <v>14</v>
      </c>
      <c r="AC2" s="31" t="s">
        <v>75</v>
      </c>
      <c r="AD2" s="31" t="s">
        <v>77</v>
      </c>
    </row>
    <row r="3" spans="1:45" x14ac:dyDescent="0.3">
      <c r="J3" s="31"/>
      <c r="K3" s="31" t="s">
        <v>12</v>
      </c>
      <c r="L3" s="31" t="s">
        <v>270</v>
      </c>
      <c r="M3" s="31" t="s">
        <v>271</v>
      </c>
      <c r="N3" s="244" t="s">
        <v>277</v>
      </c>
      <c r="O3" s="31" t="s">
        <v>272</v>
      </c>
      <c r="P3" s="31" t="s">
        <v>273</v>
      </c>
      <c r="Q3" s="31" t="s">
        <v>274</v>
      </c>
      <c r="R3" s="31" t="s">
        <v>275</v>
      </c>
      <c r="S3" s="31" t="s">
        <v>77</v>
      </c>
      <c r="T3" s="31"/>
      <c r="U3" s="31"/>
      <c r="V3" s="31" t="s">
        <v>12</v>
      </c>
      <c r="W3" s="31" t="s">
        <v>270</v>
      </c>
      <c r="X3" s="31" t="s">
        <v>271</v>
      </c>
      <c r="Y3" s="244" t="s">
        <v>277</v>
      </c>
      <c r="Z3" s="31" t="s">
        <v>272</v>
      </c>
      <c r="AA3" s="31" t="s">
        <v>273</v>
      </c>
      <c r="AB3" s="31" t="s">
        <v>274</v>
      </c>
      <c r="AC3" s="31" t="s">
        <v>275</v>
      </c>
      <c r="AD3" s="31" t="s">
        <v>77</v>
      </c>
    </row>
    <row r="4" spans="1:45" x14ac:dyDescent="0.3">
      <c r="B4" t="s">
        <v>209</v>
      </c>
      <c r="J4" s="31" t="s">
        <v>2</v>
      </c>
      <c r="K4" s="14" t="s">
        <v>219</v>
      </c>
      <c r="L4" s="245"/>
      <c r="M4" s="245">
        <v>0.58499999999999996</v>
      </c>
      <c r="N4" s="245"/>
      <c r="O4" s="245"/>
      <c r="P4" s="245"/>
      <c r="Q4" s="245"/>
      <c r="R4" s="245"/>
      <c r="S4" s="245">
        <f t="shared" ref="S4:S16" si="0">L4+O4+P4</f>
        <v>0</v>
      </c>
      <c r="T4" s="245"/>
      <c r="U4" s="31" t="s">
        <v>2</v>
      </c>
      <c r="V4" s="14" t="s">
        <v>219</v>
      </c>
      <c r="W4" s="245"/>
      <c r="X4" s="245">
        <v>0.58499999999999996</v>
      </c>
      <c r="Y4" s="245"/>
      <c r="Z4" s="245"/>
      <c r="AA4" s="245"/>
      <c r="AB4" s="245"/>
      <c r="AC4" s="245"/>
      <c r="AD4" s="245">
        <f t="shared" ref="AD4:AD17" si="1">W4+Z4+AA4</f>
        <v>0</v>
      </c>
    </row>
    <row r="5" spans="1:45" x14ac:dyDescent="0.3">
      <c r="J5" s="31" t="s">
        <v>3</v>
      </c>
      <c r="K5" s="14" t="s">
        <v>263</v>
      </c>
      <c r="L5" s="245"/>
      <c r="M5" s="245">
        <v>5.05237741306023E-2</v>
      </c>
      <c r="N5" s="245"/>
      <c r="O5" s="245"/>
      <c r="P5" s="245"/>
      <c r="Q5" s="245"/>
      <c r="R5" s="245"/>
      <c r="S5" s="245">
        <f t="shared" si="0"/>
        <v>0</v>
      </c>
      <c r="T5" s="245"/>
      <c r="U5" s="31" t="s">
        <v>3</v>
      </c>
      <c r="V5" s="14" t="s">
        <v>263</v>
      </c>
      <c r="W5" s="245"/>
      <c r="X5" s="245">
        <v>5.05237741306023E-2</v>
      </c>
      <c r="Y5" s="245"/>
      <c r="Z5" s="245"/>
      <c r="AA5" s="245"/>
      <c r="AB5" s="245"/>
      <c r="AC5" s="245"/>
      <c r="AD5" s="245">
        <f t="shared" si="1"/>
        <v>0</v>
      </c>
    </row>
    <row r="6" spans="1:45" x14ac:dyDescent="0.3">
      <c r="B6" s="21" t="s">
        <v>210</v>
      </c>
      <c r="C6" s="31"/>
      <c r="D6" s="31"/>
      <c r="E6" s="31"/>
      <c r="F6" s="31"/>
      <c r="G6" s="31"/>
      <c r="J6" s="31" t="s">
        <v>2</v>
      </c>
      <c r="K6" s="14" t="s">
        <v>220</v>
      </c>
      <c r="L6" s="245"/>
      <c r="M6" s="245">
        <v>0.4</v>
      </c>
      <c r="N6" s="245"/>
      <c r="O6" s="245"/>
      <c r="P6" s="245"/>
      <c r="Q6" s="245"/>
      <c r="R6" s="245"/>
      <c r="S6" s="245">
        <f t="shared" si="0"/>
        <v>0</v>
      </c>
      <c r="T6" s="245"/>
      <c r="U6" s="31" t="s">
        <v>2</v>
      </c>
      <c r="V6" s="14" t="s">
        <v>220</v>
      </c>
      <c r="W6" s="245"/>
      <c r="X6" s="245">
        <v>0.4</v>
      </c>
      <c r="Y6" s="245"/>
      <c r="Z6" s="245"/>
      <c r="AA6" s="245"/>
      <c r="AB6" s="245"/>
      <c r="AC6" s="245"/>
      <c r="AD6" s="245">
        <f t="shared" si="1"/>
        <v>0</v>
      </c>
    </row>
    <row r="7" spans="1:45" x14ac:dyDescent="0.3">
      <c r="B7" s="31"/>
      <c r="C7" s="31"/>
      <c r="D7" s="31"/>
      <c r="E7" s="31"/>
      <c r="F7" s="31"/>
      <c r="G7" s="31"/>
      <c r="J7" s="31" t="s">
        <v>3</v>
      </c>
      <c r="K7" s="14" t="s">
        <v>221</v>
      </c>
      <c r="L7" s="245"/>
      <c r="M7" s="245">
        <v>7.3352502320909831</v>
      </c>
      <c r="N7" s="245">
        <v>1.4</v>
      </c>
      <c r="O7" s="245"/>
      <c r="P7" s="245"/>
      <c r="Q7" s="245">
        <v>0.7</v>
      </c>
      <c r="R7" s="245"/>
      <c r="S7" s="245">
        <f t="shared" si="0"/>
        <v>0</v>
      </c>
      <c r="T7" s="245"/>
      <c r="U7" s="31" t="s">
        <v>3</v>
      </c>
      <c r="V7" s="14" t="s">
        <v>221</v>
      </c>
      <c r="W7" s="245"/>
      <c r="X7" s="245">
        <v>12.034077832928592</v>
      </c>
      <c r="Y7" s="245">
        <v>1.4</v>
      </c>
      <c r="Z7" s="245"/>
      <c r="AA7" s="245"/>
      <c r="AB7" s="245">
        <v>0.7</v>
      </c>
      <c r="AC7" s="245"/>
      <c r="AD7" s="245">
        <f t="shared" si="1"/>
        <v>0</v>
      </c>
      <c r="AJ7" t="s">
        <v>13</v>
      </c>
      <c r="AK7" t="s">
        <v>15</v>
      </c>
      <c r="AL7" t="s">
        <v>14</v>
      </c>
      <c r="AM7" t="s">
        <v>75</v>
      </c>
      <c r="AN7" t="s">
        <v>77</v>
      </c>
      <c r="AO7" s="31" t="s">
        <v>13</v>
      </c>
      <c r="AP7" s="31" t="s">
        <v>15</v>
      </c>
      <c r="AQ7" s="31" t="s">
        <v>14</v>
      </c>
      <c r="AR7" s="31" t="s">
        <v>75</v>
      </c>
      <c r="AS7" s="31" t="s">
        <v>77</v>
      </c>
    </row>
    <row r="8" spans="1:45" x14ac:dyDescent="0.3">
      <c r="B8" s="21"/>
      <c r="C8" s="31" t="s">
        <v>13</v>
      </c>
      <c r="D8" s="31" t="s">
        <v>15</v>
      </c>
      <c r="E8" s="31" t="s">
        <v>14</v>
      </c>
      <c r="F8" s="31" t="s">
        <v>75</v>
      </c>
      <c r="G8" s="31" t="s">
        <v>77</v>
      </c>
      <c r="J8" s="31" t="s">
        <v>164</v>
      </c>
      <c r="K8" s="14" t="s">
        <v>222</v>
      </c>
      <c r="L8" s="245">
        <v>1.6972455733749401</v>
      </c>
      <c r="M8" s="245"/>
      <c r="N8" s="245"/>
      <c r="O8" s="245"/>
      <c r="P8" s="245"/>
      <c r="Q8" s="245"/>
      <c r="R8" s="245"/>
      <c r="S8" s="245">
        <f t="shared" si="0"/>
        <v>1.6972455733749401</v>
      </c>
      <c r="T8" s="245"/>
      <c r="U8" s="31" t="s">
        <v>164</v>
      </c>
      <c r="V8" s="14" t="s">
        <v>222</v>
      </c>
      <c r="W8" s="245">
        <v>2.0480912683571102</v>
      </c>
      <c r="X8" s="245"/>
      <c r="Y8" s="245"/>
      <c r="Z8" s="245"/>
      <c r="AA8" s="245"/>
      <c r="AB8" s="245"/>
      <c r="AC8" s="245"/>
      <c r="AD8" s="245">
        <f t="shared" si="1"/>
        <v>2.0480912683571102</v>
      </c>
      <c r="AH8">
        <v>2040</v>
      </c>
      <c r="AI8" t="s">
        <v>4</v>
      </c>
      <c r="AJ8">
        <v>1400</v>
      </c>
      <c r="AK8">
        <v>2179.7086178658337</v>
      </c>
      <c r="AL8">
        <v>3700</v>
      </c>
      <c r="AM8">
        <v>0</v>
      </c>
      <c r="AN8">
        <v>0</v>
      </c>
      <c r="AO8" s="38">
        <f t="shared" ref="AO8:AS15" ca="1" si="2">_xlfn.IFNA(INDEX($L$4:$S$25,MATCH($B8,$K$4:$K$25,0),MATCH(AO$8,$L$2:$S$2,0))*1000,0)</f>
        <v>1400</v>
      </c>
      <c r="AP8" s="38">
        <f t="shared" ca="1" si="2"/>
        <v>0</v>
      </c>
      <c r="AQ8" s="38">
        <f t="shared" ca="1" si="2"/>
        <v>730.63487078026481</v>
      </c>
      <c r="AR8" s="38">
        <f t="shared" ca="1" si="2"/>
        <v>0</v>
      </c>
      <c r="AS8" s="38">
        <f t="shared" ca="1" si="2"/>
        <v>0</v>
      </c>
    </row>
    <row r="9" spans="1:45" x14ac:dyDescent="0.3">
      <c r="A9">
        <v>2040</v>
      </c>
      <c r="B9" s="31" t="s">
        <v>4</v>
      </c>
      <c r="C9" s="38">
        <f t="shared" ref="C9:G16" si="3">_xlfn.IFNA(INDEX($L$4:$S$25,MATCH($B9,$K$4:$K$25,0),MATCH(C$8,$L$2:$S$2,0))*1000,0)</f>
        <v>1400</v>
      </c>
      <c r="D9" s="38">
        <f t="shared" si="3"/>
        <v>3818.4300965486</v>
      </c>
      <c r="E9" s="38">
        <v>1400</v>
      </c>
      <c r="F9" s="38">
        <f t="shared" si="3"/>
        <v>0</v>
      </c>
      <c r="G9" s="38">
        <f t="shared" si="3"/>
        <v>0</v>
      </c>
      <c r="J9" s="31" t="s">
        <v>4</v>
      </c>
      <c r="K9" s="14" t="s">
        <v>223</v>
      </c>
      <c r="L9" s="245"/>
      <c r="M9" s="245">
        <v>1.4</v>
      </c>
      <c r="N9" s="245">
        <v>3.8184300965486</v>
      </c>
      <c r="O9" s="245"/>
      <c r="P9" s="245"/>
      <c r="Q9" s="245">
        <v>0.73063487078026479</v>
      </c>
      <c r="R9" s="245"/>
      <c r="S9" s="245">
        <f t="shared" si="0"/>
        <v>0</v>
      </c>
      <c r="T9" s="245"/>
      <c r="U9" s="31" t="s">
        <v>4</v>
      </c>
      <c r="V9" s="14" t="s">
        <v>223</v>
      </c>
      <c r="W9" s="245"/>
      <c r="X9" s="245">
        <v>1.4</v>
      </c>
      <c r="Y9" s="245">
        <v>3.8184300965486</v>
      </c>
      <c r="Z9" s="245"/>
      <c r="AA9" s="245"/>
      <c r="AB9" s="245">
        <v>0.73063487078026479</v>
      </c>
      <c r="AC9" s="245"/>
      <c r="AD9" s="245">
        <f t="shared" si="1"/>
        <v>0</v>
      </c>
      <c r="AH9">
        <v>2040</v>
      </c>
      <c r="AI9" t="s">
        <v>5</v>
      </c>
      <c r="AJ9">
        <v>0</v>
      </c>
      <c r="AK9">
        <v>0</v>
      </c>
      <c r="AL9">
        <v>0</v>
      </c>
      <c r="AM9">
        <v>0</v>
      </c>
      <c r="AN9">
        <v>0</v>
      </c>
      <c r="AO9" s="38">
        <f t="shared" ca="1" si="2"/>
        <v>0</v>
      </c>
      <c r="AP9" s="38">
        <f t="shared" ca="1" si="2"/>
        <v>0</v>
      </c>
      <c r="AQ9" s="38">
        <f t="shared" ca="1" si="2"/>
        <v>0</v>
      </c>
      <c r="AR9" s="38">
        <f t="shared" ca="1" si="2"/>
        <v>0</v>
      </c>
      <c r="AS9" s="38">
        <f t="shared" ca="1" si="2"/>
        <v>0</v>
      </c>
    </row>
    <row r="10" spans="1:45" x14ac:dyDescent="0.3">
      <c r="A10" s="31">
        <v>2040</v>
      </c>
      <c r="B10" s="31" t="s">
        <v>5</v>
      </c>
      <c r="C10" s="38">
        <f t="shared" si="3"/>
        <v>0</v>
      </c>
      <c r="D10" s="38">
        <f t="shared" si="3"/>
        <v>0</v>
      </c>
      <c r="E10" s="38">
        <f t="shared" si="3"/>
        <v>0</v>
      </c>
      <c r="F10" s="38">
        <f t="shared" si="3"/>
        <v>0</v>
      </c>
      <c r="G10" s="38">
        <f t="shared" si="3"/>
        <v>0</v>
      </c>
      <c r="J10" s="31" t="s">
        <v>3</v>
      </c>
      <c r="K10" s="14" t="s">
        <v>264</v>
      </c>
      <c r="L10" s="245"/>
      <c r="M10" s="245"/>
      <c r="N10" s="245">
        <v>0.243451426394449</v>
      </c>
      <c r="O10" s="245"/>
      <c r="P10" s="245"/>
      <c r="Q10" s="245">
        <v>9.0999999999999998E-2</v>
      </c>
      <c r="R10" s="245"/>
      <c r="S10" s="245">
        <f t="shared" si="0"/>
        <v>0</v>
      </c>
      <c r="T10" s="245"/>
      <c r="U10" s="31" t="s">
        <v>3</v>
      </c>
      <c r="V10" s="14" t="s">
        <v>264</v>
      </c>
      <c r="W10" s="245"/>
      <c r="X10" s="245">
        <v>0.29939446420473897</v>
      </c>
      <c r="Y10" s="245">
        <v>0.243451426394449</v>
      </c>
      <c r="Z10" s="245"/>
      <c r="AA10" s="245"/>
      <c r="AB10" s="245">
        <v>9.0999999999999998E-2</v>
      </c>
      <c r="AC10" s="245"/>
      <c r="AD10" s="245">
        <f t="shared" si="1"/>
        <v>0</v>
      </c>
      <c r="AH10">
        <v>2040</v>
      </c>
      <c r="AI10" t="s">
        <v>2</v>
      </c>
      <c r="AJ10">
        <v>3873.8837548319898</v>
      </c>
      <c r="AK10">
        <v>0</v>
      </c>
      <c r="AL10">
        <v>0</v>
      </c>
      <c r="AM10">
        <v>3000</v>
      </c>
      <c r="AN10">
        <v>0</v>
      </c>
      <c r="AO10" s="38">
        <f t="shared" ca="1" si="2"/>
        <v>985</v>
      </c>
      <c r="AP10" s="38">
        <f t="shared" ca="1" si="2"/>
        <v>0</v>
      </c>
      <c r="AQ10" s="38">
        <f t="shared" ca="1" si="2"/>
        <v>0</v>
      </c>
      <c r="AR10" s="38">
        <f t="shared" ca="1" si="2"/>
        <v>0</v>
      </c>
      <c r="AS10" s="38">
        <f t="shared" ca="1" si="2"/>
        <v>0</v>
      </c>
    </row>
    <row r="11" spans="1:45" x14ac:dyDescent="0.3">
      <c r="A11" s="31">
        <v>2040</v>
      </c>
      <c r="B11" s="31" t="s">
        <v>2</v>
      </c>
      <c r="C11" s="38">
        <f>_xlfn.IFNA(INDEX($L$4:$S$25,MATCH($B11,$K$4:$K$25,0),MATCH(C$8,$L$2:$S$2,0))*1000,0)</f>
        <v>985</v>
      </c>
      <c r="D11" s="38">
        <f t="shared" si="3"/>
        <v>0</v>
      </c>
      <c r="E11" s="38">
        <f t="shared" si="3"/>
        <v>0</v>
      </c>
      <c r="F11" s="38">
        <f t="shared" si="3"/>
        <v>0</v>
      </c>
      <c r="G11" s="38">
        <f t="shared" si="3"/>
        <v>0</v>
      </c>
      <c r="J11" s="31" t="s">
        <v>276</v>
      </c>
      <c r="K11" s="14" t="s">
        <v>265</v>
      </c>
      <c r="L11" s="245"/>
      <c r="M11" s="245">
        <v>2.249325553150431</v>
      </c>
      <c r="N11" s="245"/>
      <c r="O11" s="245"/>
      <c r="P11" s="245"/>
      <c r="Q11" s="245"/>
      <c r="R11" s="245">
        <v>5.1506897727276701</v>
      </c>
      <c r="S11" s="245">
        <f t="shared" si="0"/>
        <v>0</v>
      </c>
      <c r="T11" s="245"/>
      <c r="U11" s="31" t="s">
        <v>276</v>
      </c>
      <c r="V11" s="14" t="s">
        <v>265</v>
      </c>
      <c r="W11" s="245"/>
      <c r="X11" s="245">
        <v>5.90162330569472</v>
      </c>
      <c r="Y11" s="245"/>
      <c r="Z11" s="245"/>
      <c r="AA11" s="245"/>
      <c r="AB11" s="245"/>
      <c r="AC11" s="245">
        <v>15.1031166275916</v>
      </c>
      <c r="AD11" s="245">
        <f t="shared" si="1"/>
        <v>0</v>
      </c>
      <c r="AH11">
        <v>2040</v>
      </c>
      <c r="AI11" t="s">
        <v>3</v>
      </c>
      <c r="AJ11">
        <v>4274.5055253089931</v>
      </c>
      <c r="AK11">
        <v>1400</v>
      </c>
      <c r="AL11">
        <v>1884.79514487953</v>
      </c>
      <c r="AM11">
        <v>0</v>
      </c>
      <c r="AN11">
        <v>0</v>
      </c>
      <c r="AO11" s="38">
        <f t="shared" ca="1" si="2"/>
        <v>7385.7740062215853</v>
      </c>
      <c r="AP11" s="38">
        <f t="shared" ca="1" si="2"/>
        <v>0</v>
      </c>
      <c r="AQ11" s="38">
        <f t="shared" ca="1" si="2"/>
        <v>810.02724416862441</v>
      </c>
      <c r="AR11" s="38">
        <f t="shared" ca="1" si="2"/>
        <v>0</v>
      </c>
      <c r="AS11" s="38">
        <f t="shared" ca="1" si="2"/>
        <v>0</v>
      </c>
    </row>
    <row r="12" spans="1:45" x14ac:dyDescent="0.3">
      <c r="A12" s="31">
        <v>2040</v>
      </c>
      <c r="B12" s="31" t="s">
        <v>3</v>
      </c>
      <c r="C12" s="38">
        <f t="shared" si="3"/>
        <v>7385.7740062215853</v>
      </c>
      <c r="D12" s="38">
        <f t="shared" si="3"/>
        <v>2101.2950374356119</v>
      </c>
      <c r="E12" s="38">
        <f t="shared" si="3"/>
        <v>810.02724416862441</v>
      </c>
      <c r="F12" s="38">
        <f t="shared" si="3"/>
        <v>0</v>
      </c>
      <c r="G12" s="38">
        <f t="shared" si="3"/>
        <v>0</v>
      </c>
      <c r="J12" s="31" t="s">
        <v>7</v>
      </c>
      <c r="K12" s="14" t="s">
        <v>224</v>
      </c>
      <c r="L12" s="245">
        <v>1.00236767193841</v>
      </c>
      <c r="M12" s="245"/>
      <c r="N12" s="245"/>
      <c r="O12" s="245"/>
      <c r="P12" s="245"/>
      <c r="Q12" s="245"/>
      <c r="R12" s="245"/>
      <c r="S12" s="245">
        <f t="shared" si="0"/>
        <v>1.00236767193841</v>
      </c>
      <c r="T12" s="245"/>
      <c r="U12" s="31" t="s">
        <v>7</v>
      </c>
      <c r="V12" s="14" t="s">
        <v>224</v>
      </c>
      <c r="W12" s="245">
        <v>1.1739999999999999</v>
      </c>
      <c r="X12" s="245"/>
      <c r="Y12" s="245"/>
      <c r="Z12" s="245"/>
      <c r="AA12" s="245"/>
      <c r="AB12" s="245"/>
      <c r="AC12" s="245"/>
      <c r="AD12" s="245">
        <f t="shared" si="1"/>
        <v>1.1739999999999999</v>
      </c>
      <c r="AH12">
        <v>2040</v>
      </c>
      <c r="AI12" t="s">
        <v>74</v>
      </c>
      <c r="AJ12">
        <v>0</v>
      </c>
      <c r="AK12">
        <v>0</v>
      </c>
      <c r="AL12">
        <v>0</v>
      </c>
      <c r="AM12">
        <v>0</v>
      </c>
      <c r="AN12">
        <v>0</v>
      </c>
      <c r="AO12" s="38">
        <f t="shared" ca="1" si="2"/>
        <v>0</v>
      </c>
      <c r="AP12" s="38">
        <f t="shared" ca="1" si="2"/>
        <v>0</v>
      </c>
      <c r="AQ12" s="38">
        <f t="shared" ca="1" si="2"/>
        <v>0</v>
      </c>
      <c r="AR12" s="38">
        <f t="shared" ca="1" si="2"/>
        <v>0</v>
      </c>
      <c r="AS12" s="38">
        <f t="shared" ca="1" si="2"/>
        <v>0</v>
      </c>
    </row>
    <row r="13" spans="1:45" x14ac:dyDescent="0.3">
      <c r="A13" s="31">
        <v>2040</v>
      </c>
      <c r="B13" s="31" t="s">
        <v>74</v>
      </c>
      <c r="C13" s="38">
        <f t="shared" si="3"/>
        <v>0</v>
      </c>
      <c r="D13" s="38">
        <f t="shared" si="3"/>
        <v>0</v>
      </c>
      <c r="E13" s="38">
        <f t="shared" si="3"/>
        <v>0</v>
      </c>
      <c r="F13" s="38">
        <f t="shared" si="3"/>
        <v>0</v>
      </c>
      <c r="G13" s="38">
        <f t="shared" si="3"/>
        <v>0</v>
      </c>
      <c r="J13" s="31" t="s">
        <v>8</v>
      </c>
      <c r="K13" s="14" t="s">
        <v>225</v>
      </c>
      <c r="L13" s="245"/>
      <c r="M13" s="245">
        <v>2.4253284055983881</v>
      </c>
      <c r="N13" s="245"/>
      <c r="O13" s="245"/>
      <c r="P13" s="245">
        <v>0.80122139940870196</v>
      </c>
      <c r="Q13" s="245"/>
      <c r="R13" s="245">
        <v>2.0275558296785099</v>
      </c>
      <c r="S13" s="245">
        <f t="shared" si="0"/>
        <v>0.80122139940870196</v>
      </c>
      <c r="T13" s="245"/>
      <c r="U13" s="31" t="s">
        <v>8</v>
      </c>
      <c r="V13" s="14" t="s">
        <v>225</v>
      </c>
      <c r="W13" s="245"/>
      <c r="X13" s="245">
        <v>3.0997755702934788</v>
      </c>
      <c r="Y13" s="245"/>
      <c r="Z13" s="245"/>
      <c r="AA13" s="245">
        <v>0.80122139940870196</v>
      </c>
      <c r="AB13" s="245"/>
      <c r="AC13" s="245">
        <v>2.0275558296785099</v>
      </c>
      <c r="AD13" s="245">
        <f t="shared" si="1"/>
        <v>0.80122139940870196</v>
      </c>
      <c r="AH13">
        <v>2040</v>
      </c>
      <c r="AI13" t="s">
        <v>6</v>
      </c>
      <c r="AJ13">
        <v>0</v>
      </c>
      <c r="AK13">
        <v>0</v>
      </c>
      <c r="AL13">
        <v>0</v>
      </c>
      <c r="AM13">
        <v>0</v>
      </c>
      <c r="AN13">
        <v>0</v>
      </c>
      <c r="AO13" s="38">
        <f t="shared" ca="1" si="2"/>
        <v>0</v>
      </c>
      <c r="AP13" s="38">
        <f t="shared" ca="1" si="2"/>
        <v>0</v>
      </c>
      <c r="AQ13" s="38">
        <f t="shared" ca="1" si="2"/>
        <v>0</v>
      </c>
      <c r="AR13" s="38">
        <f t="shared" ca="1" si="2"/>
        <v>0</v>
      </c>
      <c r="AS13" s="38">
        <f t="shared" ca="1" si="2"/>
        <v>0</v>
      </c>
    </row>
    <row r="14" spans="1:45" x14ac:dyDescent="0.3">
      <c r="A14" s="31">
        <v>2040</v>
      </c>
      <c r="B14" s="31" t="s">
        <v>6</v>
      </c>
      <c r="C14" s="38">
        <f t="shared" si="3"/>
        <v>0</v>
      </c>
      <c r="D14" s="38">
        <f t="shared" si="3"/>
        <v>0</v>
      </c>
      <c r="E14" s="38">
        <f t="shared" si="3"/>
        <v>0</v>
      </c>
      <c r="F14" s="38">
        <f t="shared" si="3"/>
        <v>0</v>
      </c>
      <c r="G14" s="38">
        <f t="shared" si="3"/>
        <v>0</v>
      </c>
      <c r="J14" s="31" t="s">
        <v>8</v>
      </c>
      <c r="K14" s="14" t="s">
        <v>266</v>
      </c>
      <c r="L14" s="245">
        <v>1.1080398209289999</v>
      </c>
      <c r="M14" s="245">
        <v>2.7048716744723902</v>
      </c>
      <c r="N14" s="245"/>
      <c r="O14" s="245">
        <v>1.9334405561235498E-2</v>
      </c>
      <c r="P14" s="245">
        <v>7.4332328947116E-2</v>
      </c>
      <c r="Q14" s="245"/>
      <c r="R14" s="245">
        <v>17.476274117895542</v>
      </c>
      <c r="S14" s="245">
        <f t="shared" si="0"/>
        <v>1.2017065554373514</v>
      </c>
      <c r="T14" s="245"/>
      <c r="U14" s="31" t="s">
        <v>8</v>
      </c>
      <c r="V14" s="14" t="s">
        <v>266</v>
      </c>
      <c r="W14" s="245">
        <v>1.1739999999999999</v>
      </c>
      <c r="X14" s="245">
        <v>2.7048716744723902</v>
      </c>
      <c r="Y14" s="245"/>
      <c r="Z14" s="245">
        <v>1.9334405561235498E-2</v>
      </c>
      <c r="AA14" s="245">
        <v>7.4332328947116E-2</v>
      </c>
      <c r="AB14" s="245"/>
      <c r="AC14" s="245">
        <v>18.282902790402641</v>
      </c>
      <c r="AD14" s="245">
        <f t="shared" si="1"/>
        <v>1.2676667345083514</v>
      </c>
      <c r="AH14">
        <v>2040</v>
      </c>
      <c r="AI14" t="s">
        <v>7</v>
      </c>
      <c r="AJ14">
        <v>0</v>
      </c>
      <c r="AK14">
        <v>0</v>
      </c>
      <c r="AL14">
        <v>0</v>
      </c>
      <c r="AM14">
        <v>0</v>
      </c>
      <c r="AN14">
        <v>426.126418521593</v>
      </c>
      <c r="AO14" s="38">
        <f t="shared" ca="1" si="2"/>
        <v>0</v>
      </c>
      <c r="AP14" s="38">
        <f t="shared" ca="1" si="2"/>
        <v>0</v>
      </c>
      <c r="AQ14" s="38">
        <f t="shared" ca="1" si="2"/>
        <v>0</v>
      </c>
      <c r="AR14" s="38">
        <f t="shared" ca="1" si="2"/>
        <v>0</v>
      </c>
      <c r="AS14" s="38">
        <f t="shared" ca="1" si="2"/>
        <v>2110.4074928674099</v>
      </c>
    </row>
    <row r="15" spans="1:45" x14ac:dyDescent="0.3">
      <c r="A15" s="31">
        <v>2040</v>
      </c>
      <c r="B15" s="31" t="s">
        <v>7</v>
      </c>
      <c r="C15" s="38">
        <f t="shared" si="3"/>
        <v>0</v>
      </c>
      <c r="D15" s="38">
        <f t="shared" si="3"/>
        <v>0</v>
      </c>
      <c r="E15" s="38">
        <f t="shared" si="3"/>
        <v>0</v>
      </c>
      <c r="F15" s="38">
        <f t="shared" si="3"/>
        <v>0</v>
      </c>
      <c r="G15" s="38">
        <f t="shared" si="3"/>
        <v>2110.4074928674099</v>
      </c>
      <c r="J15" s="31" t="s">
        <v>3</v>
      </c>
      <c r="K15" s="14" t="s">
        <v>267</v>
      </c>
      <c r="L15" s="245"/>
      <c r="M15" s="245"/>
      <c r="N15" s="245">
        <v>0.457843611041163</v>
      </c>
      <c r="O15" s="245"/>
      <c r="P15" s="245"/>
      <c r="Q15" s="245">
        <v>1.9027244168624498E-2</v>
      </c>
      <c r="R15" s="245"/>
      <c r="S15" s="245">
        <f t="shared" si="0"/>
        <v>0</v>
      </c>
      <c r="T15" s="245"/>
      <c r="U15" s="31" t="s">
        <v>3</v>
      </c>
      <c r="V15" s="14" t="s">
        <v>267</v>
      </c>
      <c r="W15" s="245"/>
      <c r="X15" s="245"/>
      <c r="Y15" s="245">
        <v>0.94274437695272606</v>
      </c>
      <c r="Z15" s="245"/>
      <c r="AA15" s="245"/>
      <c r="AB15" s="245">
        <v>1.9027244168624498E-2</v>
      </c>
      <c r="AC15" s="245"/>
      <c r="AD15" s="245">
        <f t="shared" si="1"/>
        <v>0</v>
      </c>
      <c r="AH15">
        <v>2040</v>
      </c>
      <c r="AI15" t="s">
        <v>8</v>
      </c>
      <c r="AJ15">
        <v>1315.905911216767</v>
      </c>
      <c r="AK15">
        <v>0</v>
      </c>
      <c r="AL15">
        <v>0</v>
      </c>
      <c r="AM15">
        <v>4485.4887118422594</v>
      </c>
      <c r="AN15">
        <v>700</v>
      </c>
      <c r="AO15" s="38">
        <f t="shared" ca="1" si="2"/>
        <v>5130.2000800707792</v>
      </c>
      <c r="AP15" s="38">
        <f t="shared" ca="1" si="2"/>
        <v>0</v>
      </c>
      <c r="AQ15" s="38">
        <f t="shared" ca="1" si="2"/>
        <v>0</v>
      </c>
      <c r="AR15" s="38">
        <f t="shared" ca="1" si="2"/>
        <v>19503.82994757405</v>
      </c>
      <c r="AS15" s="38">
        <f t="shared" ca="1" si="2"/>
        <v>2002.9279548460534</v>
      </c>
    </row>
    <row r="16" spans="1:45" x14ac:dyDescent="0.3">
      <c r="A16" s="31">
        <v>2040</v>
      </c>
      <c r="B16" s="31" t="s">
        <v>8</v>
      </c>
      <c r="C16" s="38">
        <f t="shared" si="3"/>
        <v>5130.2000800707792</v>
      </c>
      <c r="D16" s="38">
        <f t="shared" si="3"/>
        <v>0</v>
      </c>
      <c r="E16" s="38">
        <f t="shared" si="3"/>
        <v>0</v>
      </c>
      <c r="F16" s="38">
        <f t="shared" si="3"/>
        <v>19503.82994757405</v>
      </c>
      <c r="G16" s="38">
        <f t="shared" si="3"/>
        <v>2002.9279548460534</v>
      </c>
      <c r="J16" s="31" t="s">
        <v>7</v>
      </c>
      <c r="K16" s="14" t="s">
        <v>268</v>
      </c>
      <c r="L16" s="245">
        <v>1.1080398209289999</v>
      </c>
      <c r="M16" s="245"/>
      <c r="N16" s="245"/>
      <c r="O16" s="245"/>
      <c r="P16" s="245"/>
      <c r="Q16" s="245"/>
      <c r="R16" s="245"/>
      <c r="S16" s="245">
        <f t="shared" si="0"/>
        <v>1.1080398209289999</v>
      </c>
      <c r="T16" s="245"/>
      <c r="U16" s="31" t="s">
        <v>7</v>
      </c>
      <c r="V16" s="14" t="s">
        <v>268</v>
      </c>
      <c r="W16" s="245">
        <v>1.1739999999999999</v>
      </c>
      <c r="X16" s="245"/>
      <c r="Y16" s="245"/>
      <c r="Z16" s="245"/>
      <c r="AA16" s="245"/>
      <c r="AB16" s="245"/>
      <c r="AC16" s="245"/>
      <c r="AD16" s="245">
        <f t="shared" si="1"/>
        <v>1.1739999999999999</v>
      </c>
    </row>
    <row r="17" spans="1:33" x14ac:dyDescent="0.3">
      <c r="A17" s="31"/>
      <c r="B17" s="21"/>
      <c r="C17" s="31" t="s">
        <v>13</v>
      </c>
      <c r="D17" s="31" t="s">
        <v>15</v>
      </c>
      <c r="E17" s="31" t="s">
        <v>14</v>
      </c>
      <c r="F17" s="31" t="s">
        <v>75</v>
      </c>
      <c r="G17" s="31" t="s">
        <v>77</v>
      </c>
      <c r="H17" s="31"/>
      <c r="N17" s="31"/>
      <c r="U17" s="31" t="s">
        <v>3</v>
      </c>
      <c r="V17" s="14" t="s">
        <v>269</v>
      </c>
      <c r="W17" s="245"/>
      <c r="X17" s="245"/>
      <c r="Z17" s="245"/>
      <c r="AA17" s="245"/>
      <c r="AB17" s="245">
        <v>3.1366378287147501E-2</v>
      </c>
      <c r="AC17" s="245"/>
      <c r="AD17" s="245">
        <f t="shared" si="1"/>
        <v>0</v>
      </c>
    </row>
    <row r="18" spans="1:33" x14ac:dyDescent="0.3">
      <c r="A18" s="31">
        <v>2050</v>
      </c>
      <c r="B18" s="31" t="s">
        <v>4</v>
      </c>
      <c r="C18" s="38">
        <f t="shared" ref="C18:G25" si="4">_xlfn.IFNA(INDEX($W$4:$AD$25,MATCH($B18,$K$4:$K$25,0),MATCH(C$8,$W$2:$AD$2,0))*1000,0)</f>
        <v>1400</v>
      </c>
      <c r="D18" s="38">
        <f t="shared" si="4"/>
        <v>3818.4300965486</v>
      </c>
      <c r="E18" s="38">
        <v>1400</v>
      </c>
      <c r="F18" s="38">
        <f t="shared" si="4"/>
        <v>0</v>
      </c>
      <c r="G18" s="38">
        <f t="shared" si="4"/>
        <v>0</v>
      </c>
      <c r="H18" s="31"/>
      <c r="K18" s="31" t="s">
        <v>4</v>
      </c>
      <c r="L18">
        <f>SUMIFS(L$4:L$16,$J$4:$J$16,$K18)</f>
        <v>0</v>
      </c>
      <c r="M18" s="31">
        <f>SUMIFS(M$4:M$16,$J$4:$J$16,$K18)</f>
        <v>1.4</v>
      </c>
      <c r="N18" s="31">
        <f>SUMIFS(N$4:N$16,$J$4:$J$16,$K18)</f>
        <v>3.8184300965486</v>
      </c>
      <c r="O18" s="31">
        <f t="shared" ref="M18:S25" si="5">SUMIFS(O$4:O$16,$J$4:$J$16,$K18)</f>
        <v>0</v>
      </c>
      <c r="P18" s="31">
        <f t="shared" si="5"/>
        <v>0</v>
      </c>
      <c r="Q18" s="31">
        <f t="shared" si="5"/>
        <v>0.73063487078026479</v>
      </c>
      <c r="R18" s="31">
        <f t="shared" si="5"/>
        <v>0</v>
      </c>
      <c r="S18" s="31">
        <f t="shared" si="5"/>
        <v>0</v>
      </c>
      <c r="T18" s="31"/>
      <c r="U18" s="31"/>
      <c r="V18" s="31" t="s">
        <v>4</v>
      </c>
      <c r="W18" s="31">
        <f>SUMIFS(W$4:W$17,$J$4:$J$17,$K18)</f>
        <v>0</v>
      </c>
      <c r="X18" s="31">
        <f t="shared" ref="X18:AD25" si="6">SUMIFS(X$4:X$17,$J$4:$J$17,$K18)</f>
        <v>1.4</v>
      </c>
      <c r="Y18" s="31">
        <f>SUMIFS(Y$4:Y$16,$J$4:$J$16,$K18)</f>
        <v>3.8184300965486</v>
      </c>
      <c r="Z18" s="31">
        <f t="shared" si="6"/>
        <v>0</v>
      </c>
      <c r="AA18" s="31">
        <f t="shared" si="6"/>
        <v>0</v>
      </c>
      <c r="AB18" s="31">
        <f t="shared" si="6"/>
        <v>0.73063487078026479</v>
      </c>
      <c r="AC18" s="31">
        <f t="shared" si="6"/>
        <v>0</v>
      </c>
      <c r="AD18" s="31">
        <f t="shared" si="6"/>
        <v>0</v>
      </c>
      <c r="AE18" s="31"/>
    </row>
    <row r="19" spans="1:33" x14ac:dyDescent="0.3">
      <c r="A19" s="31">
        <v>2050</v>
      </c>
      <c r="B19" s="31" t="s">
        <v>5</v>
      </c>
      <c r="C19" s="38">
        <f t="shared" si="4"/>
        <v>0</v>
      </c>
      <c r="D19" s="38">
        <f t="shared" si="4"/>
        <v>0</v>
      </c>
      <c r="E19" s="38">
        <f t="shared" si="4"/>
        <v>0</v>
      </c>
      <c r="F19" s="38">
        <f t="shared" si="4"/>
        <v>0</v>
      </c>
      <c r="G19" s="38">
        <f t="shared" si="4"/>
        <v>0</v>
      </c>
      <c r="H19" s="31"/>
      <c r="K19" s="31" t="s">
        <v>5</v>
      </c>
      <c r="L19" s="31">
        <f t="shared" ref="L19:L25" si="7">SUMIFS(L$4:L$16,$J$4:$J$16,$K19)</f>
        <v>0</v>
      </c>
      <c r="M19" s="31">
        <f t="shared" si="5"/>
        <v>0</v>
      </c>
      <c r="N19" s="31">
        <f t="shared" si="5"/>
        <v>0</v>
      </c>
      <c r="O19" s="31">
        <f t="shared" si="5"/>
        <v>0</v>
      </c>
      <c r="P19" s="31">
        <f t="shared" si="5"/>
        <v>0</v>
      </c>
      <c r="Q19" s="31">
        <f t="shared" si="5"/>
        <v>0</v>
      </c>
      <c r="R19" s="31">
        <f t="shared" si="5"/>
        <v>0</v>
      </c>
      <c r="S19" s="31">
        <f t="shared" si="5"/>
        <v>0</v>
      </c>
      <c r="T19" s="31"/>
      <c r="U19" s="31"/>
      <c r="V19" s="31" t="s">
        <v>5</v>
      </c>
      <c r="W19" s="31">
        <f t="shared" ref="W19:W25" si="8">SUMIFS(W$4:W$17,$J$4:$J$17,$K19)</f>
        <v>0</v>
      </c>
      <c r="X19" s="31">
        <f t="shared" si="6"/>
        <v>0</v>
      </c>
      <c r="Y19" s="31">
        <f t="shared" ref="Y19:Y25" si="9">SUMIFS(Y$4:Y$16,$J$4:$J$16,$K19)</f>
        <v>0</v>
      </c>
      <c r="Z19" s="31">
        <f t="shared" si="6"/>
        <v>0</v>
      </c>
      <c r="AA19" s="31">
        <f t="shared" si="6"/>
        <v>0</v>
      </c>
      <c r="AB19" s="31">
        <f t="shared" si="6"/>
        <v>0</v>
      </c>
      <c r="AC19" s="31">
        <f t="shared" si="6"/>
        <v>0</v>
      </c>
      <c r="AD19" s="31">
        <f t="shared" si="6"/>
        <v>0</v>
      </c>
      <c r="AE19" s="31"/>
      <c r="AF19" s="31"/>
      <c r="AG19" s="31"/>
    </row>
    <row r="20" spans="1:33" x14ac:dyDescent="0.3">
      <c r="A20" s="31">
        <v>2050</v>
      </c>
      <c r="B20" s="31" t="s">
        <v>2</v>
      </c>
      <c r="C20" s="38">
        <f t="shared" si="4"/>
        <v>985</v>
      </c>
      <c r="D20" s="38">
        <f t="shared" si="4"/>
        <v>0</v>
      </c>
      <c r="E20" s="38">
        <f t="shared" si="4"/>
        <v>0</v>
      </c>
      <c r="F20" s="38">
        <f t="shared" si="4"/>
        <v>0</v>
      </c>
      <c r="G20" s="38">
        <f t="shared" si="4"/>
        <v>0</v>
      </c>
      <c r="H20" s="31"/>
      <c r="K20" s="31" t="s">
        <v>2</v>
      </c>
      <c r="L20" s="31">
        <f t="shared" si="7"/>
        <v>0</v>
      </c>
      <c r="M20" s="31">
        <f t="shared" si="5"/>
        <v>0.98499999999999999</v>
      </c>
      <c r="N20" s="31">
        <f t="shared" si="5"/>
        <v>0</v>
      </c>
      <c r="O20" s="31">
        <f t="shared" si="5"/>
        <v>0</v>
      </c>
      <c r="P20" s="31">
        <f t="shared" si="5"/>
        <v>0</v>
      </c>
      <c r="Q20" s="31">
        <f t="shared" si="5"/>
        <v>0</v>
      </c>
      <c r="R20" s="31">
        <f t="shared" si="5"/>
        <v>0</v>
      </c>
      <c r="S20" s="31">
        <f t="shared" si="5"/>
        <v>0</v>
      </c>
      <c r="T20" s="245"/>
      <c r="U20" s="245"/>
      <c r="V20" s="31" t="s">
        <v>2</v>
      </c>
      <c r="W20" s="31">
        <f t="shared" si="8"/>
        <v>0</v>
      </c>
      <c r="X20" s="31">
        <f t="shared" si="6"/>
        <v>0.98499999999999999</v>
      </c>
      <c r="Y20" s="31">
        <f t="shared" si="9"/>
        <v>0</v>
      </c>
      <c r="Z20" s="31">
        <f t="shared" ref="Z20:AD25" si="10">SUMIFS(Z$4:Z$17,$J$4:$J$17,$K20)</f>
        <v>0</v>
      </c>
      <c r="AA20" s="31">
        <f t="shared" si="10"/>
        <v>0</v>
      </c>
      <c r="AB20" s="31">
        <f t="shared" si="10"/>
        <v>0</v>
      </c>
      <c r="AC20" s="31">
        <f t="shared" si="10"/>
        <v>0</v>
      </c>
      <c r="AD20" s="31">
        <f t="shared" si="10"/>
        <v>0</v>
      </c>
      <c r="AE20" s="245"/>
      <c r="AF20" s="245"/>
      <c r="AG20" s="245"/>
    </row>
    <row r="21" spans="1:33" x14ac:dyDescent="0.3">
      <c r="A21" s="31">
        <v>2050</v>
      </c>
      <c r="B21" s="31" t="s">
        <v>3</v>
      </c>
      <c r="C21" s="38">
        <f t="shared" si="4"/>
        <v>12383.996071263931</v>
      </c>
      <c r="D21" s="38">
        <f t="shared" si="4"/>
        <v>2586.1958033471751</v>
      </c>
      <c r="E21" s="38">
        <f t="shared" si="4"/>
        <v>810.02724416862441</v>
      </c>
      <c r="F21" s="38">
        <f t="shared" si="4"/>
        <v>0</v>
      </c>
      <c r="G21" s="38">
        <f t="shared" si="4"/>
        <v>0</v>
      </c>
      <c r="H21" s="31"/>
      <c r="K21" s="31" t="s">
        <v>3</v>
      </c>
      <c r="L21" s="31">
        <f t="shared" si="7"/>
        <v>0</v>
      </c>
      <c r="M21" s="31">
        <f t="shared" si="5"/>
        <v>7.3857740062215855</v>
      </c>
      <c r="N21" s="31">
        <f t="shared" si="5"/>
        <v>2.1012950374356119</v>
      </c>
      <c r="O21" s="31">
        <f t="shared" si="5"/>
        <v>0</v>
      </c>
      <c r="P21" s="31">
        <f t="shared" si="5"/>
        <v>0</v>
      </c>
      <c r="Q21" s="31">
        <f t="shared" si="5"/>
        <v>0.81002724416862437</v>
      </c>
      <c r="R21" s="31">
        <f t="shared" si="5"/>
        <v>0</v>
      </c>
      <c r="S21" s="31">
        <f t="shared" si="5"/>
        <v>0</v>
      </c>
      <c r="T21" s="245"/>
      <c r="U21" s="245"/>
      <c r="V21" s="31" t="s">
        <v>3</v>
      </c>
      <c r="W21" s="31">
        <f t="shared" si="8"/>
        <v>0</v>
      </c>
      <c r="X21" s="31">
        <f t="shared" si="6"/>
        <v>12.383996071263931</v>
      </c>
      <c r="Y21" s="31">
        <f t="shared" si="9"/>
        <v>2.586195803347175</v>
      </c>
      <c r="Z21" s="31">
        <f t="shared" si="10"/>
        <v>0</v>
      </c>
      <c r="AA21" s="31">
        <f t="shared" si="10"/>
        <v>0</v>
      </c>
      <c r="AB21" s="31">
        <f t="shared" si="10"/>
        <v>0.81002724416862437</v>
      </c>
      <c r="AC21" s="31">
        <f t="shared" si="10"/>
        <v>0</v>
      </c>
      <c r="AD21" s="31">
        <f t="shared" si="10"/>
        <v>0</v>
      </c>
      <c r="AE21" s="245"/>
      <c r="AF21" s="245"/>
      <c r="AG21" s="245"/>
    </row>
    <row r="22" spans="1:33" x14ac:dyDescent="0.3">
      <c r="A22" s="31">
        <v>2050</v>
      </c>
      <c r="B22" s="31" t="s">
        <v>74</v>
      </c>
      <c r="C22" s="38">
        <f t="shared" si="4"/>
        <v>0</v>
      </c>
      <c r="D22" s="38">
        <f t="shared" si="4"/>
        <v>0</v>
      </c>
      <c r="E22" s="38">
        <f t="shared" si="4"/>
        <v>0</v>
      </c>
      <c r="F22" s="38">
        <f t="shared" si="4"/>
        <v>0</v>
      </c>
      <c r="G22" s="38">
        <f t="shared" si="4"/>
        <v>0</v>
      </c>
      <c r="H22" s="31"/>
      <c r="K22" s="31" t="s">
        <v>74</v>
      </c>
      <c r="L22" s="31">
        <f t="shared" si="7"/>
        <v>0</v>
      </c>
      <c r="M22" s="31">
        <f t="shared" si="5"/>
        <v>0</v>
      </c>
      <c r="N22" s="31">
        <f t="shared" si="5"/>
        <v>0</v>
      </c>
      <c r="O22" s="31">
        <f t="shared" si="5"/>
        <v>0</v>
      </c>
      <c r="P22" s="31">
        <f t="shared" si="5"/>
        <v>0</v>
      </c>
      <c r="Q22" s="31">
        <f t="shared" si="5"/>
        <v>0</v>
      </c>
      <c r="R22" s="31">
        <f t="shared" si="5"/>
        <v>0</v>
      </c>
      <c r="S22" s="31">
        <f t="shared" si="5"/>
        <v>0</v>
      </c>
      <c r="T22" s="245"/>
      <c r="U22" s="245"/>
      <c r="V22" s="31" t="s">
        <v>74</v>
      </c>
      <c r="W22" s="31">
        <f t="shared" si="8"/>
        <v>0</v>
      </c>
      <c r="X22" s="31">
        <f t="shared" si="6"/>
        <v>0</v>
      </c>
      <c r="Y22" s="31">
        <f t="shared" si="9"/>
        <v>0</v>
      </c>
      <c r="Z22" s="31">
        <f t="shared" si="10"/>
        <v>0</v>
      </c>
      <c r="AA22" s="31">
        <f t="shared" si="10"/>
        <v>0</v>
      </c>
      <c r="AB22" s="31">
        <f t="shared" si="10"/>
        <v>0</v>
      </c>
      <c r="AC22" s="31">
        <f t="shared" si="10"/>
        <v>0</v>
      </c>
      <c r="AD22" s="31">
        <f t="shared" si="10"/>
        <v>0</v>
      </c>
      <c r="AE22" s="245"/>
      <c r="AF22" s="245"/>
      <c r="AG22" s="245"/>
    </row>
    <row r="23" spans="1:33" x14ac:dyDescent="0.3">
      <c r="A23" s="31">
        <v>2050</v>
      </c>
      <c r="B23" s="31" t="s">
        <v>6</v>
      </c>
      <c r="C23" s="38">
        <f t="shared" si="4"/>
        <v>0</v>
      </c>
      <c r="D23" s="38">
        <f t="shared" si="4"/>
        <v>0</v>
      </c>
      <c r="E23" s="38">
        <f t="shared" si="4"/>
        <v>0</v>
      </c>
      <c r="F23" s="38">
        <f t="shared" si="4"/>
        <v>0</v>
      </c>
      <c r="G23" s="38">
        <f t="shared" si="4"/>
        <v>0</v>
      </c>
      <c r="H23" s="31"/>
      <c r="K23" s="31" t="s">
        <v>6</v>
      </c>
      <c r="L23" s="31">
        <f t="shared" si="7"/>
        <v>0</v>
      </c>
      <c r="M23" s="31">
        <f t="shared" si="5"/>
        <v>0</v>
      </c>
      <c r="N23" s="31">
        <f t="shared" si="5"/>
        <v>0</v>
      </c>
      <c r="O23" s="31">
        <f t="shared" si="5"/>
        <v>0</v>
      </c>
      <c r="P23" s="31">
        <f t="shared" si="5"/>
        <v>0</v>
      </c>
      <c r="Q23" s="31">
        <f t="shared" si="5"/>
        <v>0</v>
      </c>
      <c r="R23" s="31">
        <f t="shared" si="5"/>
        <v>0</v>
      </c>
      <c r="S23" s="31">
        <f t="shared" si="5"/>
        <v>0</v>
      </c>
      <c r="T23" s="245"/>
      <c r="U23" s="245"/>
      <c r="V23" s="31" t="s">
        <v>6</v>
      </c>
      <c r="W23" s="31">
        <f t="shared" si="8"/>
        <v>0</v>
      </c>
      <c r="X23" s="31">
        <f t="shared" si="6"/>
        <v>0</v>
      </c>
      <c r="Y23" s="31">
        <f t="shared" si="9"/>
        <v>0</v>
      </c>
      <c r="Z23" s="31">
        <f t="shared" si="10"/>
        <v>0</v>
      </c>
      <c r="AA23" s="31">
        <f t="shared" si="10"/>
        <v>0</v>
      </c>
      <c r="AB23" s="31">
        <f t="shared" si="10"/>
        <v>0</v>
      </c>
      <c r="AC23" s="31">
        <f t="shared" si="10"/>
        <v>0</v>
      </c>
      <c r="AD23" s="31">
        <f t="shared" si="10"/>
        <v>0</v>
      </c>
      <c r="AE23" s="245"/>
      <c r="AF23" s="245"/>
      <c r="AG23" s="245"/>
    </row>
    <row r="24" spans="1:33" x14ac:dyDescent="0.3">
      <c r="A24" s="31">
        <v>2050</v>
      </c>
      <c r="B24" s="31" t="s">
        <v>7</v>
      </c>
      <c r="C24" s="38">
        <f t="shared" si="4"/>
        <v>0</v>
      </c>
      <c r="D24" s="38">
        <f t="shared" si="4"/>
        <v>0</v>
      </c>
      <c r="E24" s="38">
        <f t="shared" si="4"/>
        <v>0</v>
      </c>
      <c r="F24" s="38">
        <f t="shared" si="4"/>
        <v>0</v>
      </c>
      <c r="G24" s="38">
        <f t="shared" si="4"/>
        <v>2348</v>
      </c>
      <c r="H24" s="31"/>
      <c r="K24" s="31" t="s">
        <v>7</v>
      </c>
      <c r="L24" s="31">
        <f t="shared" si="7"/>
        <v>2.1104074928674099</v>
      </c>
      <c r="M24" s="31">
        <f t="shared" si="5"/>
        <v>0</v>
      </c>
      <c r="N24" s="31">
        <f t="shared" si="5"/>
        <v>0</v>
      </c>
      <c r="O24" s="31">
        <f t="shared" si="5"/>
        <v>0</v>
      </c>
      <c r="P24" s="31">
        <f t="shared" si="5"/>
        <v>0</v>
      </c>
      <c r="Q24" s="31">
        <f t="shared" si="5"/>
        <v>0</v>
      </c>
      <c r="R24" s="31">
        <f t="shared" si="5"/>
        <v>0</v>
      </c>
      <c r="S24" s="31">
        <f t="shared" si="5"/>
        <v>2.1104074928674099</v>
      </c>
      <c r="T24" s="245"/>
      <c r="U24" s="245"/>
      <c r="V24" s="31" t="s">
        <v>7</v>
      </c>
      <c r="W24" s="31">
        <f t="shared" si="8"/>
        <v>2.3479999999999999</v>
      </c>
      <c r="X24" s="31">
        <f t="shared" si="6"/>
        <v>0</v>
      </c>
      <c r="Y24" s="31">
        <f t="shared" si="9"/>
        <v>0</v>
      </c>
      <c r="Z24" s="31">
        <f t="shared" si="10"/>
        <v>0</v>
      </c>
      <c r="AA24" s="31">
        <f t="shared" si="10"/>
        <v>0</v>
      </c>
      <c r="AB24" s="31">
        <f t="shared" si="10"/>
        <v>0</v>
      </c>
      <c r="AC24" s="31">
        <f t="shared" si="10"/>
        <v>0</v>
      </c>
      <c r="AD24" s="31">
        <f t="shared" si="10"/>
        <v>2.3479999999999999</v>
      </c>
      <c r="AE24" s="245"/>
      <c r="AF24" s="245"/>
      <c r="AG24" s="245"/>
    </row>
    <row r="25" spans="1:33" x14ac:dyDescent="0.3">
      <c r="A25" s="31">
        <v>2050</v>
      </c>
      <c r="B25" s="31" t="s">
        <v>8</v>
      </c>
      <c r="C25" s="38">
        <f t="shared" si="4"/>
        <v>5804.6472447658689</v>
      </c>
      <c r="D25" s="38">
        <f t="shared" si="4"/>
        <v>0</v>
      </c>
      <c r="E25" s="38">
        <f t="shared" si="4"/>
        <v>0</v>
      </c>
      <c r="F25" s="38">
        <f t="shared" si="4"/>
        <v>20310.45862008115</v>
      </c>
      <c r="G25" s="38">
        <f t="shared" si="4"/>
        <v>2068.8881339170534</v>
      </c>
      <c r="H25" s="31"/>
      <c r="K25" s="31" t="s">
        <v>8</v>
      </c>
      <c r="L25" s="31">
        <f t="shared" si="7"/>
        <v>1.1080398209289999</v>
      </c>
      <c r="M25" s="31">
        <f t="shared" si="5"/>
        <v>5.1302000800707788</v>
      </c>
      <c r="N25" s="31">
        <f t="shared" si="5"/>
        <v>0</v>
      </c>
      <c r="O25" s="31">
        <f t="shared" si="5"/>
        <v>1.9334405561235498E-2</v>
      </c>
      <c r="P25" s="31">
        <f t="shared" si="5"/>
        <v>0.87555372835581791</v>
      </c>
      <c r="Q25" s="31">
        <f t="shared" si="5"/>
        <v>0</v>
      </c>
      <c r="R25" s="31">
        <f t="shared" si="5"/>
        <v>19.503829947574051</v>
      </c>
      <c r="S25" s="31">
        <f t="shared" si="5"/>
        <v>2.0029279548460535</v>
      </c>
      <c r="T25" s="245"/>
      <c r="U25" s="245"/>
      <c r="V25" s="31" t="s">
        <v>8</v>
      </c>
      <c r="W25" s="31">
        <f t="shared" si="8"/>
        <v>1.1739999999999999</v>
      </c>
      <c r="X25" s="31">
        <f t="shared" si="6"/>
        <v>5.804647244765869</v>
      </c>
      <c r="Y25" s="31">
        <f t="shared" si="9"/>
        <v>0</v>
      </c>
      <c r="Z25" s="31">
        <f t="shared" si="10"/>
        <v>1.9334405561235498E-2</v>
      </c>
      <c r="AA25" s="31">
        <f t="shared" si="10"/>
        <v>0.87555372835581791</v>
      </c>
      <c r="AB25" s="31">
        <f t="shared" si="10"/>
        <v>0</v>
      </c>
      <c r="AC25" s="31">
        <f t="shared" si="10"/>
        <v>20.31045862008115</v>
      </c>
      <c r="AD25" s="31">
        <f t="shared" si="10"/>
        <v>2.0688881339170533</v>
      </c>
      <c r="AE25" s="245"/>
      <c r="AF25" s="245"/>
      <c r="AG25" s="245"/>
    </row>
    <row r="26" spans="1:33" x14ac:dyDescent="0.3">
      <c r="S26" s="245"/>
      <c r="T26" s="245"/>
      <c r="U26" s="245"/>
      <c r="V26" s="245"/>
      <c r="W26" s="245"/>
      <c r="X26" s="245"/>
      <c r="Y26" s="245"/>
      <c r="Z26" s="245"/>
      <c r="AA26" s="245"/>
      <c r="AB26" s="245"/>
      <c r="AC26" s="245"/>
      <c r="AD26" s="245"/>
      <c r="AE26" s="245"/>
    </row>
    <row r="27" spans="1:33" x14ac:dyDescent="0.3">
      <c r="S27" s="245"/>
      <c r="T27" s="245"/>
      <c r="U27" s="245"/>
      <c r="V27" s="245"/>
      <c r="W27" s="245"/>
      <c r="X27" s="245"/>
      <c r="Y27" s="245"/>
      <c r="Z27" s="245"/>
      <c r="AA27" s="245"/>
      <c r="AB27" s="245"/>
      <c r="AC27" s="245"/>
      <c r="AD27" s="245"/>
      <c r="AE27" s="245"/>
    </row>
    <row r="28" spans="1:33" x14ac:dyDescent="0.3">
      <c r="S28" s="245"/>
      <c r="T28" s="245"/>
      <c r="U28" s="245"/>
      <c r="V28" s="245"/>
      <c r="W28" s="245"/>
      <c r="X28" s="245"/>
      <c r="Y28" s="245"/>
      <c r="Z28" s="245"/>
      <c r="AA28" s="245"/>
      <c r="AB28" s="245"/>
      <c r="AC28" s="245"/>
      <c r="AD28" s="245"/>
      <c r="AE28" s="245"/>
    </row>
    <row r="29" spans="1:33" x14ac:dyDescent="0.3">
      <c r="S29" s="245"/>
      <c r="T29" s="245"/>
      <c r="U29" s="245"/>
      <c r="V29" s="245"/>
      <c r="W29" s="245"/>
      <c r="X29" s="245"/>
      <c r="Y29" s="245"/>
      <c r="Z29" s="245"/>
      <c r="AA29" s="245"/>
      <c r="AB29" s="245"/>
      <c r="AC29" s="245"/>
      <c r="AD29" s="245"/>
      <c r="AE29" s="245"/>
    </row>
  </sheetData>
  <phoneticPr fontId="5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460CE-9DD8-4329-8454-8C50DC1CC690}">
  <sheetPr>
    <tabColor rgb="FF92D050"/>
  </sheetPr>
  <dimension ref="B6:J34"/>
  <sheetViews>
    <sheetView zoomScale="70" zoomScaleNormal="70" workbookViewId="0">
      <selection activeCell="E12" sqref="E12"/>
    </sheetView>
  </sheetViews>
  <sheetFormatPr defaultRowHeight="13.2" x14ac:dyDescent="0.25"/>
  <cols>
    <col min="1" max="3" width="8.88671875" style="45"/>
    <col min="4" max="4" width="13.6640625" style="45" customWidth="1"/>
    <col min="5" max="16384" width="8.88671875" style="45"/>
  </cols>
  <sheetData>
    <row r="6" spans="3:9" x14ac:dyDescent="0.25">
      <c r="C6" s="44" t="s">
        <v>0</v>
      </c>
      <c r="E6" s="46"/>
      <c r="F6" s="47"/>
      <c r="G6" s="47"/>
      <c r="H6" s="47"/>
    </row>
    <row r="7" spans="3:9" ht="14.4" thickBot="1" x14ac:dyDescent="0.3">
      <c r="C7" s="48" t="s">
        <v>113</v>
      </c>
      <c r="D7" s="48" t="s">
        <v>114</v>
      </c>
      <c r="E7" s="64" t="s">
        <v>1</v>
      </c>
      <c r="F7" s="49" t="s">
        <v>74</v>
      </c>
      <c r="G7" s="49" t="s">
        <v>6</v>
      </c>
      <c r="H7" s="49" t="s">
        <v>7</v>
      </c>
      <c r="I7" s="49" t="s">
        <v>8</v>
      </c>
    </row>
    <row r="8" spans="3:9" x14ac:dyDescent="0.25">
      <c r="C8" s="50"/>
      <c r="D8" s="51" t="s">
        <v>25</v>
      </c>
      <c r="E8" s="52" t="s">
        <v>259</v>
      </c>
      <c r="F8" s="53"/>
      <c r="G8" s="53"/>
      <c r="H8" s="54"/>
      <c r="I8" s="54">
        <v>1</v>
      </c>
    </row>
    <row r="9" spans="3:9" x14ac:dyDescent="0.25">
      <c r="C9" s="50"/>
      <c r="D9" s="55" t="s">
        <v>20</v>
      </c>
      <c r="E9" s="52" t="s">
        <v>259</v>
      </c>
      <c r="F9" s="57"/>
      <c r="G9" s="57"/>
      <c r="H9" s="57"/>
      <c r="I9" s="57">
        <v>1</v>
      </c>
    </row>
    <row r="10" spans="3:9" x14ac:dyDescent="0.25">
      <c r="D10" s="51" t="s">
        <v>82</v>
      </c>
      <c r="E10" s="52" t="s">
        <v>259</v>
      </c>
      <c r="F10" s="58"/>
      <c r="H10" s="54">
        <v>1</v>
      </c>
      <c r="I10" s="54">
        <v>1</v>
      </c>
    </row>
    <row r="11" spans="3:9" x14ac:dyDescent="0.25">
      <c r="D11" s="59" t="s">
        <v>78</v>
      </c>
      <c r="E11" s="52" t="s">
        <v>259</v>
      </c>
      <c r="F11" s="58"/>
      <c r="H11" s="60">
        <v>1</v>
      </c>
      <c r="I11" s="57">
        <v>1</v>
      </c>
    </row>
    <row r="12" spans="3:9" x14ac:dyDescent="0.25">
      <c r="D12" s="55" t="s">
        <v>83</v>
      </c>
      <c r="E12" s="52" t="s">
        <v>259</v>
      </c>
      <c r="F12" s="54"/>
      <c r="G12" s="54"/>
      <c r="H12" s="54"/>
      <c r="I12" s="45">
        <v>1</v>
      </c>
    </row>
    <row r="13" spans="3:9" x14ac:dyDescent="0.25">
      <c r="D13" s="55" t="s">
        <v>79</v>
      </c>
      <c r="E13" s="52" t="s">
        <v>259</v>
      </c>
      <c r="I13" s="45">
        <v>1</v>
      </c>
    </row>
    <row r="14" spans="3:9" x14ac:dyDescent="0.25">
      <c r="D14" s="51"/>
      <c r="E14" s="54"/>
      <c r="F14" s="54"/>
      <c r="G14" s="54"/>
      <c r="H14" s="54"/>
      <c r="I14" s="54"/>
    </row>
    <row r="15" spans="3:9" x14ac:dyDescent="0.25">
      <c r="D15" s="55"/>
    </row>
    <row r="24" spans="2:10" x14ac:dyDescent="0.25">
      <c r="B24" s="61" t="s">
        <v>0</v>
      </c>
      <c r="C24" s="62"/>
      <c r="D24" s="62"/>
      <c r="E24" s="62"/>
      <c r="F24" s="62"/>
      <c r="G24" s="62"/>
      <c r="H24" s="62"/>
      <c r="I24" s="62"/>
      <c r="J24" s="63"/>
    </row>
    <row r="25" spans="2:10" ht="13.8" thickBot="1" x14ac:dyDescent="0.3">
      <c r="B25" s="64" t="s">
        <v>59</v>
      </c>
      <c r="C25" s="64" t="s">
        <v>116</v>
      </c>
      <c r="D25" s="64" t="s">
        <v>1</v>
      </c>
      <c r="E25" s="64" t="s">
        <v>9</v>
      </c>
      <c r="F25" s="65" t="s">
        <v>74</v>
      </c>
      <c r="G25" s="65" t="s">
        <v>6</v>
      </c>
      <c r="H25" s="65" t="s">
        <v>7</v>
      </c>
      <c r="I25" s="65" t="s">
        <v>8</v>
      </c>
      <c r="J25" s="66" t="s">
        <v>10</v>
      </c>
    </row>
    <row r="26" spans="2:10" ht="13.8" thickBot="1" x14ac:dyDescent="0.3">
      <c r="B26" s="67" t="s">
        <v>117</v>
      </c>
      <c r="C26" s="67"/>
      <c r="D26" s="67" t="s">
        <v>118</v>
      </c>
      <c r="E26" s="67"/>
      <c r="F26" s="67"/>
      <c r="G26" s="67"/>
      <c r="H26" s="67"/>
      <c r="I26" s="67"/>
      <c r="J26" s="67"/>
    </row>
    <row r="27" spans="2:10" x14ac:dyDescent="0.25">
      <c r="D27" s="68" t="s">
        <v>119</v>
      </c>
      <c r="F27" s="69"/>
      <c r="I27" s="69">
        <v>0.6</v>
      </c>
      <c r="J27" s="68" t="s">
        <v>25</v>
      </c>
    </row>
    <row r="28" spans="2:10" x14ac:dyDescent="0.25">
      <c r="D28" s="68" t="s">
        <v>119</v>
      </c>
      <c r="F28" s="69"/>
      <c r="I28" s="69">
        <v>0.6</v>
      </c>
      <c r="J28" s="68" t="s">
        <v>20</v>
      </c>
    </row>
    <row r="29" spans="2:10" x14ac:dyDescent="0.25">
      <c r="D29" s="68" t="s">
        <v>119</v>
      </c>
      <c r="F29" s="69"/>
      <c r="G29" s="69"/>
      <c r="H29" s="69">
        <v>0.6</v>
      </c>
      <c r="I29" s="69">
        <v>0.6</v>
      </c>
      <c r="J29" s="68" t="s">
        <v>82</v>
      </c>
    </row>
    <row r="30" spans="2:10" x14ac:dyDescent="0.25">
      <c r="D30" s="68" t="s">
        <v>119</v>
      </c>
      <c r="F30" s="69"/>
      <c r="G30" s="69"/>
      <c r="H30" s="69">
        <v>0.6</v>
      </c>
      <c r="I30" s="69">
        <v>0.6</v>
      </c>
      <c r="J30" s="68" t="s">
        <v>78</v>
      </c>
    </row>
    <row r="31" spans="2:10" x14ac:dyDescent="0.25">
      <c r="D31" s="68" t="s">
        <v>119</v>
      </c>
      <c r="F31" s="69"/>
      <c r="G31" s="69"/>
      <c r="H31" s="69"/>
      <c r="I31" s="69">
        <v>0.6</v>
      </c>
      <c r="J31" s="68" t="s">
        <v>83</v>
      </c>
    </row>
    <row r="32" spans="2:10" x14ac:dyDescent="0.25">
      <c r="D32" s="68" t="s">
        <v>119</v>
      </c>
      <c r="F32" s="69"/>
      <c r="G32" s="69"/>
      <c r="I32" s="69">
        <v>0.6</v>
      </c>
      <c r="J32" s="68" t="s">
        <v>79</v>
      </c>
    </row>
    <row r="33" spans="4:10" x14ac:dyDescent="0.25">
      <c r="D33" s="68"/>
      <c r="F33" s="69"/>
      <c r="H33" s="69"/>
      <c r="J33" s="68"/>
    </row>
    <row r="34" spans="4:10" x14ac:dyDescent="0.25">
      <c r="D34" s="68"/>
      <c r="F34" s="69"/>
      <c r="H34" s="69"/>
      <c r="J34" s="68"/>
    </row>
  </sheetData>
  <pageMargins left="0.7" right="0.7" top="0.75" bottom="0.75" header="0.3" footer="0.3"/>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16E4-D1C4-48B0-AB4B-B1DC36FD3232}">
  <sheetPr>
    <tabColor rgb="FF92D050"/>
  </sheetPr>
  <dimension ref="A3:AL163"/>
  <sheetViews>
    <sheetView topLeftCell="A113" zoomScale="70" zoomScaleNormal="70" workbookViewId="0">
      <selection activeCell="H155" sqref="H155"/>
    </sheetView>
  </sheetViews>
  <sheetFormatPr defaultColWidth="10.6640625" defaultRowHeight="13.2" x14ac:dyDescent="0.25"/>
  <cols>
    <col min="1" max="1" width="11.109375" style="45" customWidth="1"/>
    <col min="2" max="5" width="10.6640625" style="45"/>
    <col min="6" max="6" width="11.6640625" style="45" customWidth="1"/>
    <col min="7" max="7" width="10.6640625" style="45"/>
    <col min="8" max="8" width="12.33203125" style="45" customWidth="1"/>
    <col min="9" max="9" width="12.6640625" style="45" customWidth="1"/>
    <col min="10" max="10" width="16.5546875" style="45" customWidth="1"/>
    <col min="11" max="11" width="22" style="45" customWidth="1"/>
    <col min="12" max="13" width="10.6640625" style="45"/>
    <col min="14" max="14" width="27.5546875" style="45" customWidth="1"/>
    <col min="15" max="32" width="14.33203125" style="45" customWidth="1"/>
    <col min="33" max="16384" width="10.6640625" style="45"/>
  </cols>
  <sheetData>
    <row r="3" spans="2:32" ht="19.8" x14ac:dyDescent="0.4">
      <c r="N3" s="70" t="s">
        <v>120</v>
      </c>
    </row>
    <row r="4" spans="2:32" ht="14.4" x14ac:dyDescent="0.3">
      <c r="B4" s="8" t="s">
        <v>0</v>
      </c>
      <c r="C4" s="2"/>
      <c r="D4" s="2"/>
      <c r="E4" s="2"/>
      <c r="F4" s="2"/>
      <c r="G4" s="2"/>
      <c r="H4" s="2"/>
      <c r="I4" s="7"/>
      <c r="N4" s="71"/>
    </row>
    <row r="5" spans="2:32" ht="15" thickBot="1" x14ac:dyDescent="0.35">
      <c r="B5" s="6" t="s">
        <v>59</v>
      </c>
      <c r="C5" s="6" t="s">
        <v>116</v>
      </c>
      <c r="D5" s="6" t="s">
        <v>1</v>
      </c>
      <c r="E5" s="6" t="s">
        <v>9</v>
      </c>
      <c r="F5" s="5" t="s">
        <v>74</v>
      </c>
      <c r="G5" s="5" t="s">
        <v>6</v>
      </c>
      <c r="H5" s="5" t="s">
        <v>7</v>
      </c>
      <c r="I5" s="5" t="s">
        <v>8</v>
      </c>
      <c r="J5" s="72" t="s">
        <v>121</v>
      </c>
      <c r="K5" s="4" t="s">
        <v>10</v>
      </c>
      <c r="L5" s="73"/>
      <c r="N5" s="71"/>
    </row>
    <row r="6" spans="2:32" ht="15" thickBot="1" x14ac:dyDescent="0.35">
      <c r="B6" s="74"/>
      <c r="C6" s="74" t="s">
        <v>131</v>
      </c>
      <c r="D6" s="75" t="s">
        <v>11</v>
      </c>
      <c r="E6" s="74">
        <v>0</v>
      </c>
      <c r="F6" s="76">
        <v>5</v>
      </c>
      <c r="G6" s="76">
        <v>5</v>
      </c>
      <c r="H6" s="76">
        <v>5</v>
      </c>
      <c r="I6" s="76">
        <v>5</v>
      </c>
      <c r="J6" s="77" t="s">
        <v>123</v>
      </c>
      <c r="K6" s="78" t="s">
        <v>124</v>
      </c>
      <c r="L6" s="2"/>
      <c r="O6" s="45">
        <f>SUM(O9:P18)*3.6*8760*0.001</f>
        <v>803.53728000000012</v>
      </c>
    </row>
    <row r="7" spans="2:32" ht="14.4" x14ac:dyDescent="0.3">
      <c r="B7" s="2"/>
      <c r="C7" s="2"/>
      <c r="D7" s="79" t="s">
        <v>125</v>
      </c>
      <c r="E7" s="2"/>
      <c r="F7" s="80">
        <f>Q40/2</f>
        <v>4.3600963977676308</v>
      </c>
      <c r="G7" s="80">
        <f>F7</f>
        <v>4.3600963977676308</v>
      </c>
      <c r="H7" s="80">
        <f>F7</f>
        <v>4.3600963977676308</v>
      </c>
      <c r="I7" s="80">
        <f>F7</f>
        <v>4.3600963977676308</v>
      </c>
      <c r="J7" s="81" t="s">
        <v>126</v>
      </c>
      <c r="K7" s="78" t="s">
        <v>124</v>
      </c>
      <c r="L7" s="2"/>
      <c r="N7" s="82" t="s">
        <v>127</v>
      </c>
      <c r="O7" s="252">
        <v>2010</v>
      </c>
      <c r="P7" s="253"/>
      <c r="Q7" s="254" t="s">
        <v>128</v>
      </c>
      <c r="R7" s="254"/>
      <c r="S7" s="254">
        <v>2014</v>
      </c>
      <c r="T7" s="254"/>
      <c r="U7" s="83" t="s">
        <v>129</v>
      </c>
      <c r="V7" s="84"/>
      <c r="W7" s="83">
        <v>2018</v>
      </c>
      <c r="X7" s="84"/>
      <c r="Y7" s="83">
        <v>2019</v>
      </c>
      <c r="Z7" s="84"/>
      <c r="AA7" s="85">
        <v>2020</v>
      </c>
      <c r="AB7" s="84"/>
      <c r="AC7" s="83"/>
      <c r="AD7" s="84"/>
      <c r="AE7" s="83" t="s">
        <v>130</v>
      </c>
      <c r="AF7" s="84"/>
    </row>
    <row r="8" spans="2:32" ht="14.4" x14ac:dyDescent="0.3">
      <c r="B8" s="2" t="s">
        <v>115</v>
      </c>
      <c r="C8" s="2" t="s">
        <v>131</v>
      </c>
      <c r="D8" s="79" t="s">
        <v>11</v>
      </c>
      <c r="E8" s="2">
        <v>2010</v>
      </c>
      <c r="F8" s="45">
        <f>P$15*8760*3.6*10^-3</f>
        <v>67.644720000000007</v>
      </c>
      <c r="G8" s="45">
        <f>P$14*8760*3.6*10^-3</f>
        <v>45.727200000000003</v>
      </c>
      <c r="J8" s="86" t="s">
        <v>132</v>
      </c>
      <c r="K8" s="87" t="e">
        <f>AVA_SE!#REF!</f>
        <v>#REF!</v>
      </c>
      <c r="L8" s="2"/>
      <c r="M8" s="68" t="s">
        <v>133</v>
      </c>
      <c r="N8" s="88"/>
      <c r="O8" s="89" t="s">
        <v>134</v>
      </c>
      <c r="P8" s="90" t="s">
        <v>135</v>
      </c>
      <c r="Q8" s="91" t="s">
        <v>136</v>
      </c>
      <c r="R8" s="92" t="s">
        <v>135</v>
      </c>
      <c r="S8" s="91" t="s">
        <v>136</v>
      </c>
      <c r="T8" s="92" t="s">
        <v>135</v>
      </c>
      <c r="U8" s="91" t="s">
        <v>136</v>
      </c>
      <c r="V8" s="92" t="s">
        <v>135</v>
      </c>
      <c r="W8" s="91" t="s">
        <v>136</v>
      </c>
      <c r="X8" s="92" t="s">
        <v>135</v>
      </c>
      <c r="Y8" s="91" t="s">
        <v>136</v>
      </c>
      <c r="Z8" s="92" t="s">
        <v>135</v>
      </c>
      <c r="AA8" s="93" t="s">
        <v>136</v>
      </c>
      <c r="AB8" s="94" t="s">
        <v>135</v>
      </c>
      <c r="AC8" s="95" t="s">
        <v>136</v>
      </c>
      <c r="AD8" s="94" t="s">
        <v>135</v>
      </c>
      <c r="AE8" s="95" t="s">
        <v>136</v>
      </c>
      <c r="AF8" s="94" t="s">
        <v>135</v>
      </c>
    </row>
    <row r="9" spans="2:32" ht="14.4" x14ac:dyDescent="0.3">
      <c r="B9" s="2" t="s">
        <v>115</v>
      </c>
      <c r="C9" s="2" t="s">
        <v>131</v>
      </c>
      <c r="D9" s="79" t="s">
        <v>11</v>
      </c>
      <c r="E9" s="2">
        <v>2010</v>
      </c>
      <c r="F9" s="45">
        <f>O$15*8760*3.6*10^-3</f>
        <v>66.067920000000001</v>
      </c>
      <c r="G9" s="45">
        <f>O$14*8760*3.6*10^-3</f>
        <v>63.072000000000003</v>
      </c>
      <c r="J9" s="86" t="s">
        <v>132</v>
      </c>
      <c r="K9" s="2" t="e">
        <f>AVA_SE!#REF!</f>
        <v>#REF!</v>
      </c>
      <c r="L9" s="2"/>
      <c r="M9" s="96">
        <v>0.92</v>
      </c>
      <c r="N9" s="97" t="s">
        <v>249</v>
      </c>
      <c r="O9" s="95">
        <v>0.7</v>
      </c>
      <c r="P9" s="95">
        <v>0.7</v>
      </c>
      <c r="Q9" s="95">
        <f t="shared" ref="Q9:AF19" si="0">O9</f>
        <v>0.7</v>
      </c>
      <c r="R9" s="95">
        <f t="shared" si="0"/>
        <v>0.7</v>
      </c>
      <c r="S9" s="95">
        <f t="shared" si="0"/>
        <v>0.7</v>
      </c>
      <c r="T9" s="95">
        <f t="shared" si="0"/>
        <v>0.7</v>
      </c>
      <c r="U9" s="95">
        <f t="shared" si="0"/>
        <v>0.7</v>
      </c>
      <c r="V9" s="95">
        <f t="shared" si="0"/>
        <v>0.7</v>
      </c>
      <c r="W9" s="95">
        <f t="shared" si="0"/>
        <v>0.7</v>
      </c>
      <c r="X9" s="95">
        <f t="shared" si="0"/>
        <v>0.7</v>
      </c>
      <c r="Y9" s="95">
        <f t="shared" si="0"/>
        <v>0.7</v>
      </c>
      <c r="Z9" s="95">
        <f t="shared" si="0"/>
        <v>0.7</v>
      </c>
      <c r="AA9" s="98">
        <f t="shared" si="0"/>
        <v>0.7</v>
      </c>
      <c r="AB9" s="98">
        <f t="shared" si="0"/>
        <v>0.7</v>
      </c>
      <c r="AC9" s="98">
        <f t="shared" si="0"/>
        <v>0.7</v>
      </c>
      <c r="AD9" s="98">
        <f t="shared" si="0"/>
        <v>0.7</v>
      </c>
      <c r="AE9" s="98">
        <f t="shared" si="0"/>
        <v>0.7</v>
      </c>
      <c r="AF9" s="99">
        <f t="shared" si="0"/>
        <v>0.7</v>
      </c>
    </row>
    <row r="10" spans="2:32" ht="14.4" x14ac:dyDescent="0.3">
      <c r="B10" s="2" t="s">
        <v>115</v>
      </c>
      <c r="C10" s="2" t="s">
        <v>131</v>
      </c>
      <c r="D10" s="79" t="s">
        <v>11</v>
      </c>
      <c r="E10" s="2">
        <v>2010</v>
      </c>
      <c r="F10" s="100"/>
      <c r="G10" s="100"/>
      <c r="H10" s="45">
        <f>P$16*8760*3.6*10^-3</f>
        <v>67.644720000000007</v>
      </c>
      <c r="J10" s="86" t="s">
        <v>132</v>
      </c>
      <c r="K10" s="2" t="e">
        <f>AVA_SE!#REF!</f>
        <v>#REF!</v>
      </c>
      <c r="L10" s="2"/>
      <c r="M10" s="96">
        <v>0.92</v>
      </c>
      <c r="N10" s="97" t="s">
        <v>250</v>
      </c>
      <c r="O10" s="95">
        <v>0.6</v>
      </c>
      <c r="P10" s="95">
        <v>0.6</v>
      </c>
      <c r="Q10" s="95">
        <f t="shared" si="0"/>
        <v>0.6</v>
      </c>
      <c r="R10" s="95">
        <f t="shared" si="0"/>
        <v>0.6</v>
      </c>
      <c r="S10" s="95">
        <f t="shared" si="0"/>
        <v>0.6</v>
      </c>
      <c r="T10" s="95">
        <f t="shared" si="0"/>
        <v>0.6</v>
      </c>
      <c r="U10" s="95">
        <f t="shared" si="0"/>
        <v>0.6</v>
      </c>
      <c r="V10" s="95">
        <f t="shared" si="0"/>
        <v>0.6</v>
      </c>
      <c r="W10" s="95">
        <f t="shared" si="0"/>
        <v>0.6</v>
      </c>
      <c r="X10" s="95">
        <f t="shared" si="0"/>
        <v>0.6</v>
      </c>
      <c r="Y10" s="95">
        <f t="shared" si="0"/>
        <v>0.6</v>
      </c>
      <c r="Z10" s="95">
        <f t="shared" si="0"/>
        <v>0.6</v>
      </c>
      <c r="AA10" s="95">
        <f t="shared" si="0"/>
        <v>0.6</v>
      </c>
      <c r="AB10" s="95">
        <f t="shared" si="0"/>
        <v>0.6</v>
      </c>
      <c r="AC10" s="95">
        <f t="shared" si="0"/>
        <v>0.6</v>
      </c>
      <c r="AD10" s="95">
        <f t="shared" si="0"/>
        <v>0.6</v>
      </c>
      <c r="AE10" s="95">
        <f t="shared" si="0"/>
        <v>0.6</v>
      </c>
      <c r="AF10" s="101">
        <f t="shared" si="0"/>
        <v>0.6</v>
      </c>
    </row>
    <row r="11" spans="2:32" ht="14.4" x14ac:dyDescent="0.3">
      <c r="B11" s="2" t="s">
        <v>115</v>
      </c>
      <c r="C11" s="2" t="s">
        <v>131</v>
      </c>
      <c r="D11" s="79" t="s">
        <v>11</v>
      </c>
      <c r="E11" s="2">
        <v>2010</v>
      </c>
      <c r="F11" s="100"/>
      <c r="G11" s="100"/>
      <c r="H11" s="45">
        <f>O$16*8760*3.6*10^-3</f>
        <v>66.067920000000001</v>
      </c>
      <c r="J11" s="86" t="s">
        <v>132</v>
      </c>
      <c r="K11" s="2" t="e">
        <f>AVA_SE!#REF!</f>
        <v>#REF!</v>
      </c>
      <c r="L11" s="2"/>
      <c r="M11" s="96">
        <v>0.95</v>
      </c>
      <c r="N11" s="97" t="s">
        <v>251</v>
      </c>
      <c r="O11" s="95">
        <v>1.7</v>
      </c>
      <c r="P11" s="95">
        <v>1.3</v>
      </c>
      <c r="Q11" s="95">
        <f t="shared" si="0"/>
        <v>1.7</v>
      </c>
      <c r="R11" s="95">
        <f t="shared" si="0"/>
        <v>1.3</v>
      </c>
      <c r="S11" s="95">
        <f t="shared" si="0"/>
        <v>1.7</v>
      </c>
      <c r="T11" s="95">
        <f t="shared" si="0"/>
        <v>1.3</v>
      </c>
      <c r="U11" s="95">
        <f t="shared" si="0"/>
        <v>1.7</v>
      </c>
      <c r="V11" s="95">
        <f t="shared" si="0"/>
        <v>1.3</v>
      </c>
      <c r="W11" s="95">
        <f t="shared" si="0"/>
        <v>1.7</v>
      </c>
      <c r="X11" s="95">
        <f t="shared" si="0"/>
        <v>1.3</v>
      </c>
      <c r="Y11" s="95">
        <f t="shared" si="0"/>
        <v>1.7</v>
      </c>
      <c r="Z11" s="95">
        <f t="shared" si="0"/>
        <v>1.3</v>
      </c>
      <c r="AA11" s="95">
        <f t="shared" si="0"/>
        <v>1.7</v>
      </c>
      <c r="AB11" s="95">
        <f t="shared" si="0"/>
        <v>1.3</v>
      </c>
      <c r="AC11" s="95">
        <f t="shared" si="0"/>
        <v>1.7</v>
      </c>
      <c r="AD11" s="95">
        <f t="shared" si="0"/>
        <v>1.3</v>
      </c>
      <c r="AE11" s="95">
        <f t="shared" si="0"/>
        <v>1.7</v>
      </c>
      <c r="AF11" s="101">
        <f t="shared" si="0"/>
        <v>1.3</v>
      </c>
    </row>
    <row r="12" spans="2:32" ht="14.4" x14ac:dyDescent="0.3">
      <c r="B12" s="2" t="s">
        <v>115</v>
      </c>
      <c r="C12" s="2" t="s">
        <v>131</v>
      </c>
      <c r="D12" s="79" t="s">
        <v>11</v>
      </c>
      <c r="E12" s="2">
        <v>2010</v>
      </c>
      <c r="F12" s="100"/>
      <c r="G12" s="100"/>
      <c r="I12" s="45">
        <f>O$11*8760*3.6*10^-3</f>
        <v>53.611200000000004</v>
      </c>
      <c r="J12" s="86" t="s">
        <v>132</v>
      </c>
      <c r="K12" s="2" t="e">
        <f>AVA_SE!#REF!</f>
        <v>#REF!</v>
      </c>
      <c r="L12" s="2"/>
      <c r="M12" s="96">
        <v>0.92</v>
      </c>
      <c r="N12" s="97" t="s">
        <v>252</v>
      </c>
      <c r="O12" s="95">
        <v>0.74</v>
      </c>
      <c r="P12" s="95">
        <v>0.68</v>
      </c>
      <c r="Q12" s="95">
        <f t="shared" si="0"/>
        <v>0.74</v>
      </c>
      <c r="R12" s="95">
        <f t="shared" si="0"/>
        <v>0.68</v>
      </c>
      <c r="S12" s="95">
        <f t="shared" si="0"/>
        <v>0.74</v>
      </c>
      <c r="T12" s="95">
        <f t="shared" si="0"/>
        <v>0.68</v>
      </c>
      <c r="U12" s="95">
        <f t="shared" si="0"/>
        <v>0.74</v>
      </c>
      <c r="V12" s="95">
        <f t="shared" si="0"/>
        <v>0.68</v>
      </c>
      <c r="W12" s="95">
        <f t="shared" si="0"/>
        <v>0.74</v>
      </c>
      <c r="X12" s="95">
        <f t="shared" si="0"/>
        <v>0.68</v>
      </c>
      <c r="Y12" s="95">
        <f t="shared" si="0"/>
        <v>0.74</v>
      </c>
      <c r="Z12" s="95">
        <f t="shared" si="0"/>
        <v>0.68</v>
      </c>
      <c r="AA12" s="95">
        <f t="shared" si="0"/>
        <v>0.74</v>
      </c>
      <c r="AB12" s="95">
        <f t="shared" si="0"/>
        <v>0.68</v>
      </c>
      <c r="AC12" s="95">
        <f t="shared" si="0"/>
        <v>0.74</v>
      </c>
      <c r="AD12" s="95">
        <f t="shared" si="0"/>
        <v>0.68</v>
      </c>
      <c r="AE12" s="95">
        <f t="shared" si="0"/>
        <v>0.74</v>
      </c>
      <c r="AF12" s="101">
        <f t="shared" si="0"/>
        <v>0.68</v>
      </c>
    </row>
    <row r="13" spans="2:32" ht="14.4" x14ac:dyDescent="0.3">
      <c r="B13" s="2" t="s">
        <v>115</v>
      </c>
      <c r="C13" s="2" t="s">
        <v>131</v>
      </c>
      <c r="D13" s="79" t="s">
        <v>11</v>
      </c>
      <c r="E13" s="2">
        <v>2010</v>
      </c>
      <c r="F13" s="100"/>
      <c r="G13" s="100"/>
      <c r="I13" s="45">
        <f>P$11*8760*3.6*10^-3</f>
        <v>40.9968</v>
      </c>
      <c r="J13" s="86" t="s">
        <v>132</v>
      </c>
      <c r="K13" s="2" t="e">
        <f>AVA_SE!#REF!</f>
        <v>#REF!</v>
      </c>
      <c r="L13" s="2"/>
      <c r="M13" s="96">
        <v>0.92</v>
      </c>
      <c r="N13" s="97" t="s">
        <v>253</v>
      </c>
      <c r="O13" s="95">
        <v>0.61499999999999999</v>
      </c>
      <c r="P13" s="95">
        <v>0.61499999999999999</v>
      </c>
      <c r="Q13" s="95">
        <f t="shared" si="0"/>
        <v>0.61499999999999999</v>
      </c>
      <c r="R13" s="95">
        <f t="shared" si="0"/>
        <v>0.61499999999999999</v>
      </c>
      <c r="S13" s="95">
        <f t="shared" si="0"/>
        <v>0.61499999999999999</v>
      </c>
      <c r="T13" s="95">
        <f t="shared" si="0"/>
        <v>0.61499999999999999</v>
      </c>
      <c r="U13" s="95">
        <f t="shared" si="0"/>
        <v>0.61499999999999999</v>
      </c>
      <c r="V13" s="95">
        <f t="shared" si="0"/>
        <v>0.61499999999999999</v>
      </c>
      <c r="W13" s="95">
        <f t="shared" si="0"/>
        <v>0.61499999999999999</v>
      </c>
      <c r="X13" s="95">
        <f t="shared" si="0"/>
        <v>0.61499999999999999</v>
      </c>
      <c r="Y13" s="95">
        <f t="shared" si="0"/>
        <v>0.61499999999999999</v>
      </c>
      <c r="Z13" s="95">
        <f t="shared" si="0"/>
        <v>0.61499999999999999</v>
      </c>
      <c r="AA13" s="95">
        <f t="shared" si="0"/>
        <v>0.61499999999999999</v>
      </c>
      <c r="AB13" s="95">
        <f t="shared" si="0"/>
        <v>0.61499999999999999</v>
      </c>
      <c r="AC13" s="95">
        <f t="shared" si="0"/>
        <v>0.61499999999999999</v>
      </c>
      <c r="AD13" s="95">
        <f t="shared" si="0"/>
        <v>0.61499999999999999</v>
      </c>
      <c r="AE13" s="95">
        <f t="shared" si="0"/>
        <v>0.61499999999999999</v>
      </c>
      <c r="AF13" s="101">
        <f t="shared" si="0"/>
        <v>0.61499999999999999</v>
      </c>
    </row>
    <row r="14" spans="2:32" ht="14.4" x14ac:dyDescent="0.3">
      <c r="B14" s="2" t="s">
        <v>115</v>
      </c>
      <c r="C14" s="2" t="s">
        <v>131</v>
      </c>
      <c r="D14" s="79" t="s">
        <v>11</v>
      </c>
      <c r="E14" s="2">
        <v>2010</v>
      </c>
      <c r="F14" s="100"/>
      <c r="G14" s="100"/>
      <c r="H14" s="45">
        <f>O$12*8760*3.6*10^-3</f>
        <v>23.336639999999999</v>
      </c>
      <c r="J14" s="86" t="s">
        <v>132</v>
      </c>
      <c r="K14" s="2" t="e">
        <f>AVA_SE!#REF!</f>
        <v>#REF!</v>
      </c>
      <c r="L14" s="2"/>
      <c r="M14" s="96">
        <v>0.95</v>
      </c>
      <c r="N14" s="97" t="s">
        <v>254</v>
      </c>
      <c r="O14" s="95">
        <v>2</v>
      </c>
      <c r="P14" s="95">
        <v>1.45</v>
      </c>
      <c r="Q14" s="95">
        <f t="shared" si="0"/>
        <v>2</v>
      </c>
      <c r="R14" s="95">
        <f t="shared" si="0"/>
        <v>1.45</v>
      </c>
      <c r="S14" s="95">
        <f t="shared" si="0"/>
        <v>2</v>
      </c>
      <c r="T14" s="95">
        <f t="shared" si="0"/>
        <v>1.45</v>
      </c>
      <c r="U14" s="95">
        <f t="shared" si="0"/>
        <v>2</v>
      </c>
      <c r="V14" s="95">
        <f t="shared" si="0"/>
        <v>1.45</v>
      </c>
      <c r="W14" s="95">
        <f t="shared" si="0"/>
        <v>2</v>
      </c>
      <c r="X14" s="95">
        <f t="shared" si="0"/>
        <v>1.45</v>
      </c>
      <c r="Y14" s="95">
        <f t="shared" si="0"/>
        <v>2</v>
      </c>
      <c r="Z14" s="95">
        <f t="shared" si="0"/>
        <v>1.45</v>
      </c>
      <c r="AA14" s="95">
        <f t="shared" si="0"/>
        <v>2</v>
      </c>
      <c r="AB14" s="95">
        <f t="shared" si="0"/>
        <v>1.45</v>
      </c>
      <c r="AC14" s="95">
        <f t="shared" si="0"/>
        <v>2</v>
      </c>
      <c r="AD14" s="95">
        <f t="shared" si="0"/>
        <v>1.45</v>
      </c>
      <c r="AE14" s="95">
        <f t="shared" si="0"/>
        <v>2</v>
      </c>
      <c r="AF14" s="101">
        <f t="shared" si="0"/>
        <v>1.45</v>
      </c>
    </row>
    <row r="15" spans="2:32" ht="14.4" x14ac:dyDescent="0.3">
      <c r="B15" s="2" t="s">
        <v>115</v>
      </c>
      <c r="C15" s="2" t="s">
        <v>131</v>
      </c>
      <c r="D15" s="79" t="s">
        <v>11</v>
      </c>
      <c r="E15" s="2">
        <v>2010</v>
      </c>
      <c r="H15" s="45">
        <f>P$12*8760*3.6*10^-3</f>
        <v>21.444479999999999</v>
      </c>
      <c r="J15" s="86" t="s">
        <v>132</v>
      </c>
      <c r="K15" s="2" t="e">
        <f>AVA_SE!#REF!</f>
        <v>#REF!</v>
      </c>
      <c r="L15" s="2"/>
      <c r="M15" s="96">
        <v>0.95</v>
      </c>
      <c r="N15" s="97" t="s">
        <v>255</v>
      </c>
      <c r="O15" s="95">
        <v>2.0950000000000002</v>
      </c>
      <c r="P15" s="95">
        <v>2.145</v>
      </c>
      <c r="Q15" s="95">
        <f t="shared" si="0"/>
        <v>2.0950000000000002</v>
      </c>
      <c r="R15" s="95">
        <f t="shared" si="0"/>
        <v>2.145</v>
      </c>
      <c r="S15" s="95">
        <f t="shared" si="0"/>
        <v>2.0950000000000002</v>
      </c>
      <c r="T15" s="95">
        <f t="shared" si="0"/>
        <v>2.145</v>
      </c>
      <c r="U15" s="95">
        <f t="shared" si="0"/>
        <v>2.0950000000000002</v>
      </c>
      <c r="V15" s="95">
        <f t="shared" si="0"/>
        <v>2.145</v>
      </c>
      <c r="W15" s="95">
        <f t="shared" si="0"/>
        <v>2.0950000000000002</v>
      </c>
      <c r="X15" s="95">
        <f t="shared" si="0"/>
        <v>2.145</v>
      </c>
      <c r="Y15" s="95">
        <f t="shared" si="0"/>
        <v>2.0950000000000002</v>
      </c>
      <c r="Z15" s="95">
        <f t="shared" si="0"/>
        <v>2.145</v>
      </c>
      <c r="AA15" s="95">
        <f t="shared" si="0"/>
        <v>2.0950000000000002</v>
      </c>
      <c r="AB15" s="95">
        <f t="shared" si="0"/>
        <v>2.145</v>
      </c>
      <c r="AC15" s="95">
        <f t="shared" si="0"/>
        <v>2.0950000000000002</v>
      </c>
      <c r="AD15" s="95">
        <f t="shared" si="0"/>
        <v>2.145</v>
      </c>
      <c r="AE15" s="95">
        <f t="shared" si="0"/>
        <v>2.0950000000000002</v>
      </c>
      <c r="AF15" s="101">
        <f t="shared" si="0"/>
        <v>2.145</v>
      </c>
    </row>
    <row r="16" spans="2:32" ht="14.4" x14ac:dyDescent="0.3">
      <c r="C16" s="2" t="s">
        <v>131</v>
      </c>
      <c r="D16" s="79" t="s">
        <v>11</v>
      </c>
      <c r="E16" s="2">
        <v>2010</v>
      </c>
      <c r="I16" s="45">
        <f>O$13*8760*3.6*10^-3</f>
        <v>19.394639999999999</v>
      </c>
      <c r="J16" s="86" t="s">
        <v>132</v>
      </c>
      <c r="K16" s="2" t="str">
        <f>AVA_SE!$D$8</f>
        <v>IMPELC-SEDE</v>
      </c>
      <c r="L16" s="2"/>
      <c r="M16" s="96">
        <v>0.95</v>
      </c>
      <c r="N16" s="97" t="s">
        <v>256</v>
      </c>
      <c r="O16" s="95">
        <v>2.0950000000000002</v>
      </c>
      <c r="P16" s="95">
        <v>2.145</v>
      </c>
      <c r="Q16" s="95">
        <f t="shared" si="0"/>
        <v>2.0950000000000002</v>
      </c>
      <c r="R16" s="95">
        <f t="shared" si="0"/>
        <v>2.145</v>
      </c>
      <c r="S16" s="95">
        <f t="shared" si="0"/>
        <v>2.0950000000000002</v>
      </c>
      <c r="T16" s="95">
        <f t="shared" si="0"/>
        <v>2.145</v>
      </c>
      <c r="U16" s="95">
        <f t="shared" si="0"/>
        <v>2.0950000000000002</v>
      </c>
      <c r="V16" s="95">
        <f t="shared" si="0"/>
        <v>2.145</v>
      </c>
      <c r="W16" s="95">
        <f t="shared" si="0"/>
        <v>2.0950000000000002</v>
      </c>
      <c r="X16" s="95">
        <f t="shared" si="0"/>
        <v>2.145</v>
      </c>
      <c r="Y16" s="95">
        <f t="shared" si="0"/>
        <v>2.0950000000000002</v>
      </c>
      <c r="Z16" s="95">
        <f t="shared" si="0"/>
        <v>2.145</v>
      </c>
      <c r="AA16" s="95">
        <f t="shared" si="0"/>
        <v>2.0950000000000002</v>
      </c>
      <c r="AB16" s="95">
        <f t="shared" si="0"/>
        <v>2.145</v>
      </c>
      <c r="AC16" s="95">
        <f t="shared" si="0"/>
        <v>2.0950000000000002</v>
      </c>
      <c r="AD16" s="95">
        <f t="shared" si="0"/>
        <v>2.145</v>
      </c>
      <c r="AE16" s="95">
        <f t="shared" si="0"/>
        <v>2.0950000000000002</v>
      </c>
      <c r="AF16" s="101">
        <f t="shared" si="0"/>
        <v>2.145</v>
      </c>
    </row>
    <row r="17" spans="2:33" ht="14.4" x14ac:dyDescent="0.3">
      <c r="C17" s="2" t="s">
        <v>131</v>
      </c>
      <c r="D17" s="79" t="s">
        <v>11</v>
      </c>
      <c r="E17" s="2">
        <v>2010</v>
      </c>
      <c r="I17" s="45">
        <f>P$13*8760*3.6*10^-3</f>
        <v>19.394639999999999</v>
      </c>
      <c r="J17" s="86" t="s">
        <v>132</v>
      </c>
      <c r="K17" s="2" t="str">
        <f>AVA_SE!$D$9</f>
        <v>EXPELC-SEDE</v>
      </c>
      <c r="L17" s="2"/>
      <c r="M17" s="96">
        <v>0.95</v>
      </c>
      <c r="N17" s="97" t="s">
        <v>257</v>
      </c>
      <c r="O17" s="95">
        <v>1.5</v>
      </c>
      <c r="P17" s="95">
        <v>1.1000000000000001</v>
      </c>
      <c r="Q17" s="95">
        <f t="shared" si="0"/>
        <v>1.5</v>
      </c>
      <c r="R17" s="95">
        <f t="shared" si="0"/>
        <v>1.1000000000000001</v>
      </c>
      <c r="S17" s="95">
        <f t="shared" si="0"/>
        <v>1.5</v>
      </c>
      <c r="T17" s="95">
        <f t="shared" si="0"/>
        <v>1.1000000000000001</v>
      </c>
      <c r="U17" s="95">
        <f t="shared" si="0"/>
        <v>1.5</v>
      </c>
      <c r="V17" s="95">
        <f t="shared" si="0"/>
        <v>1.1000000000000001</v>
      </c>
      <c r="W17" s="95">
        <f t="shared" si="0"/>
        <v>1.5</v>
      </c>
      <c r="X17" s="95">
        <f t="shared" si="0"/>
        <v>1.1000000000000001</v>
      </c>
      <c r="Y17" s="95">
        <f t="shared" si="0"/>
        <v>1.5</v>
      </c>
      <c r="Z17" s="95">
        <f t="shared" si="0"/>
        <v>1.1000000000000001</v>
      </c>
      <c r="AA17" s="95">
        <f t="shared" si="0"/>
        <v>1.5</v>
      </c>
      <c r="AB17" s="95">
        <f t="shared" si="0"/>
        <v>1.1000000000000001</v>
      </c>
      <c r="AC17" s="95">
        <f t="shared" si="0"/>
        <v>1.5</v>
      </c>
      <c r="AD17" s="95">
        <f t="shared" si="0"/>
        <v>1.1000000000000001</v>
      </c>
      <c r="AE17" s="95">
        <f t="shared" si="0"/>
        <v>1.5</v>
      </c>
      <c r="AF17" s="101">
        <f t="shared" si="0"/>
        <v>1.1000000000000001</v>
      </c>
    </row>
    <row r="18" spans="2:33" ht="14.4" x14ac:dyDescent="0.3">
      <c r="C18" s="2" t="s">
        <v>131</v>
      </c>
      <c r="D18" s="79" t="s">
        <v>11</v>
      </c>
      <c r="E18" s="2">
        <v>2010</v>
      </c>
      <c r="I18" s="45">
        <f>P$9*8760*3.6*10^-3</f>
        <v>22.075200000000002</v>
      </c>
      <c r="J18" s="86" t="s">
        <v>132</v>
      </c>
      <c r="K18" s="2" t="str">
        <f>AVA_SE!$D$10</f>
        <v>IMPELC-SELT</v>
      </c>
      <c r="M18" s="96">
        <v>0.95</v>
      </c>
      <c r="N18" s="97" t="s">
        <v>258</v>
      </c>
      <c r="O18" s="95">
        <v>1.35</v>
      </c>
      <c r="P18" s="95">
        <v>1.35</v>
      </c>
      <c r="Q18" s="95">
        <f t="shared" si="0"/>
        <v>1.35</v>
      </c>
      <c r="R18" s="95">
        <f t="shared" si="0"/>
        <v>1.35</v>
      </c>
      <c r="S18" s="95">
        <f t="shared" si="0"/>
        <v>1.35</v>
      </c>
      <c r="T18" s="95">
        <f t="shared" si="0"/>
        <v>1.35</v>
      </c>
      <c r="U18" s="95">
        <f t="shared" si="0"/>
        <v>1.35</v>
      </c>
      <c r="V18" s="95">
        <f t="shared" si="0"/>
        <v>1.35</v>
      </c>
      <c r="W18" s="95">
        <f t="shared" si="0"/>
        <v>1.35</v>
      </c>
      <c r="X18" s="95">
        <f t="shared" si="0"/>
        <v>1.35</v>
      </c>
      <c r="Y18" s="95">
        <f t="shared" si="0"/>
        <v>1.35</v>
      </c>
      <c r="Z18" s="95">
        <f t="shared" si="0"/>
        <v>1.35</v>
      </c>
      <c r="AA18" s="95">
        <f t="shared" si="0"/>
        <v>1.35</v>
      </c>
      <c r="AB18" s="95">
        <f t="shared" si="0"/>
        <v>1.35</v>
      </c>
      <c r="AC18" s="95">
        <f t="shared" si="0"/>
        <v>1.35</v>
      </c>
      <c r="AD18" s="95">
        <f t="shared" si="0"/>
        <v>1.35</v>
      </c>
      <c r="AE18" s="95">
        <f t="shared" si="0"/>
        <v>1.35</v>
      </c>
      <c r="AF18" s="101">
        <f t="shared" si="0"/>
        <v>1.35</v>
      </c>
    </row>
    <row r="19" spans="2:33" ht="14.4" x14ac:dyDescent="0.3">
      <c r="C19" s="2" t="s">
        <v>131</v>
      </c>
      <c r="D19" s="79" t="s">
        <v>11</v>
      </c>
      <c r="E19" s="2">
        <v>2010</v>
      </c>
      <c r="I19" s="45">
        <f>O$9*8760*3.6*10^-3</f>
        <v>22.075200000000002</v>
      </c>
      <c r="J19" s="86" t="s">
        <v>132</v>
      </c>
      <c r="K19" s="2" t="str">
        <f>AVA_SE!$D$11</f>
        <v>EXPELC-SELT</v>
      </c>
      <c r="M19" s="96"/>
      <c r="N19" s="97"/>
      <c r="O19" s="95"/>
      <c r="P19" s="95"/>
      <c r="Q19" s="95"/>
      <c r="R19" s="95"/>
      <c r="S19" s="95">
        <f t="shared" si="0"/>
        <v>0</v>
      </c>
      <c r="T19" s="95">
        <f t="shared" si="0"/>
        <v>0</v>
      </c>
      <c r="U19" s="95">
        <f t="shared" si="0"/>
        <v>0</v>
      </c>
      <c r="V19" s="95">
        <f t="shared" si="0"/>
        <v>0</v>
      </c>
      <c r="W19" s="95">
        <f t="shared" si="0"/>
        <v>0</v>
      </c>
      <c r="X19" s="95">
        <f t="shared" si="0"/>
        <v>0</v>
      </c>
      <c r="Y19" s="95">
        <f t="shared" si="0"/>
        <v>0</v>
      </c>
      <c r="Z19" s="95">
        <f t="shared" si="0"/>
        <v>0</v>
      </c>
      <c r="AA19" s="95">
        <f t="shared" si="0"/>
        <v>0</v>
      </c>
      <c r="AB19" s="95">
        <f t="shared" si="0"/>
        <v>0</v>
      </c>
      <c r="AC19" s="95">
        <f t="shared" si="0"/>
        <v>0</v>
      </c>
      <c r="AD19" s="95">
        <f t="shared" si="0"/>
        <v>0</v>
      </c>
      <c r="AE19" s="95">
        <f t="shared" si="0"/>
        <v>0</v>
      </c>
      <c r="AF19" s="101">
        <f t="shared" si="0"/>
        <v>0</v>
      </c>
    </row>
    <row r="20" spans="2:33" ht="14.4" x14ac:dyDescent="0.3">
      <c r="C20" s="2" t="s">
        <v>131</v>
      </c>
      <c r="D20" s="79" t="s">
        <v>11</v>
      </c>
      <c r="E20" s="2">
        <v>2010</v>
      </c>
      <c r="I20" s="45">
        <f>P$10*8760*3.6*10^-3</f>
        <v>18.921600000000002</v>
      </c>
      <c r="J20" s="86" t="s">
        <v>132</v>
      </c>
      <c r="K20" s="2" t="str">
        <f>AVA_SE!$D$12</f>
        <v>IMPELC-SEPL</v>
      </c>
      <c r="N20" s="54"/>
      <c r="O20" s="54"/>
      <c r="P20" s="54"/>
      <c r="Q20" s="54"/>
      <c r="R20" s="54"/>
      <c r="S20" s="54"/>
      <c r="T20" s="54"/>
      <c r="U20" s="54"/>
      <c r="V20" s="54"/>
      <c r="W20" s="54"/>
      <c r="X20" s="54"/>
      <c r="Y20" s="54"/>
      <c r="Z20" s="54"/>
      <c r="AA20" s="102"/>
      <c r="AB20" s="103"/>
      <c r="AC20" s="103"/>
      <c r="AD20" s="104"/>
      <c r="AE20" s="54"/>
      <c r="AF20" s="54"/>
    </row>
    <row r="21" spans="2:33" ht="14.4" x14ac:dyDescent="0.3">
      <c r="C21" s="2" t="s">
        <v>131</v>
      </c>
      <c r="D21" s="79" t="s">
        <v>11</v>
      </c>
      <c r="E21" s="2">
        <v>2010</v>
      </c>
      <c r="I21" s="45">
        <f>O$10*8760*3.6*10^-3</f>
        <v>18.921600000000002</v>
      </c>
      <c r="J21" s="86" t="s">
        <v>132</v>
      </c>
      <c r="K21" s="2" t="str">
        <f>AVA_SE!$D$13</f>
        <v>EXPELC-SEPL</v>
      </c>
      <c r="M21" s="2"/>
      <c r="N21" s="2"/>
      <c r="O21" s="2"/>
      <c r="P21" s="2"/>
      <c r="Q21" s="2"/>
      <c r="R21" s="2"/>
      <c r="S21" s="2"/>
      <c r="T21" s="2"/>
      <c r="U21" s="2"/>
      <c r="V21" s="2"/>
      <c r="W21" s="2"/>
      <c r="X21" s="2"/>
      <c r="Y21" s="2"/>
      <c r="Z21" s="2"/>
      <c r="AA21" s="2"/>
      <c r="AB21" s="2"/>
      <c r="AC21" s="2"/>
      <c r="AD21" s="2"/>
      <c r="AE21" s="2"/>
      <c r="AF21" s="2"/>
      <c r="AG21" s="2"/>
    </row>
    <row r="22" spans="2:33" ht="14.4" x14ac:dyDescent="0.3">
      <c r="B22" s="2" t="s">
        <v>115</v>
      </c>
      <c r="C22" s="2" t="s">
        <v>131</v>
      </c>
      <c r="D22" s="79" t="s">
        <v>11</v>
      </c>
      <c r="E22" s="2">
        <v>2010</v>
      </c>
      <c r="F22" s="45">
        <f>P$17*8760*3.6*10^-3</f>
        <v>34.689599999999999</v>
      </c>
      <c r="H22" s="45">
        <f>P$18*8760*3.6*10^-3</f>
        <v>42.573599999999999</v>
      </c>
      <c r="J22" s="86" t="s">
        <v>132</v>
      </c>
      <c r="K22" s="2">
        <f>AVA_SE!$D$14</f>
        <v>0</v>
      </c>
      <c r="L22" s="2"/>
      <c r="M22" s="2"/>
      <c r="N22" s="2"/>
      <c r="O22" s="2"/>
      <c r="P22" s="2"/>
      <c r="Q22" s="2"/>
      <c r="R22" s="2"/>
      <c r="S22" s="2"/>
      <c r="T22" s="2"/>
      <c r="U22" s="2"/>
      <c r="V22" s="2"/>
      <c r="W22" s="2"/>
      <c r="X22" s="2"/>
      <c r="Y22" s="2"/>
      <c r="Z22" s="2"/>
      <c r="AA22" s="2"/>
      <c r="AB22" s="2"/>
      <c r="AC22" s="2"/>
      <c r="AD22" s="2"/>
      <c r="AE22" s="2"/>
      <c r="AF22" s="2"/>
      <c r="AG22" s="2"/>
    </row>
    <row r="23" spans="2:33" ht="14.4" x14ac:dyDescent="0.3">
      <c r="B23" s="2" t="s">
        <v>115</v>
      </c>
      <c r="C23" s="2" t="s">
        <v>131</v>
      </c>
      <c r="D23" s="79" t="s">
        <v>11</v>
      </c>
      <c r="E23" s="2">
        <v>2010</v>
      </c>
      <c r="F23" s="45">
        <f>O$17*8760*3.6*10^-3</f>
        <v>47.304000000000002</v>
      </c>
      <c r="H23" s="45">
        <f>O$18*8760*3.6*10^-3</f>
        <v>42.573599999999999</v>
      </c>
      <c r="J23" s="86" t="s">
        <v>132</v>
      </c>
      <c r="K23" s="2">
        <f>AVA_SE!$D$15</f>
        <v>0</v>
      </c>
      <c r="L23" s="2"/>
      <c r="M23" s="2"/>
      <c r="N23" s="2"/>
      <c r="O23" s="2"/>
      <c r="P23" s="2"/>
      <c r="Q23" s="2"/>
      <c r="R23" s="2"/>
      <c r="S23" s="2"/>
      <c r="T23" s="2"/>
      <c r="U23" s="2"/>
      <c r="V23" s="2"/>
      <c r="W23" s="2"/>
      <c r="X23" s="2"/>
      <c r="Y23" s="2"/>
      <c r="Z23" s="2"/>
      <c r="AA23" s="2"/>
      <c r="AB23" s="2"/>
      <c r="AC23" s="2"/>
      <c r="AD23" s="2"/>
      <c r="AE23" s="2"/>
      <c r="AF23" s="2"/>
      <c r="AG23" s="2"/>
    </row>
    <row r="24" spans="2:33" ht="14.4" x14ac:dyDescent="0.3">
      <c r="B24" s="2" t="s">
        <v>115</v>
      </c>
      <c r="C24" s="2" t="s">
        <v>131</v>
      </c>
      <c r="D24" s="105" t="s">
        <v>11</v>
      </c>
      <c r="E24" s="87">
        <v>2011</v>
      </c>
      <c r="F24" s="54">
        <f>R$15*8760*3.6*10^-3</f>
        <v>67.644720000000007</v>
      </c>
      <c r="G24" s="54">
        <f>R$14*8760*3.6*10^-3</f>
        <v>45.727200000000003</v>
      </c>
      <c r="H24" s="54"/>
      <c r="I24" s="54"/>
      <c r="J24" s="106" t="s">
        <v>132</v>
      </c>
      <c r="K24" s="87" t="e">
        <f>AVA_SE!#REF!</f>
        <v>#REF!</v>
      </c>
      <c r="L24" s="2"/>
      <c r="M24" s="2"/>
      <c r="N24" s="2"/>
      <c r="O24" s="2"/>
      <c r="P24" s="2"/>
      <c r="Q24" s="2"/>
      <c r="R24" s="2"/>
      <c r="S24" s="2"/>
      <c r="T24" s="2"/>
      <c r="U24" s="2"/>
      <c r="V24" s="2"/>
      <c r="W24" s="2"/>
      <c r="X24" s="2"/>
      <c r="Y24" s="2"/>
      <c r="Z24" s="2"/>
      <c r="AA24" s="2"/>
      <c r="AB24" s="2"/>
      <c r="AC24" s="2"/>
      <c r="AD24" s="2"/>
      <c r="AE24" s="2"/>
      <c r="AF24" s="2"/>
      <c r="AG24" s="2"/>
    </row>
    <row r="25" spans="2:33" ht="14.4" x14ac:dyDescent="0.3">
      <c r="B25" s="2" t="s">
        <v>115</v>
      </c>
      <c r="C25" s="2" t="s">
        <v>131</v>
      </c>
      <c r="D25" s="79" t="s">
        <v>11</v>
      </c>
      <c r="E25" s="2">
        <v>2011</v>
      </c>
      <c r="F25" s="45">
        <f>Q$15*8760*3.6*10^-3</f>
        <v>66.067920000000001</v>
      </c>
      <c r="G25" s="45">
        <f>Q$14*8760*3.6*10^-3</f>
        <v>63.072000000000003</v>
      </c>
      <c r="J25" s="86" t="s">
        <v>132</v>
      </c>
      <c r="K25" s="2" t="e">
        <f>AVA_SE!#REF!</f>
        <v>#REF!</v>
      </c>
      <c r="L25" s="2"/>
      <c r="M25" s="2"/>
      <c r="N25" s="2"/>
      <c r="O25" s="2"/>
      <c r="P25" s="2"/>
      <c r="Q25" s="2"/>
      <c r="R25" s="2"/>
      <c r="S25" s="2"/>
      <c r="T25" s="2"/>
      <c r="U25" s="2"/>
      <c r="V25" s="2"/>
      <c r="W25" s="2"/>
      <c r="X25" s="2"/>
      <c r="Y25" s="2"/>
      <c r="Z25" s="2"/>
      <c r="AA25" s="2"/>
      <c r="AB25" s="2"/>
      <c r="AC25" s="2"/>
      <c r="AD25" s="2"/>
      <c r="AE25" s="2"/>
      <c r="AF25" s="2"/>
      <c r="AG25" s="2"/>
    </row>
    <row r="26" spans="2:33" ht="14.4" x14ac:dyDescent="0.3">
      <c r="B26" s="2" t="s">
        <v>115</v>
      </c>
      <c r="C26" s="2" t="s">
        <v>131</v>
      </c>
      <c r="D26" s="79" t="s">
        <v>11</v>
      </c>
      <c r="E26" s="2">
        <v>2011</v>
      </c>
      <c r="F26" s="100"/>
      <c r="G26" s="100"/>
      <c r="H26" s="45">
        <f>R$16*8760*3.6*10^-3</f>
        <v>67.644720000000007</v>
      </c>
      <c r="J26" s="86" t="s">
        <v>132</v>
      </c>
      <c r="K26" s="2" t="e">
        <f>AVA_SE!#REF!</f>
        <v>#REF!</v>
      </c>
      <c r="L26" s="2"/>
      <c r="M26" s="2"/>
      <c r="N26" s="2"/>
      <c r="O26" s="2"/>
      <c r="P26" s="2"/>
      <c r="Q26" s="2"/>
      <c r="R26" s="2"/>
      <c r="S26" s="2"/>
      <c r="T26" s="2"/>
      <c r="U26" s="2"/>
      <c r="V26" s="2"/>
      <c r="W26" s="2"/>
      <c r="X26" s="2"/>
      <c r="Y26" s="2"/>
      <c r="Z26" s="2"/>
      <c r="AA26" s="2"/>
      <c r="AB26" s="2"/>
      <c r="AC26" s="2"/>
      <c r="AD26" s="2"/>
      <c r="AE26" s="2"/>
      <c r="AF26" s="2"/>
      <c r="AG26" s="2"/>
    </row>
    <row r="27" spans="2:33" ht="14.4" x14ac:dyDescent="0.3">
      <c r="B27" s="2" t="s">
        <v>115</v>
      </c>
      <c r="C27" s="2" t="s">
        <v>131</v>
      </c>
      <c r="D27" s="79" t="s">
        <v>11</v>
      </c>
      <c r="E27" s="2">
        <v>2011</v>
      </c>
      <c r="F27" s="100"/>
      <c r="G27" s="100"/>
      <c r="H27" s="45">
        <f>Q$16*8760*3.6*10^-3</f>
        <v>66.067920000000001</v>
      </c>
      <c r="J27" s="86" t="s">
        <v>132</v>
      </c>
      <c r="K27" s="2" t="e">
        <f>AVA_SE!#REF!</f>
        <v>#REF!</v>
      </c>
      <c r="L27" s="2"/>
      <c r="M27" s="2"/>
      <c r="N27" s="107" t="s">
        <v>137</v>
      </c>
      <c r="O27" s="108"/>
      <c r="P27" s="108"/>
      <c r="Q27" s="108"/>
      <c r="R27" s="108"/>
      <c r="S27" s="108"/>
      <c r="AD27" s="2"/>
      <c r="AE27" s="2"/>
      <c r="AF27" s="2"/>
      <c r="AG27" s="2"/>
    </row>
    <row r="28" spans="2:33" ht="14.4" x14ac:dyDescent="0.3">
      <c r="B28" s="2" t="s">
        <v>115</v>
      </c>
      <c r="C28" s="2" t="s">
        <v>131</v>
      </c>
      <c r="D28" s="79" t="s">
        <v>11</v>
      </c>
      <c r="E28" s="2">
        <v>2011</v>
      </c>
      <c r="F28" s="100"/>
      <c r="G28" s="100"/>
      <c r="I28" s="45">
        <f>Q$11*8760*3.6*10^-3</f>
        <v>53.611200000000004</v>
      </c>
      <c r="J28" s="86" t="s">
        <v>132</v>
      </c>
      <c r="K28" s="2" t="e">
        <f>AVA_SE!#REF!</f>
        <v>#REF!</v>
      </c>
      <c r="L28" s="2"/>
      <c r="M28" s="2"/>
      <c r="N28" s="107" t="s">
        <v>138</v>
      </c>
      <c r="O28" s="108"/>
      <c r="P28" s="108"/>
      <c r="Q28" s="108"/>
      <c r="R28" s="108"/>
      <c r="S28" s="108"/>
      <c r="AD28" s="2"/>
      <c r="AE28" s="2"/>
      <c r="AF28" s="2"/>
      <c r="AG28" s="2"/>
    </row>
    <row r="29" spans="2:33" ht="15" thickBot="1" x14ac:dyDescent="0.35">
      <c r="B29" s="2" t="s">
        <v>115</v>
      </c>
      <c r="C29" s="2" t="s">
        <v>131</v>
      </c>
      <c r="D29" s="79" t="s">
        <v>11</v>
      </c>
      <c r="E29" s="2">
        <v>2011</v>
      </c>
      <c r="F29" s="100"/>
      <c r="G29" s="100"/>
      <c r="I29" s="45">
        <f>R$11*8760*3.6*10^-3</f>
        <v>40.9968</v>
      </c>
      <c r="J29" s="86" t="s">
        <v>132</v>
      </c>
      <c r="K29" s="2" t="e">
        <f>AVA_SE!#REF!</f>
        <v>#REF!</v>
      </c>
      <c r="L29" s="2"/>
      <c r="M29" s="2"/>
      <c r="P29" s="109"/>
      <c r="Q29" s="109"/>
      <c r="R29" s="109"/>
      <c r="S29" s="109"/>
      <c r="T29" s="109"/>
      <c r="U29" s="109"/>
      <c r="V29" s="109"/>
      <c r="W29" s="109"/>
      <c r="X29" s="109"/>
      <c r="Y29" s="109"/>
      <c r="Z29" s="109"/>
      <c r="AA29" s="109"/>
      <c r="AB29" s="109"/>
      <c r="AD29" s="2"/>
      <c r="AE29" s="2"/>
      <c r="AF29" s="2"/>
      <c r="AG29" s="2"/>
    </row>
    <row r="30" spans="2:33" ht="14.4" x14ac:dyDescent="0.3">
      <c r="B30" s="2" t="s">
        <v>115</v>
      </c>
      <c r="C30" s="2" t="s">
        <v>131</v>
      </c>
      <c r="D30" s="79" t="s">
        <v>11</v>
      </c>
      <c r="E30" s="2">
        <v>2011</v>
      </c>
      <c r="F30" s="100"/>
      <c r="G30" s="100"/>
      <c r="H30" s="45">
        <f>Q$12*8760*3.6*10^-3</f>
        <v>23.336639999999999</v>
      </c>
      <c r="J30" s="86" t="s">
        <v>132</v>
      </c>
      <c r="K30" s="2" t="e">
        <f>AVA_SE!#REF!</f>
        <v>#REF!</v>
      </c>
      <c r="L30" s="2"/>
      <c r="M30" s="2"/>
      <c r="N30" s="110" t="s">
        <v>139</v>
      </c>
      <c r="O30" s="111" t="s">
        <v>140</v>
      </c>
      <c r="P30" s="111" t="s">
        <v>141</v>
      </c>
      <c r="Q30" s="111" t="s">
        <v>142</v>
      </c>
      <c r="R30" s="111" t="s">
        <v>143</v>
      </c>
      <c r="S30" s="111" t="s">
        <v>144</v>
      </c>
      <c r="T30" s="111" t="s">
        <v>145</v>
      </c>
      <c r="U30" s="111" t="s">
        <v>146</v>
      </c>
      <c r="V30" s="111" t="s">
        <v>147</v>
      </c>
      <c r="W30" s="111" t="s">
        <v>148</v>
      </c>
      <c r="X30" s="111" t="s">
        <v>149</v>
      </c>
      <c r="Y30" s="111" t="s">
        <v>150</v>
      </c>
      <c r="Z30" s="111" t="s">
        <v>151</v>
      </c>
      <c r="AA30" s="111" t="s">
        <v>152</v>
      </c>
      <c r="AB30" s="112" t="s">
        <v>153</v>
      </c>
      <c r="AD30" s="2"/>
      <c r="AE30" s="2"/>
      <c r="AF30" s="2"/>
      <c r="AG30" s="2"/>
    </row>
    <row r="31" spans="2:33" ht="14.4" x14ac:dyDescent="0.3">
      <c r="B31" s="2" t="s">
        <v>115</v>
      </c>
      <c r="C31" s="2" t="s">
        <v>131</v>
      </c>
      <c r="D31" s="79" t="s">
        <v>11</v>
      </c>
      <c r="E31" s="2">
        <v>2011</v>
      </c>
      <c r="H31" s="45">
        <f>R$12*8760*3.6*10^-3</f>
        <v>21.444479999999999</v>
      </c>
      <c r="J31" s="86" t="s">
        <v>132</v>
      </c>
      <c r="K31" s="2" t="e">
        <f>AVA_SE!#REF!</f>
        <v>#REF!</v>
      </c>
      <c r="L31" s="2"/>
      <c r="M31" s="2"/>
      <c r="N31" s="113" t="s">
        <v>134</v>
      </c>
      <c r="O31" s="114">
        <v>0.75232859854564449</v>
      </c>
      <c r="P31" s="114">
        <v>0.59475750849044307</v>
      </c>
      <c r="Q31" s="114">
        <v>0.33212710625088959</v>
      </c>
      <c r="R31" s="114">
        <v>0.4996918992734567</v>
      </c>
      <c r="S31" s="114">
        <v>0.48054462393314362</v>
      </c>
      <c r="T31" s="114">
        <v>0.6286106085331129</v>
      </c>
      <c r="U31" s="114">
        <v>0.7193406926894409</v>
      </c>
      <c r="V31" s="114">
        <v>0.31230829999104204</v>
      </c>
      <c r="W31" s="114">
        <v>0.4155695859885658</v>
      </c>
      <c r="X31" s="114">
        <v>0.29217059308588811</v>
      </c>
      <c r="Y31" s="114">
        <v>0.32070477163068972</v>
      </c>
      <c r="Z31" s="114">
        <v>0.47633446994347783</v>
      </c>
      <c r="AA31" s="114">
        <v>0.49095891288717725</v>
      </c>
      <c r="AB31" s="115">
        <v>0.75640787160437817</v>
      </c>
      <c r="AD31" s="2"/>
      <c r="AE31" s="2"/>
      <c r="AF31" s="2"/>
      <c r="AG31" s="2"/>
    </row>
    <row r="32" spans="2:33" ht="14.4" x14ac:dyDescent="0.3">
      <c r="C32" s="2" t="s">
        <v>131</v>
      </c>
      <c r="D32" s="79" t="s">
        <v>11</v>
      </c>
      <c r="E32" s="2">
        <v>2011</v>
      </c>
      <c r="I32" s="45">
        <f>Q$13*8760*3.6*10^-3</f>
        <v>19.394639999999999</v>
      </c>
      <c r="J32" s="86" t="s">
        <v>132</v>
      </c>
      <c r="K32" s="2" t="str">
        <f>AVA_SE!$D$8</f>
        <v>IMPELC-SEDE</v>
      </c>
      <c r="L32" s="2"/>
      <c r="M32" s="2"/>
      <c r="N32" s="113" t="s">
        <v>135</v>
      </c>
      <c r="O32" s="114">
        <v>0.28253872623739812</v>
      </c>
      <c r="P32" s="114">
        <v>0.22040595554841549</v>
      </c>
      <c r="Q32" s="114">
        <v>0.48682770973655215</v>
      </c>
      <c r="R32" s="114">
        <v>0.52860862038186085</v>
      </c>
      <c r="S32" s="114">
        <v>0.27519120342621062</v>
      </c>
      <c r="T32" s="114">
        <v>0.14056118222515168</v>
      </c>
      <c r="U32" s="114">
        <v>0.19280554144366263</v>
      </c>
      <c r="V32" s="114">
        <v>0.43153956887768785</v>
      </c>
      <c r="W32" s="114">
        <v>0.31280940534190954</v>
      </c>
      <c r="X32" s="114">
        <v>0.36610729236937228</v>
      </c>
      <c r="Y32" s="114">
        <v>0.1430166162575304</v>
      </c>
      <c r="Z32" s="114">
        <v>8.3334804952732947E-2</v>
      </c>
      <c r="AA32" s="114">
        <v>0.11664753035496264</v>
      </c>
      <c r="AB32" s="115">
        <v>0.26953794642857143</v>
      </c>
      <c r="AD32" s="2"/>
      <c r="AE32" s="2"/>
      <c r="AF32" s="2"/>
      <c r="AG32" s="2"/>
    </row>
    <row r="33" spans="2:33" ht="14.4" x14ac:dyDescent="0.3">
      <c r="C33" s="2" t="s">
        <v>131</v>
      </c>
      <c r="D33" s="79" t="s">
        <v>11</v>
      </c>
      <c r="E33" s="2">
        <v>2011</v>
      </c>
      <c r="I33" s="45">
        <f>R$13*8760*3.6*10^-3</f>
        <v>19.394639999999999</v>
      </c>
      <c r="J33" s="86" t="s">
        <v>132</v>
      </c>
      <c r="K33" s="2" t="str">
        <f>AVA_SE!$D$9</f>
        <v>EXPELC-SEDE</v>
      </c>
      <c r="L33" s="2"/>
      <c r="M33" s="2"/>
      <c r="N33" s="2"/>
      <c r="O33" s="2"/>
      <c r="P33" s="2"/>
      <c r="Q33" s="2"/>
      <c r="R33" s="2"/>
      <c r="S33" s="2"/>
      <c r="T33" s="2"/>
      <c r="U33" s="2"/>
      <c r="V33" s="2"/>
      <c r="W33" s="2"/>
      <c r="X33" s="2"/>
      <c r="Y33" s="2"/>
      <c r="Z33" s="2"/>
      <c r="AA33" s="2"/>
      <c r="AB33" s="2"/>
      <c r="AC33" s="2"/>
      <c r="AD33" s="2"/>
      <c r="AE33" s="2"/>
      <c r="AF33" s="2"/>
      <c r="AG33" s="2"/>
    </row>
    <row r="34" spans="2:33" ht="14.4" x14ac:dyDescent="0.3">
      <c r="C34" s="2" t="s">
        <v>131</v>
      </c>
      <c r="D34" s="79" t="s">
        <v>11</v>
      </c>
      <c r="E34" s="2">
        <v>2011</v>
      </c>
      <c r="I34" s="45">
        <f>R$9*8760*3.6*10^-3</f>
        <v>22.075200000000002</v>
      </c>
      <c r="J34" s="86" t="s">
        <v>132</v>
      </c>
      <c r="K34" s="2" t="str">
        <f>AVA_SE!$D$10</f>
        <v>IMPELC-SELT</v>
      </c>
      <c r="L34" s="2"/>
      <c r="M34" s="2"/>
      <c r="N34" s="2"/>
      <c r="O34" s="2"/>
      <c r="P34" s="2"/>
      <c r="Q34" s="2"/>
      <c r="R34" s="2"/>
      <c r="S34" s="2"/>
      <c r="T34" s="2"/>
      <c r="U34" s="2"/>
      <c r="V34" s="2"/>
      <c r="W34" s="2"/>
      <c r="X34" s="2"/>
      <c r="Y34" s="2"/>
      <c r="Z34" s="2"/>
      <c r="AA34" s="2"/>
      <c r="AB34" s="2"/>
      <c r="AC34" s="2"/>
      <c r="AD34" s="2"/>
      <c r="AE34" s="2"/>
      <c r="AF34" s="2"/>
      <c r="AG34" s="2"/>
    </row>
    <row r="35" spans="2:33" ht="14.4" x14ac:dyDescent="0.3">
      <c r="C35" s="2" t="s">
        <v>131</v>
      </c>
      <c r="D35" s="79" t="s">
        <v>11</v>
      </c>
      <c r="E35" s="2">
        <v>2011</v>
      </c>
      <c r="I35" s="45">
        <f>Q$9*8760*3.6*10^-3</f>
        <v>22.075200000000002</v>
      </c>
      <c r="J35" s="86" t="s">
        <v>132</v>
      </c>
      <c r="K35" s="2" t="str">
        <f>AVA_SE!$D$11</f>
        <v>EXPELC-SELT</v>
      </c>
      <c r="L35" s="2"/>
      <c r="M35" s="2"/>
      <c r="N35" s="2"/>
      <c r="O35" s="2"/>
      <c r="P35" s="2"/>
      <c r="Q35" s="2"/>
      <c r="R35" s="2"/>
      <c r="S35" s="2"/>
      <c r="T35" s="2"/>
      <c r="U35" s="2"/>
      <c r="V35" s="2"/>
      <c r="W35" s="2"/>
      <c r="X35" s="2"/>
      <c r="Y35" s="2"/>
      <c r="Z35" s="2"/>
      <c r="AA35" s="2"/>
      <c r="AB35" s="2"/>
      <c r="AC35" s="2"/>
      <c r="AD35" s="2"/>
      <c r="AE35" s="2"/>
      <c r="AF35" s="2"/>
      <c r="AG35" s="2"/>
    </row>
    <row r="36" spans="2:33" ht="14.4" x14ac:dyDescent="0.3">
      <c r="C36" s="2" t="s">
        <v>131</v>
      </c>
      <c r="D36" s="79" t="s">
        <v>11</v>
      </c>
      <c r="E36" s="2">
        <v>2011</v>
      </c>
      <c r="I36" s="45">
        <f>R$10*8760*3.6*10^-3</f>
        <v>18.921600000000002</v>
      </c>
      <c r="J36" s="86" t="s">
        <v>132</v>
      </c>
      <c r="K36" s="2" t="str">
        <f>AVA_SE!$D$12</f>
        <v>IMPELC-SEPL</v>
      </c>
      <c r="L36" s="2"/>
      <c r="M36" s="2"/>
      <c r="N36" s="116"/>
      <c r="O36" s="116"/>
      <c r="P36" s="116" t="s">
        <v>154</v>
      </c>
      <c r="Q36" s="116"/>
      <c r="R36" s="2"/>
      <c r="S36" s="2"/>
      <c r="T36" s="2"/>
      <c r="U36" s="2"/>
      <c r="V36" s="2"/>
      <c r="W36" s="2"/>
      <c r="X36" s="2"/>
      <c r="Y36" s="2"/>
      <c r="Z36" s="2"/>
      <c r="AA36" s="2"/>
      <c r="AB36" s="2"/>
      <c r="AC36" s="2"/>
      <c r="AD36" s="2"/>
      <c r="AE36" s="2"/>
      <c r="AF36" s="2"/>
      <c r="AG36" s="2"/>
    </row>
    <row r="37" spans="2:33" ht="14.4" x14ac:dyDescent="0.3">
      <c r="C37" s="2" t="s">
        <v>131</v>
      </c>
      <c r="D37" s="79" t="s">
        <v>11</v>
      </c>
      <c r="E37" s="2">
        <v>2011</v>
      </c>
      <c r="I37" s="45">
        <f>Q$10*8760*3.6*10^-3</f>
        <v>18.921600000000002</v>
      </c>
      <c r="J37" s="86" t="s">
        <v>132</v>
      </c>
      <c r="K37" s="2" t="str">
        <f>AVA_SE!$D$13</f>
        <v>EXPELC-SEPL</v>
      </c>
      <c r="L37" s="2"/>
      <c r="M37" s="2"/>
      <c r="N37" s="116"/>
      <c r="O37" s="116"/>
      <c r="P37" s="116" t="s">
        <v>155</v>
      </c>
      <c r="Q37" s="117" t="s">
        <v>156</v>
      </c>
      <c r="R37" s="2"/>
      <c r="S37" s="2"/>
      <c r="T37" s="2"/>
      <c r="U37" s="2"/>
      <c r="V37" s="2"/>
      <c r="W37" s="2"/>
      <c r="X37" s="2"/>
      <c r="Y37" s="2"/>
      <c r="Z37" s="2"/>
      <c r="AA37" s="2"/>
      <c r="AB37" s="2"/>
      <c r="AC37" s="2"/>
      <c r="AD37" s="2"/>
      <c r="AE37" s="2"/>
      <c r="AF37" s="2"/>
      <c r="AG37" s="2"/>
    </row>
    <row r="38" spans="2:33" ht="14.4" x14ac:dyDescent="0.3">
      <c r="B38" s="2" t="s">
        <v>115</v>
      </c>
      <c r="C38" s="2" t="s">
        <v>131</v>
      </c>
      <c r="D38" s="79" t="s">
        <v>11</v>
      </c>
      <c r="E38" s="2">
        <v>2011</v>
      </c>
      <c r="F38" s="45">
        <f>R$17*8760*3.6*10^-3</f>
        <v>34.689599999999999</v>
      </c>
      <c r="H38" s="45">
        <f>R$18*8760*3.6*10^-3</f>
        <v>42.573599999999999</v>
      </c>
      <c r="J38" s="86" t="s">
        <v>132</v>
      </c>
      <c r="K38" s="2">
        <f>AVA_SE!$D$14</f>
        <v>0</v>
      </c>
      <c r="L38" s="2"/>
      <c r="M38" s="2"/>
      <c r="N38" s="116"/>
      <c r="O38" s="116"/>
      <c r="P38" s="116"/>
      <c r="Q38" s="116"/>
      <c r="R38" s="2"/>
      <c r="S38" s="2"/>
      <c r="T38" s="2"/>
      <c r="U38" s="2"/>
      <c r="V38" s="2"/>
      <c r="W38" s="2"/>
      <c r="X38" s="2"/>
      <c r="Y38" s="2"/>
      <c r="Z38" s="2"/>
      <c r="AA38" s="2"/>
      <c r="AB38" s="2"/>
      <c r="AC38" s="2"/>
      <c r="AD38" s="2"/>
      <c r="AE38" s="2"/>
      <c r="AF38" s="2"/>
      <c r="AG38" s="2"/>
    </row>
    <row r="39" spans="2:33" ht="14.4" x14ac:dyDescent="0.3">
      <c r="B39" s="2" t="s">
        <v>115</v>
      </c>
      <c r="C39" s="2" t="s">
        <v>131</v>
      </c>
      <c r="D39" s="79" t="s">
        <v>11</v>
      </c>
      <c r="E39" s="2">
        <v>2011</v>
      </c>
      <c r="F39" s="45">
        <f>Q$17*8760*3.6*10^-3</f>
        <v>47.304000000000002</v>
      </c>
      <c r="H39" s="45">
        <f>Q$18*8760*3.6*10^-3</f>
        <v>42.573599999999999</v>
      </c>
      <c r="J39" s="86" t="s">
        <v>132</v>
      </c>
      <c r="K39" s="2">
        <f>AVA_SE!$D$15</f>
        <v>0</v>
      </c>
      <c r="L39" s="2"/>
      <c r="M39" s="2"/>
      <c r="N39" s="116" t="s">
        <v>157</v>
      </c>
      <c r="O39" s="116"/>
      <c r="P39" s="116">
        <v>0.55000000000000004</v>
      </c>
      <c r="Q39" s="116">
        <f>P39/(N43*8760)</f>
        <v>17.440385591070523</v>
      </c>
      <c r="R39" s="2"/>
      <c r="S39" s="2"/>
      <c r="T39" s="2"/>
      <c r="U39" s="2"/>
      <c r="V39" s="2"/>
      <c r="W39" s="2"/>
      <c r="X39" s="2"/>
      <c r="Y39" s="2"/>
      <c r="Z39" s="2"/>
      <c r="AA39" s="2"/>
      <c r="AB39" s="2"/>
      <c r="AC39" s="2"/>
      <c r="AD39" s="2"/>
      <c r="AE39" s="2"/>
      <c r="AF39" s="2"/>
      <c r="AG39" s="2"/>
    </row>
    <row r="40" spans="2:33" ht="14.4" x14ac:dyDescent="0.3">
      <c r="B40" s="2" t="s">
        <v>115</v>
      </c>
      <c r="C40" s="2" t="s">
        <v>131</v>
      </c>
      <c r="D40" s="105" t="s">
        <v>11</v>
      </c>
      <c r="E40" s="87">
        <v>2014</v>
      </c>
      <c r="F40" s="54">
        <f>T$15*8760*3.6*10^-3</f>
        <v>67.644720000000007</v>
      </c>
      <c r="G40" s="54">
        <f>T$14*8760*3.6*10^-3</f>
        <v>45.727200000000003</v>
      </c>
      <c r="H40" s="54"/>
      <c r="I40" s="54"/>
      <c r="J40" s="106" t="s">
        <v>132</v>
      </c>
      <c r="K40" s="87" t="e">
        <f>AVA_SE!#REF!</f>
        <v>#REF!</v>
      </c>
      <c r="L40" s="2"/>
      <c r="M40" s="2"/>
      <c r="N40" s="116" t="s">
        <v>158</v>
      </c>
      <c r="O40" s="116"/>
      <c r="P40" s="116">
        <v>0.27500000000000002</v>
      </c>
      <c r="Q40" s="116">
        <f>Q39/2</f>
        <v>8.7201927955352616</v>
      </c>
      <c r="R40" s="2"/>
      <c r="S40" s="2"/>
      <c r="T40" s="2"/>
      <c r="U40" s="2"/>
      <c r="V40" s="2"/>
      <c r="W40" s="2"/>
      <c r="X40" s="2"/>
      <c r="Y40" s="2"/>
      <c r="Z40" s="2"/>
      <c r="AA40" s="2"/>
      <c r="AB40" s="2"/>
      <c r="AC40" s="2"/>
      <c r="AD40" s="2"/>
      <c r="AE40" s="2"/>
      <c r="AF40" s="2"/>
      <c r="AG40" s="2"/>
    </row>
    <row r="41" spans="2:33" ht="14.4" x14ac:dyDescent="0.3">
      <c r="B41" s="2" t="s">
        <v>115</v>
      </c>
      <c r="C41" s="2" t="s">
        <v>131</v>
      </c>
      <c r="D41" s="79" t="s">
        <v>11</v>
      </c>
      <c r="E41" s="2">
        <v>2014</v>
      </c>
      <c r="F41" s="45">
        <f>S$15*8760*3.6*10^-3</f>
        <v>66.067920000000001</v>
      </c>
      <c r="G41" s="45">
        <f>S$14*8760*3.6*10^-3</f>
        <v>63.072000000000003</v>
      </c>
      <c r="J41" s="86" t="s">
        <v>132</v>
      </c>
      <c r="K41" s="2" t="e">
        <f>AVA_SE!#REF!</f>
        <v>#REF!</v>
      </c>
      <c r="L41" s="2"/>
      <c r="M41" s="2"/>
      <c r="N41" s="116"/>
      <c r="O41" s="116"/>
      <c r="P41" s="116"/>
      <c r="Q41" s="116"/>
      <c r="R41" s="2"/>
      <c r="S41" s="2"/>
      <c r="T41" s="2"/>
      <c r="U41" s="2"/>
      <c r="V41" s="2"/>
      <c r="W41" s="2"/>
      <c r="X41" s="2"/>
      <c r="Y41" s="2"/>
      <c r="Z41" s="2"/>
      <c r="AA41" s="2"/>
      <c r="AB41" s="2"/>
      <c r="AC41" s="2"/>
      <c r="AD41" s="2"/>
      <c r="AE41" s="2"/>
      <c r="AF41" s="2"/>
      <c r="AG41" s="2"/>
    </row>
    <row r="42" spans="2:33" ht="14.4" x14ac:dyDescent="0.3">
      <c r="B42" s="2" t="s">
        <v>115</v>
      </c>
      <c r="C42" s="2" t="s">
        <v>131</v>
      </c>
      <c r="D42" s="79" t="s">
        <v>11</v>
      </c>
      <c r="E42" s="2">
        <v>2014</v>
      </c>
      <c r="F42" s="100"/>
      <c r="G42" s="100"/>
      <c r="H42" s="45">
        <f>T$16*8760*3.6*10^-3</f>
        <v>67.644720000000007</v>
      </c>
      <c r="J42" s="86" t="s">
        <v>132</v>
      </c>
      <c r="K42" s="2" t="e">
        <f>AVA_SE!#REF!</f>
        <v>#REF!</v>
      </c>
      <c r="L42" s="2"/>
      <c r="M42" s="2"/>
      <c r="N42" s="117" t="s">
        <v>159</v>
      </c>
      <c r="O42" s="116"/>
      <c r="P42" s="116"/>
      <c r="Q42" s="116"/>
      <c r="R42" s="2"/>
      <c r="S42" s="2"/>
      <c r="T42" s="2"/>
      <c r="U42" s="2"/>
      <c r="V42" s="2"/>
      <c r="W42" s="2"/>
      <c r="X42" s="2"/>
      <c r="Y42" s="2"/>
      <c r="Z42" s="2"/>
      <c r="AA42" s="2"/>
      <c r="AB42" s="2"/>
      <c r="AC42" s="2"/>
      <c r="AD42" s="2"/>
      <c r="AE42" s="2"/>
      <c r="AF42" s="2"/>
      <c r="AG42" s="2"/>
    </row>
    <row r="43" spans="2:33" ht="14.4" x14ac:dyDescent="0.3">
      <c r="B43" s="2" t="s">
        <v>115</v>
      </c>
      <c r="C43" s="2" t="s">
        <v>131</v>
      </c>
      <c r="D43" s="79" t="s">
        <v>11</v>
      </c>
      <c r="E43" s="2">
        <v>2014</v>
      </c>
      <c r="F43" s="100"/>
      <c r="G43" s="100"/>
      <c r="H43" s="45">
        <f>S$16*8760*3.6*10^-3</f>
        <v>66.067920000000001</v>
      </c>
      <c r="J43" s="86" t="s">
        <v>132</v>
      </c>
      <c r="K43" s="2" t="e">
        <f>AVA_SE!#REF!</f>
        <v>#REF!</v>
      </c>
      <c r="L43" s="2"/>
      <c r="M43" s="2"/>
      <c r="N43" s="116">
        <v>3.5999999999999998E-6</v>
      </c>
      <c r="O43" s="116"/>
      <c r="P43" s="116"/>
      <c r="Q43" s="116"/>
      <c r="R43" s="2"/>
      <c r="S43" s="2"/>
      <c r="T43" s="2"/>
      <c r="U43" s="2"/>
      <c r="V43" s="2"/>
      <c r="W43" s="2"/>
      <c r="X43" s="2"/>
      <c r="Y43" s="2"/>
      <c r="Z43" s="2"/>
      <c r="AA43" s="2"/>
      <c r="AB43" s="2"/>
      <c r="AC43" s="2"/>
      <c r="AD43" s="2"/>
      <c r="AE43" s="2"/>
      <c r="AF43" s="2"/>
      <c r="AG43" s="2"/>
    </row>
    <row r="44" spans="2:33" ht="14.4" x14ac:dyDescent="0.3">
      <c r="B44" s="2" t="s">
        <v>115</v>
      </c>
      <c r="C44" s="2" t="s">
        <v>131</v>
      </c>
      <c r="D44" s="79" t="s">
        <v>11</v>
      </c>
      <c r="E44" s="2">
        <v>2014</v>
      </c>
      <c r="F44" s="100"/>
      <c r="G44" s="100"/>
      <c r="I44" s="45">
        <f>S$11*8760*3.6*10^-3</f>
        <v>53.611200000000004</v>
      </c>
      <c r="J44" s="86" t="s">
        <v>132</v>
      </c>
      <c r="K44" s="2" t="e">
        <f>AVA_SE!#REF!</f>
        <v>#REF!</v>
      </c>
      <c r="L44" s="2"/>
      <c r="M44" s="2"/>
      <c r="N44" s="2"/>
      <c r="O44" s="2"/>
      <c r="P44" s="2"/>
      <c r="Q44" s="2"/>
      <c r="R44" s="2"/>
      <c r="S44" s="2"/>
      <c r="T44" s="2"/>
      <c r="U44" s="2"/>
      <c r="V44" s="2"/>
      <c r="W44" s="2"/>
      <c r="X44" s="2"/>
      <c r="Y44" s="2"/>
      <c r="Z44" s="2"/>
      <c r="AA44" s="2"/>
      <c r="AB44" s="2"/>
      <c r="AC44" s="2"/>
      <c r="AD44" s="2"/>
      <c r="AE44" s="2"/>
      <c r="AF44" s="2"/>
      <c r="AG44" s="2"/>
    </row>
    <row r="45" spans="2:33" ht="14.4" x14ac:dyDescent="0.3">
      <c r="B45" s="2" t="s">
        <v>115</v>
      </c>
      <c r="C45" s="2" t="s">
        <v>131</v>
      </c>
      <c r="D45" s="79" t="s">
        <v>11</v>
      </c>
      <c r="E45" s="2">
        <v>2014</v>
      </c>
      <c r="F45" s="100"/>
      <c r="G45" s="100"/>
      <c r="I45" s="45">
        <f>T$11*8760*3.6*10^-3</f>
        <v>40.9968</v>
      </c>
      <c r="J45" s="86" t="s">
        <v>132</v>
      </c>
      <c r="K45" s="2" t="e">
        <f>AVA_SE!#REF!</f>
        <v>#REF!</v>
      </c>
      <c r="L45" s="2"/>
      <c r="M45" s="2"/>
      <c r="N45" s="2"/>
      <c r="O45" s="2"/>
      <c r="P45" s="2"/>
      <c r="Q45" s="2"/>
      <c r="R45" s="2"/>
      <c r="S45" s="2"/>
      <c r="T45" s="2"/>
      <c r="U45" s="2"/>
      <c r="V45" s="2"/>
      <c r="W45" s="2"/>
      <c r="X45" s="2"/>
      <c r="Y45" s="2"/>
      <c r="Z45" s="2"/>
      <c r="AA45" s="2"/>
      <c r="AB45" s="2"/>
      <c r="AC45" s="2"/>
      <c r="AD45" s="2"/>
      <c r="AE45" s="2"/>
      <c r="AF45" s="2"/>
      <c r="AG45" s="2"/>
    </row>
    <row r="46" spans="2:33" ht="14.4" x14ac:dyDescent="0.3">
      <c r="B46" s="2" t="s">
        <v>115</v>
      </c>
      <c r="C46" s="2" t="s">
        <v>131</v>
      </c>
      <c r="D46" s="79" t="s">
        <v>11</v>
      </c>
      <c r="E46" s="2">
        <v>2014</v>
      </c>
      <c r="F46" s="100"/>
      <c r="G46" s="100"/>
      <c r="H46" s="45">
        <f>S$12*8760*3.6*10^-3</f>
        <v>23.336639999999999</v>
      </c>
      <c r="J46" s="86" t="s">
        <v>132</v>
      </c>
      <c r="K46" s="2" t="e">
        <f>AVA_SE!#REF!</f>
        <v>#REF!</v>
      </c>
      <c r="L46" s="2"/>
      <c r="M46" s="2"/>
      <c r="N46" s="2"/>
      <c r="O46" s="2"/>
      <c r="P46" s="2"/>
      <c r="Q46" s="2"/>
      <c r="R46" s="2"/>
      <c r="S46" s="2"/>
      <c r="T46" s="2"/>
      <c r="U46" s="2"/>
      <c r="V46" s="2"/>
      <c r="W46" s="2"/>
      <c r="X46" s="2"/>
      <c r="Y46" s="2"/>
      <c r="Z46" s="2"/>
      <c r="AA46" s="2"/>
      <c r="AB46" s="2"/>
      <c r="AC46" s="2"/>
      <c r="AD46" s="2"/>
      <c r="AE46" s="2"/>
      <c r="AF46" s="2"/>
      <c r="AG46" s="2"/>
    </row>
    <row r="47" spans="2:33" ht="14.4" x14ac:dyDescent="0.3">
      <c r="B47" s="2" t="s">
        <v>115</v>
      </c>
      <c r="C47" s="2" t="s">
        <v>131</v>
      </c>
      <c r="D47" s="79" t="s">
        <v>11</v>
      </c>
      <c r="E47" s="2">
        <v>2014</v>
      </c>
      <c r="H47" s="45">
        <f>T$12*8760*3.6*10^-3</f>
        <v>21.444479999999999</v>
      </c>
      <c r="J47" s="86" t="s">
        <v>132</v>
      </c>
      <c r="K47" s="2" t="e">
        <f>AVA_SE!#REF!</f>
        <v>#REF!</v>
      </c>
      <c r="L47" s="2"/>
      <c r="M47" s="2"/>
      <c r="N47" s="2"/>
      <c r="O47" s="2"/>
      <c r="P47" s="2"/>
      <c r="Q47" s="2"/>
      <c r="R47" s="2"/>
      <c r="S47" s="2"/>
      <c r="T47" s="2"/>
      <c r="U47" s="2"/>
      <c r="V47" s="2"/>
      <c r="W47" s="2"/>
      <c r="X47" s="2"/>
      <c r="Y47" s="2"/>
      <c r="Z47" s="2"/>
      <c r="AA47" s="2"/>
      <c r="AB47" s="2"/>
      <c r="AC47" s="2"/>
      <c r="AD47" s="2"/>
      <c r="AE47" s="2"/>
      <c r="AF47" s="2"/>
      <c r="AG47" s="2"/>
    </row>
    <row r="48" spans="2:33" ht="14.4" x14ac:dyDescent="0.3">
      <c r="C48" s="2" t="s">
        <v>131</v>
      </c>
      <c r="D48" s="79" t="s">
        <v>11</v>
      </c>
      <c r="E48" s="2">
        <v>2014</v>
      </c>
      <c r="I48" s="45">
        <f>S$13*8760*3.6*10^-3</f>
        <v>19.394639999999999</v>
      </c>
      <c r="J48" s="86" t="s">
        <v>132</v>
      </c>
      <c r="K48" s="2" t="str">
        <f>AVA_SE!$D$8</f>
        <v>IMPELC-SEDE</v>
      </c>
      <c r="L48" s="2"/>
      <c r="M48" s="2"/>
      <c r="N48" s="2"/>
      <c r="O48" s="2"/>
      <c r="P48" s="2"/>
      <c r="Q48" s="2"/>
      <c r="R48" s="2"/>
      <c r="S48" s="2"/>
      <c r="T48" s="2"/>
      <c r="U48" s="2"/>
      <c r="V48" s="2"/>
      <c r="W48" s="2"/>
      <c r="X48" s="2"/>
      <c r="Y48" s="2"/>
      <c r="Z48" s="2"/>
      <c r="AA48" s="2"/>
      <c r="AB48" s="2"/>
      <c r="AC48" s="2"/>
      <c r="AD48" s="2"/>
      <c r="AE48" s="2"/>
      <c r="AF48" s="2"/>
      <c r="AG48" s="2"/>
    </row>
    <row r="49" spans="2:34" ht="14.4" x14ac:dyDescent="0.3">
      <c r="C49" s="2" t="s">
        <v>131</v>
      </c>
      <c r="D49" s="79" t="s">
        <v>11</v>
      </c>
      <c r="E49" s="2">
        <v>2014</v>
      </c>
      <c r="I49" s="45">
        <f>T$13*8760*3.6*10^-3</f>
        <v>19.394639999999999</v>
      </c>
      <c r="J49" s="86" t="s">
        <v>132</v>
      </c>
      <c r="K49" s="2" t="str">
        <f>AVA_SE!$D$9</f>
        <v>EXPELC-SEDE</v>
      </c>
      <c r="L49" s="2"/>
      <c r="M49" s="2"/>
      <c r="N49" s="2"/>
      <c r="O49" s="2"/>
      <c r="P49" s="2"/>
      <c r="Q49" s="2"/>
      <c r="R49" s="2"/>
      <c r="S49" s="2"/>
      <c r="T49" s="2"/>
      <c r="U49" s="2"/>
      <c r="V49" s="2"/>
      <c r="W49" s="2"/>
      <c r="X49" s="2"/>
      <c r="Y49" s="2"/>
      <c r="Z49" s="2"/>
      <c r="AA49" s="2"/>
      <c r="AB49" s="2"/>
      <c r="AC49" s="2"/>
      <c r="AD49" s="2"/>
      <c r="AE49" s="2"/>
      <c r="AF49" s="2"/>
      <c r="AG49" s="2"/>
    </row>
    <row r="50" spans="2:34" ht="14.4" x14ac:dyDescent="0.3">
      <c r="C50" s="2" t="s">
        <v>131</v>
      </c>
      <c r="D50" s="79" t="s">
        <v>11</v>
      </c>
      <c r="E50" s="2">
        <v>2014</v>
      </c>
      <c r="I50" s="45">
        <f>T$9*8760*3.6*10^-3</f>
        <v>22.075200000000002</v>
      </c>
      <c r="J50" s="86" t="s">
        <v>132</v>
      </c>
      <c r="K50" s="2" t="str">
        <f>AVA_SE!$D$10</f>
        <v>IMPELC-SELT</v>
      </c>
      <c r="L50" s="2"/>
      <c r="M50" s="2"/>
      <c r="N50" s="2"/>
      <c r="O50" s="2"/>
      <c r="P50" s="2"/>
      <c r="Q50" s="2"/>
      <c r="R50" s="2"/>
      <c r="S50" s="2"/>
      <c r="T50" s="2"/>
      <c r="U50" s="2"/>
      <c r="V50" s="2"/>
      <c r="W50" s="2"/>
      <c r="X50" s="2"/>
      <c r="Y50" s="2"/>
      <c r="Z50" s="2"/>
      <c r="AA50" s="2"/>
      <c r="AB50" s="2"/>
      <c r="AC50" s="2"/>
      <c r="AD50" s="2"/>
      <c r="AE50" s="2"/>
      <c r="AF50" s="2"/>
      <c r="AG50" s="2"/>
    </row>
    <row r="51" spans="2:34" ht="14.4" x14ac:dyDescent="0.3">
      <c r="C51" s="2" t="s">
        <v>131</v>
      </c>
      <c r="D51" s="79" t="s">
        <v>11</v>
      </c>
      <c r="E51" s="2">
        <v>2014</v>
      </c>
      <c r="I51" s="45">
        <f>S$9*8760*3.6*10^-3</f>
        <v>22.075200000000002</v>
      </c>
      <c r="J51" s="86" t="s">
        <v>132</v>
      </c>
      <c r="K51" s="2" t="str">
        <f>AVA_SE!$D$11</f>
        <v>EXPELC-SELT</v>
      </c>
      <c r="L51" s="2"/>
      <c r="M51" s="2"/>
      <c r="N51" s="2"/>
      <c r="O51" s="2"/>
      <c r="P51" s="2"/>
      <c r="Q51" s="2"/>
      <c r="R51" s="2"/>
      <c r="S51" s="2"/>
      <c r="T51" s="2"/>
      <c r="U51" s="2"/>
      <c r="V51" s="2"/>
      <c r="W51" s="2"/>
      <c r="X51" s="2"/>
      <c r="Y51" s="2"/>
      <c r="Z51" s="2"/>
      <c r="AA51" s="2"/>
      <c r="AB51" s="2"/>
      <c r="AC51" s="2"/>
      <c r="AD51" s="2"/>
      <c r="AE51" s="2"/>
      <c r="AF51" s="2"/>
      <c r="AG51" s="2"/>
    </row>
    <row r="52" spans="2:34" ht="14.4" x14ac:dyDescent="0.3">
      <c r="C52" s="2" t="s">
        <v>131</v>
      </c>
      <c r="D52" s="79" t="s">
        <v>11</v>
      </c>
      <c r="E52" s="2">
        <v>2014</v>
      </c>
      <c r="I52" s="45">
        <f>T$10*8760*3.6*10^-3</f>
        <v>18.921600000000002</v>
      </c>
      <c r="J52" s="86" t="s">
        <v>132</v>
      </c>
      <c r="K52" s="2" t="str">
        <f>AVA_SE!$D$12</f>
        <v>IMPELC-SEPL</v>
      </c>
      <c r="L52" s="2"/>
      <c r="M52" s="2"/>
      <c r="N52" s="2"/>
      <c r="O52" s="2"/>
      <c r="P52" s="2"/>
      <c r="Q52" s="2"/>
      <c r="R52" s="2"/>
      <c r="S52" s="2"/>
      <c r="T52" s="2"/>
      <c r="U52" s="2"/>
      <c r="V52" s="2"/>
      <c r="W52" s="2"/>
      <c r="X52" s="2"/>
      <c r="Y52" s="2"/>
      <c r="Z52" s="2"/>
      <c r="AA52" s="2"/>
      <c r="AB52" s="2"/>
      <c r="AC52" s="2"/>
      <c r="AD52" s="2"/>
      <c r="AE52" s="2"/>
      <c r="AF52" s="2"/>
      <c r="AG52" s="2"/>
    </row>
    <row r="53" spans="2:34" ht="14.4" x14ac:dyDescent="0.3">
      <c r="C53" s="2" t="s">
        <v>131</v>
      </c>
      <c r="D53" s="79" t="s">
        <v>11</v>
      </c>
      <c r="E53" s="2">
        <v>2014</v>
      </c>
      <c r="I53" s="45">
        <f>S$10*8760*3.6*10^-3</f>
        <v>18.921600000000002</v>
      </c>
      <c r="J53" s="86" t="s">
        <v>132</v>
      </c>
      <c r="K53" s="2" t="str">
        <f>AVA_SE!$D$13</f>
        <v>EXPELC-SEPL</v>
      </c>
      <c r="L53" s="2"/>
      <c r="M53" s="2"/>
      <c r="N53" s="2"/>
      <c r="O53" s="2"/>
      <c r="P53" s="2"/>
      <c r="Q53" s="2"/>
      <c r="R53" s="2"/>
      <c r="S53" s="2"/>
      <c r="T53" s="2"/>
      <c r="U53" s="2"/>
      <c r="V53" s="2"/>
      <c r="W53" s="2"/>
      <c r="X53" s="2"/>
      <c r="Y53" s="2"/>
      <c r="Z53" s="2"/>
      <c r="AA53" s="2"/>
      <c r="AB53" s="2"/>
      <c r="AC53" s="2"/>
      <c r="AD53" s="2"/>
      <c r="AE53" s="2"/>
      <c r="AF53" s="2"/>
      <c r="AG53" s="2"/>
      <c r="AH53" s="118"/>
    </row>
    <row r="54" spans="2:34" ht="14.4" x14ac:dyDescent="0.3">
      <c r="B54" s="2" t="s">
        <v>115</v>
      </c>
      <c r="C54" s="2" t="s">
        <v>131</v>
      </c>
      <c r="D54" s="79" t="s">
        <v>11</v>
      </c>
      <c r="E54" s="2">
        <v>2014</v>
      </c>
      <c r="F54" s="45">
        <f>T$17*8760*3.6*10^-3</f>
        <v>34.689599999999999</v>
      </c>
      <c r="H54" s="45">
        <f>T$18*8760*3.6*10^-3</f>
        <v>42.573599999999999</v>
      </c>
      <c r="J54" s="86" t="s">
        <v>132</v>
      </c>
      <c r="K54" s="2">
        <f>AVA_SE!$D$14</f>
        <v>0</v>
      </c>
      <c r="L54" s="2"/>
      <c r="M54" s="2"/>
      <c r="N54" s="2"/>
      <c r="O54" s="2"/>
      <c r="P54" s="2"/>
      <c r="Q54" s="2"/>
      <c r="R54" s="2"/>
      <c r="S54" s="2"/>
      <c r="T54" s="2"/>
      <c r="U54" s="2"/>
      <c r="V54" s="2"/>
      <c r="W54" s="2"/>
      <c r="X54" s="2"/>
      <c r="Y54" s="2"/>
      <c r="Z54" s="2"/>
      <c r="AA54" s="2"/>
      <c r="AB54" s="2"/>
      <c r="AC54" s="2"/>
      <c r="AD54" s="2"/>
      <c r="AE54" s="2"/>
      <c r="AF54" s="2"/>
      <c r="AG54" s="2"/>
      <c r="AH54" s="118"/>
    </row>
    <row r="55" spans="2:34" ht="14.4" x14ac:dyDescent="0.3">
      <c r="B55" s="2" t="s">
        <v>115</v>
      </c>
      <c r="C55" s="2" t="s">
        <v>131</v>
      </c>
      <c r="D55" s="79" t="s">
        <v>11</v>
      </c>
      <c r="E55" s="2">
        <v>2014</v>
      </c>
      <c r="F55" s="45">
        <f>S$17*8760*3.6*10^-3</f>
        <v>47.304000000000002</v>
      </c>
      <c r="H55" s="45">
        <f>S$18*8760*3.6*10^-3</f>
        <v>42.573599999999999</v>
      </c>
      <c r="J55" s="86" t="s">
        <v>132</v>
      </c>
      <c r="K55" s="2">
        <f>AVA_SE!$D$15</f>
        <v>0</v>
      </c>
      <c r="L55" s="2"/>
      <c r="M55" s="2"/>
      <c r="N55" s="2"/>
      <c r="O55" s="2"/>
      <c r="P55" s="2"/>
      <c r="Q55" s="2"/>
      <c r="R55" s="2"/>
      <c r="S55" s="2"/>
      <c r="T55" s="2"/>
      <c r="U55" s="2"/>
      <c r="V55" s="2"/>
      <c r="W55" s="2"/>
      <c r="X55" s="2"/>
      <c r="Y55" s="2"/>
      <c r="Z55" s="2"/>
      <c r="AA55" s="2"/>
      <c r="AB55" s="2"/>
      <c r="AC55" s="2"/>
      <c r="AD55" s="2"/>
      <c r="AE55" s="2"/>
      <c r="AF55" s="2"/>
      <c r="AG55" s="2"/>
      <c r="AH55" s="119"/>
    </row>
    <row r="56" spans="2:34" ht="14.4" x14ac:dyDescent="0.3">
      <c r="B56" s="2" t="s">
        <v>115</v>
      </c>
      <c r="C56" s="2" t="s">
        <v>131</v>
      </c>
      <c r="D56" s="105" t="s">
        <v>11</v>
      </c>
      <c r="E56" s="87">
        <v>2015</v>
      </c>
      <c r="F56" s="54">
        <f>V$15*8760*3.6*10^-3</f>
        <v>67.644720000000007</v>
      </c>
      <c r="G56" s="54">
        <f>V$14*8760*3.6*10^-3</f>
        <v>45.727200000000003</v>
      </c>
      <c r="H56" s="54"/>
      <c r="I56" s="54"/>
      <c r="J56" s="106" t="s">
        <v>132</v>
      </c>
      <c r="K56" s="87" t="e">
        <f>AVA_SE!#REF!</f>
        <v>#REF!</v>
      </c>
      <c r="L56" s="2"/>
      <c r="M56" s="2"/>
      <c r="N56" s="2"/>
      <c r="O56" s="2"/>
      <c r="P56" s="2"/>
      <c r="Q56" s="2"/>
      <c r="R56" s="2"/>
      <c r="S56" s="2"/>
      <c r="T56" s="2"/>
      <c r="U56" s="2"/>
      <c r="V56" s="2"/>
      <c r="W56" s="2"/>
      <c r="X56" s="2"/>
      <c r="Y56" s="2"/>
      <c r="Z56" s="2"/>
      <c r="AA56" s="2"/>
      <c r="AB56" s="2"/>
      <c r="AC56" s="2"/>
      <c r="AD56" s="2"/>
      <c r="AE56" s="2"/>
      <c r="AF56" s="2"/>
      <c r="AG56" s="2"/>
    </row>
    <row r="57" spans="2:34" ht="14.4" x14ac:dyDescent="0.3">
      <c r="B57" s="2" t="s">
        <v>115</v>
      </c>
      <c r="C57" s="2" t="s">
        <v>131</v>
      </c>
      <c r="D57" s="79" t="s">
        <v>11</v>
      </c>
      <c r="E57" s="2">
        <v>2015</v>
      </c>
      <c r="F57" s="45">
        <f>U$15*8760*3.6*10^-3</f>
        <v>66.067920000000001</v>
      </c>
      <c r="G57" s="45">
        <f>U$14*8760*3.6*10^-3</f>
        <v>63.072000000000003</v>
      </c>
      <c r="J57" s="86" t="s">
        <v>132</v>
      </c>
      <c r="K57" s="2" t="e">
        <f>AVA_SE!#REF!</f>
        <v>#REF!</v>
      </c>
      <c r="L57" s="2"/>
      <c r="M57" s="2"/>
      <c r="N57" s="2"/>
      <c r="O57" s="2"/>
      <c r="P57" s="2"/>
      <c r="Q57" s="2"/>
      <c r="R57" s="2"/>
      <c r="S57" s="2"/>
      <c r="T57" s="2"/>
      <c r="U57" s="2"/>
      <c r="V57" s="2"/>
      <c r="W57" s="2"/>
      <c r="X57" s="2"/>
      <c r="Y57" s="2"/>
      <c r="Z57" s="2"/>
      <c r="AA57" s="2"/>
      <c r="AB57" s="2"/>
      <c r="AC57" s="2"/>
      <c r="AD57" s="2"/>
      <c r="AE57" s="2"/>
      <c r="AF57" s="2"/>
      <c r="AG57" s="2"/>
    </row>
    <row r="58" spans="2:34" ht="14.4" x14ac:dyDescent="0.3">
      <c r="B58" s="2" t="s">
        <v>115</v>
      </c>
      <c r="C58" s="2" t="s">
        <v>131</v>
      </c>
      <c r="D58" s="79" t="s">
        <v>11</v>
      </c>
      <c r="E58" s="2">
        <v>2015</v>
      </c>
      <c r="F58" s="100"/>
      <c r="G58" s="100"/>
      <c r="H58" s="45">
        <f>V$16*8760*3.6*10^-3</f>
        <v>67.644720000000007</v>
      </c>
      <c r="J58" s="86" t="s">
        <v>132</v>
      </c>
      <c r="K58" s="2" t="e">
        <f>AVA_SE!#REF!</f>
        <v>#REF!</v>
      </c>
      <c r="L58" s="2"/>
      <c r="M58" s="2"/>
      <c r="N58" s="2"/>
      <c r="O58" s="2"/>
      <c r="P58" s="2"/>
      <c r="Q58" s="2"/>
      <c r="R58" s="2"/>
      <c r="S58" s="2"/>
      <c r="T58" s="2"/>
      <c r="U58" s="2"/>
      <c r="V58" s="2"/>
      <c r="W58" s="2"/>
      <c r="X58" s="2"/>
      <c r="Y58" s="2"/>
      <c r="Z58" s="2"/>
      <c r="AA58" s="2"/>
      <c r="AB58" s="2"/>
      <c r="AC58" s="2"/>
      <c r="AD58" s="2"/>
      <c r="AE58" s="2"/>
      <c r="AF58" s="2"/>
      <c r="AG58" s="2"/>
    </row>
    <row r="59" spans="2:34" ht="14.4" x14ac:dyDescent="0.3">
      <c r="B59" s="2" t="s">
        <v>115</v>
      </c>
      <c r="C59" s="2" t="s">
        <v>131</v>
      </c>
      <c r="D59" s="79" t="s">
        <v>11</v>
      </c>
      <c r="E59" s="2">
        <v>2015</v>
      </c>
      <c r="F59" s="100"/>
      <c r="G59" s="100"/>
      <c r="H59" s="45">
        <f>U$16*8760*3.6*10^-3</f>
        <v>66.067920000000001</v>
      </c>
      <c r="J59" s="86" t="s">
        <v>132</v>
      </c>
      <c r="K59" s="2" t="e">
        <f>AVA_SE!#REF!</f>
        <v>#REF!</v>
      </c>
      <c r="L59" s="2"/>
      <c r="M59" s="2"/>
      <c r="N59" s="2"/>
      <c r="O59" s="2"/>
      <c r="P59" s="2"/>
      <c r="Q59" s="2"/>
      <c r="R59" s="2"/>
      <c r="S59" s="2"/>
      <c r="T59" s="2"/>
      <c r="U59" s="2"/>
      <c r="V59" s="2"/>
      <c r="W59" s="2"/>
      <c r="X59" s="2"/>
      <c r="Y59" s="2"/>
      <c r="Z59" s="2"/>
      <c r="AA59" s="2"/>
      <c r="AB59" s="2"/>
      <c r="AC59" s="2"/>
      <c r="AD59" s="2"/>
      <c r="AE59" s="2"/>
      <c r="AF59" s="2"/>
      <c r="AG59" s="2"/>
    </row>
    <row r="60" spans="2:34" ht="14.4" x14ac:dyDescent="0.3">
      <c r="B60" s="2" t="s">
        <v>115</v>
      </c>
      <c r="C60" s="2" t="s">
        <v>131</v>
      </c>
      <c r="D60" s="79" t="s">
        <v>11</v>
      </c>
      <c r="E60" s="2">
        <v>2015</v>
      </c>
      <c r="F60" s="100"/>
      <c r="G60" s="100"/>
      <c r="I60" s="45">
        <f>U$11*8760*3.6*10^-3</f>
        <v>53.611200000000004</v>
      </c>
      <c r="J60" s="86" t="s">
        <v>132</v>
      </c>
      <c r="K60" s="2" t="e">
        <f>AVA_SE!#REF!</f>
        <v>#REF!</v>
      </c>
      <c r="L60" s="2"/>
      <c r="M60" s="2"/>
      <c r="N60" s="2"/>
      <c r="O60" s="2"/>
      <c r="P60" s="2"/>
      <c r="Q60" s="2"/>
      <c r="R60" s="2"/>
      <c r="S60" s="2"/>
      <c r="T60" s="2"/>
      <c r="U60" s="2"/>
      <c r="V60" s="2"/>
      <c r="W60" s="2"/>
      <c r="X60" s="2"/>
      <c r="Y60" s="2"/>
      <c r="Z60" s="2"/>
      <c r="AA60" s="2"/>
      <c r="AB60" s="2"/>
      <c r="AC60" s="2"/>
      <c r="AD60" s="2"/>
      <c r="AE60" s="2"/>
      <c r="AF60" s="2"/>
      <c r="AG60" s="2"/>
    </row>
    <row r="61" spans="2:34" ht="14.4" x14ac:dyDescent="0.3">
      <c r="B61" s="2" t="s">
        <v>115</v>
      </c>
      <c r="C61" s="2" t="s">
        <v>131</v>
      </c>
      <c r="D61" s="79" t="s">
        <v>11</v>
      </c>
      <c r="E61" s="2">
        <v>2015</v>
      </c>
      <c r="F61" s="100"/>
      <c r="G61" s="100"/>
      <c r="I61" s="45">
        <f>V$11*8760*3.6*10^-3</f>
        <v>40.9968</v>
      </c>
      <c r="J61" s="86" t="s">
        <v>132</v>
      </c>
      <c r="K61" s="2" t="e">
        <f>AVA_SE!#REF!</f>
        <v>#REF!</v>
      </c>
      <c r="L61" s="2"/>
      <c r="M61" s="2"/>
      <c r="N61" s="2"/>
      <c r="O61" s="2"/>
      <c r="P61" s="2"/>
      <c r="Q61" s="2"/>
      <c r="R61" s="2"/>
      <c r="S61" s="2"/>
      <c r="T61" s="2"/>
      <c r="U61" s="2"/>
      <c r="V61" s="2"/>
      <c r="W61" s="2"/>
      <c r="X61" s="2"/>
      <c r="Y61" s="2"/>
      <c r="Z61" s="2"/>
      <c r="AA61" s="2"/>
      <c r="AB61" s="2"/>
      <c r="AC61" s="2"/>
      <c r="AD61" s="2"/>
      <c r="AE61" s="2"/>
      <c r="AF61" s="2"/>
      <c r="AG61" s="2"/>
    </row>
    <row r="62" spans="2:34" ht="14.4" x14ac:dyDescent="0.3">
      <c r="B62" s="2" t="s">
        <v>115</v>
      </c>
      <c r="C62" s="2" t="s">
        <v>131</v>
      </c>
      <c r="D62" s="79" t="s">
        <v>11</v>
      </c>
      <c r="E62" s="2">
        <v>2015</v>
      </c>
      <c r="F62" s="100"/>
      <c r="G62" s="100"/>
      <c r="H62" s="45">
        <f>U$12*8760*3.6*10^-3</f>
        <v>23.336639999999999</v>
      </c>
      <c r="J62" s="86" t="s">
        <v>132</v>
      </c>
      <c r="K62" s="2" t="e">
        <f>AVA_SE!#REF!</f>
        <v>#REF!</v>
      </c>
      <c r="L62" s="2"/>
      <c r="M62" s="2"/>
      <c r="N62" s="2"/>
      <c r="O62" s="2"/>
      <c r="P62" s="2"/>
      <c r="Q62" s="2"/>
      <c r="R62" s="2"/>
      <c r="S62" s="2"/>
      <c r="T62" s="2"/>
      <c r="U62" s="2"/>
      <c r="V62" s="2"/>
      <c r="W62" s="2"/>
      <c r="X62" s="2"/>
      <c r="Y62" s="2"/>
      <c r="Z62" s="2"/>
      <c r="AA62" s="2"/>
      <c r="AB62" s="2"/>
      <c r="AC62" s="2"/>
      <c r="AD62" s="2"/>
      <c r="AE62" s="2"/>
      <c r="AF62" s="2"/>
      <c r="AG62" s="2"/>
    </row>
    <row r="63" spans="2:34" ht="14.4" x14ac:dyDescent="0.3">
      <c r="B63" s="2" t="s">
        <v>115</v>
      </c>
      <c r="C63" s="2" t="s">
        <v>131</v>
      </c>
      <c r="D63" s="79" t="s">
        <v>11</v>
      </c>
      <c r="E63" s="2">
        <v>2015</v>
      </c>
      <c r="H63" s="45">
        <f>V$12*8760*3.6*10^-3</f>
        <v>21.444479999999999</v>
      </c>
      <c r="J63" s="86" t="s">
        <v>132</v>
      </c>
      <c r="K63" s="2" t="e">
        <f>AVA_SE!#REF!</f>
        <v>#REF!</v>
      </c>
      <c r="L63" s="2"/>
      <c r="M63" s="2"/>
      <c r="N63" s="2"/>
      <c r="O63" s="2"/>
      <c r="P63" s="2"/>
      <c r="Q63" s="2"/>
      <c r="R63" s="2"/>
      <c r="S63" s="2"/>
      <c r="T63" s="2"/>
      <c r="U63" s="2"/>
      <c r="V63" s="2"/>
      <c r="W63" s="2"/>
      <c r="X63" s="2"/>
      <c r="Y63" s="2"/>
      <c r="Z63" s="2"/>
      <c r="AA63" s="2"/>
      <c r="AB63" s="2"/>
      <c r="AC63" s="2"/>
      <c r="AD63" s="2"/>
      <c r="AE63" s="2"/>
      <c r="AF63" s="2"/>
      <c r="AG63" s="2"/>
    </row>
    <row r="64" spans="2:34" ht="14.4" x14ac:dyDescent="0.3">
      <c r="C64" s="2" t="s">
        <v>131</v>
      </c>
      <c r="D64" s="79" t="s">
        <v>11</v>
      </c>
      <c r="E64" s="2">
        <v>2015</v>
      </c>
      <c r="I64" s="45">
        <f>U$13*8760*3.6*10^-3</f>
        <v>19.394639999999999</v>
      </c>
      <c r="J64" s="86" t="s">
        <v>132</v>
      </c>
      <c r="K64" s="2" t="str">
        <f>AVA_SE!$D$8</f>
        <v>IMPELC-SEDE</v>
      </c>
      <c r="L64" s="2"/>
      <c r="M64" s="2"/>
      <c r="N64" s="2"/>
      <c r="O64" s="2"/>
      <c r="P64" s="2"/>
      <c r="Q64" s="2"/>
      <c r="R64" s="2"/>
      <c r="S64" s="2"/>
      <c r="T64" s="2"/>
      <c r="U64" s="2"/>
      <c r="V64" s="2"/>
      <c r="W64" s="2"/>
      <c r="X64" s="2"/>
      <c r="Y64" s="2"/>
      <c r="Z64" s="2"/>
      <c r="AA64" s="2"/>
      <c r="AB64" s="2"/>
      <c r="AC64" s="2"/>
      <c r="AD64" s="2"/>
      <c r="AE64" s="2"/>
      <c r="AF64" s="2"/>
      <c r="AG64" s="2"/>
    </row>
    <row r="65" spans="2:38" ht="14.4" x14ac:dyDescent="0.3">
      <c r="C65" s="2" t="s">
        <v>131</v>
      </c>
      <c r="D65" s="79" t="s">
        <v>11</v>
      </c>
      <c r="E65" s="2">
        <v>2015</v>
      </c>
      <c r="I65" s="45">
        <f>V$13*8760*3.6*10^-3</f>
        <v>19.394639999999999</v>
      </c>
      <c r="J65" s="86" t="s">
        <v>132</v>
      </c>
      <c r="K65" s="2" t="str">
        <f>AVA_SE!$D$9</f>
        <v>EXPELC-SEDE</v>
      </c>
      <c r="L65" s="2"/>
      <c r="M65" s="2"/>
      <c r="N65" s="2"/>
      <c r="O65" s="2"/>
      <c r="P65" s="2"/>
      <c r="Q65" s="2"/>
      <c r="R65" s="2"/>
      <c r="S65" s="2"/>
      <c r="T65" s="2"/>
      <c r="U65" s="2"/>
      <c r="V65" s="2"/>
      <c r="W65" s="2"/>
      <c r="X65" s="2"/>
      <c r="Y65" s="2"/>
      <c r="Z65" s="2"/>
      <c r="AA65" s="2"/>
      <c r="AB65" s="2"/>
      <c r="AC65" s="2"/>
      <c r="AD65" s="2"/>
      <c r="AE65" s="2"/>
      <c r="AF65" s="2"/>
      <c r="AG65" s="2"/>
    </row>
    <row r="66" spans="2:38" ht="14.4" x14ac:dyDescent="0.3">
      <c r="C66" s="2" t="s">
        <v>131</v>
      </c>
      <c r="D66" s="79" t="s">
        <v>11</v>
      </c>
      <c r="E66" s="2">
        <v>2015</v>
      </c>
      <c r="I66" s="45">
        <f>V$9*8760*3.6*10^-3</f>
        <v>22.075200000000002</v>
      </c>
      <c r="J66" s="86" t="s">
        <v>132</v>
      </c>
      <c r="K66" s="2" t="str">
        <f>AVA_SE!$D$10</f>
        <v>IMPELC-SELT</v>
      </c>
      <c r="L66" s="2"/>
    </row>
    <row r="67" spans="2:38" ht="14.4" x14ac:dyDescent="0.3">
      <c r="C67" s="2" t="s">
        <v>131</v>
      </c>
      <c r="D67" s="79" t="s">
        <v>11</v>
      </c>
      <c r="E67" s="2">
        <v>2015</v>
      </c>
      <c r="I67" s="45">
        <f>U$9*8760*3.6*10^-3</f>
        <v>22.075200000000002</v>
      </c>
      <c r="J67" s="86" t="s">
        <v>132</v>
      </c>
      <c r="K67" s="2" t="str">
        <f>AVA_SE!$D$11</f>
        <v>EXPELC-SELT</v>
      </c>
      <c r="L67" s="2"/>
    </row>
    <row r="68" spans="2:38" ht="14.4" x14ac:dyDescent="0.3">
      <c r="C68" s="2" t="s">
        <v>131</v>
      </c>
      <c r="D68" s="79" t="s">
        <v>11</v>
      </c>
      <c r="E68" s="2">
        <v>2015</v>
      </c>
      <c r="I68" s="45">
        <f>V$10*8760*3.6*10^-3</f>
        <v>18.921600000000002</v>
      </c>
      <c r="J68" s="86" t="s">
        <v>132</v>
      </c>
      <c r="K68" s="2" t="str">
        <f>AVA_SE!$D$12</f>
        <v>IMPELC-SEPL</v>
      </c>
      <c r="L68" s="2"/>
      <c r="N68" s="120"/>
      <c r="O68" s="121"/>
      <c r="P68" s="121"/>
      <c r="Q68" s="122"/>
      <c r="R68" s="122"/>
      <c r="S68" s="122"/>
      <c r="T68" s="122"/>
      <c r="U68" s="122"/>
      <c r="V68" s="122"/>
      <c r="W68" s="122"/>
      <c r="X68" s="122"/>
      <c r="Y68" s="122"/>
      <c r="Z68" s="122"/>
      <c r="AA68" s="122"/>
      <c r="AB68" s="122"/>
      <c r="AC68" s="69"/>
    </row>
    <row r="69" spans="2:38" ht="14.4" x14ac:dyDescent="0.3">
      <c r="C69" s="2" t="s">
        <v>131</v>
      </c>
      <c r="D69" s="79" t="s">
        <v>11</v>
      </c>
      <c r="E69" s="2">
        <v>2015</v>
      </c>
      <c r="I69" s="45">
        <f>U$10*8760*3.6*10^-3</f>
        <v>18.921600000000002</v>
      </c>
      <c r="J69" s="86" t="s">
        <v>132</v>
      </c>
      <c r="K69" s="2" t="str">
        <f>AVA_SE!$D$13</f>
        <v>EXPELC-SEPL</v>
      </c>
      <c r="L69" s="2"/>
      <c r="N69" s="120"/>
      <c r="O69" s="121"/>
      <c r="P69" s="121"/>
      <c r="Q69" s="122"/>
      <c r="R69" s="122"/>
      <c r="S69" s="122"/>
      <c r="T69" s="122"/>
      <c r="U69" s="122"/>
      <c r="V69" s="122"/>
      <c r="W69" s="122"/>
      <c r="X69" s="122"/>
      <c r="Y69" s="122"/>
      <c r="Z69" s="122"/>
      <c r="AA69" s="122"/>
      <c r="AB69" s="122"/>
      <c r="AC69" s="69"/>
    </row>
    <row r="70" spans="2:38" ht="14.4" x14ac:dyDescent="0.3">
      <c r="B70" s="2" t="s">
        <v>115</v>
      </c>
      <c r="C70" s="2" t="s">
        <v>131</v>
      </c>
      <c r="D70" s="79" t="s">
        <v>11</v>
      </c>
      <c r="E70" s="2">
        <v>2015</v>
      </c>
      <c r="F70" s="45">
        <f>V$17*8760*3.6*10^-3</f>
        <v>34.689599999999999</v>
      </c>
      <c r="H70" s="45">
        <f>V$18*8760*3.6*10^-3</f>
        <v>42.573599999999999</v>
      </c>
      <c r="J70" s="86" t="s">
        <v>132</v>
      </c>
      <c r="K70" s="2">
        <f>AVA_SE!$D$14</f>
        <v>0</v>
      </c>
      <c r="L70" s="2"/>
      <c r="N70" s="120"/>
      <c r="O70" s="121"/>
      <c r="P70" s="121"/>
      <c r="Q70" s="122"/>
      <c r="R70" s="122"/>
      <c r="S70" s="122"/>
      <c r="T70" s="122"/>
      <c r="U70" s="122"/>
      <c r="V70" s="122"/>
      <c r="W70" s="123"/>
      <c r="X70" s="123"/>
      <c r="Y70" s="122"/>
      <c r="Z70" s="122"/>
      <c r="AA70" s="122"/>
      <c r="AB70" s="122"/>
      <c r="AC70" s="69"/>
    </row>
    <row r="71" spans="2:38" ht="14.4" x14ac:dyDescent="0.3">
      <c r="B71" s="2" t="s">
        <v>115</v>
      </c>
      <c r="C71" s="2" t="s">
        <v>131</v>
      </c>
      <c r="D71" s="79" t="s">
        <v>11</v>
      </c>
      <c r="E71" s="2">
        <v>2015</v>
      </c>
      <c r="F71" s="45">
        <f>U$17*8760*3.6*10^-3</f>
        <v>47.304000000000002</v>
      </c>
      <c r="H71" s="45">
        <f>U$18*8760*3.6*10^-3</f>
        <v>42.573599999999999</v>
      </c>
      <c r="J71" s="86" t="s">
        <v>132</v>
      </c>
      <c r="K71" s="2">
        <f>AVA_SE!$D$15</f>
        <v>0</v>
      </c>
      <c r="L71" s="2"/>
      <c r="N71" s="120"/>
      <c r="O71" s="121"/>
      <c r="P71" s="121"/>
      <c r="Q71" s="123"/>
      <c r="R71" s="123"/>
      <c r="S71" s="122"/>
      <c r="T71" s="122"/>
      <c r="U71" s="122"/>
      <c r="V71" s="122"/>
      <c r="W71" s="122"/>
      <c r="X71" s="122"/>
      <c r="Y71" s="122"/>
      <c r="Z71" s="122"/>
      <c r="AA71" s="122"/>
      <c r="AB71" s="122"/>
      <c r="AC71" s="69"/>
    </row>
    <row r="72" spans="2:38" ht="14.4" x14ac:dyDescent="0.3">
      <c r="B72" s="2" t="s">
        <v>115</v>
      </c>
      <c r="C72" s="2" t="s">
        <v>131</v>
      </c>
      <c r="D72" s="105" t="s">
        <v>11</v>
      </c>
      <c r="E72" s="87">
        <v>2018</v>
      </c>
      <c r="F72" s="54">
        <f>X$15*8760*3.6*10^-3</f>
        <v>67.644720000000007</v>
      </c>
      <c r="G72" s="54">
        <f>X$14*8760*3.6*10^-3</f>
        <v>45.727200000000003</v>
      </c>
      <c r="H72" s="54"/>
      <c r="I72" s="54"/>
      <c r="J72" s="106" t="s">
        <v>132</v>
      </c>
      <c r="K72" s="87" t="e">
        <f>AVA_SE!#REF!</f>
        <v>#REF!</v>
      </c>
      <c r="L72" s="2"/>
      <c r="N72" s="120"/>
      <c r="O72" s="121"/>
      <c r="P72" s="121"/>
      <c r="Q72" s="122"/>
      <c r="R72" s="122"/>
      <c r="S72" s="122"/>
      <c r="T72" s="122"/>
      <c r="U72" s="122"/>
      <c r="V72" s="122"/>
      <c r="W72" s="122"/>
      <c r="X72" s="122"/>
      <c r="Y72" s="122"/>
      <c r="Z72" s="122"/>
      <c r="AA72" s="122"/>
      <c r="AB72" s="122"/>
      <c r="AC72" s="69"/>
    </row>
    <row r="73" spans="2:38" ht="14.4" x14ac:dyDescent="0.3">
      <c r="B73" s="2" t="s">
        <v>115</v>
      </c>
      <c r="C73" s="2" t="s">
        <v>131</v>
      </c>
      <c r="D73" s="79" t="s">
        <v>11</v>
      </c>
      <c r="E73" s="2">
        <v>2018</v>
      </c>
      <c r="F73" s="45">
        <f>W$15*8760*3.6*10^-3</f>
        <v>66.067920000000001</v>
      </c>
      <c r="G73" s="45">
        <f>W$14*8760*3.6*10^-3</f>
        <v>63.072000000000003</v>
      </c>
      <c r="J73" s="86" t="s">
        <v>132</v>
      </c>
      <c r="K73" s="2" t="e">
        <f>AVA_SE!#REF!</f>
        <v>#REF!</v>
      </c>
      <c r="L73" s="2"/>
      <c r="N73" s="120"/>
      <c r="O73" s="121"/>
      <c r="P73" s="121"/>
      <c r="Q73" s="123"/>
      <c r="R73" s="123"/>
      <c r="S73" s="122"/>
      <c r="T73" s="122"/>
      <c r="U73" s="122"/>
      <c r="V73" s="122"/>
      <c r="W73" s="122"/>
      <c r="X73" s="122"/>
      <c r="Y73" s="122"/>
      <c r="Z73" s="122"/>
      <c r="AA73" s="123"/>
      <c r="AB73" s="123"/>
      <c r="AC73" s="69"/>
    </row>
    <row r="74" spans="2:38" ht="14.4" x14ac:dyDescent="0.3">
      <c r="B74" s="2" t="s">
        <v>115</v>
      </c>
      <c r="C74" s="2" t="s">
        <v>131</v>
      </c>
      <c r="D74" s="79" t="s">
        <v>11</v>
      </c>
      <c r="E74" s="2">
        <v>2018</v>
      </c>
      <c r="F74" s="100"/>
      <c r="G74" s="100"/>
      <c r="H74" s="45">
        <f>X$16*8760*3.6*10^-3</f>
        <v>67.644720000000007</v>
      </c>
      <c r="J74" s="86" t="s">
        <v>132</v>
      </c>
      <c r="K74" s="2" t="e">
        <f>AVA_SE!#REF!</f>
        <v>#REF!</v>
      </c>
      <c r="L74" s="2"/>
    </row>
    <row r="75" spans="2:38" ht="14.4" x14ac:dyDescent="0.3">
      <c r="B75" s="2" t="s">
        <v>115</v>
      </c>
      <c r="C75" s="2" t="s">
        <v>131</v>
      </c>
      <c r="D75" s="79" t="s">
        <v>11</v>
      </c>
      <c r="E75" s="2">
        <v>2018</v>
      </c>
      <c r="F75" s="100"/>
      <c r="G75" s="100"/>
      <c r="H75" s="45">
        <f>W$16*8760*3.6*10^-3</f>
        <v>66.067920000000001</v>
      </c>
      <c r="J75" s="86" t="s">
        <v>132</v>
      </c>
      <c r="K75" s="2" t="e">
        <f>AVA_SE!#REF!</f>
        <v>#REF!</v>
      </c>
      <c r="L75" s="2"/>
      <c r="AK75" s="249"/>
      <c r="AL75" s="249"/>
    </row>
    <row r="76" spans="2:38" ht="14.4" x14ac:dyDescent="0.3">
      <c r="B76" s="2" t="s">
        <v>115</v>
      </c>
      <c r="C76" s="2" t="s">
        <v>131</v>
      </c>
      <c r="D76" s="79" t="s">
        <v>11</v>
      </c>
      <c r="E76" s="2">
        <v>2018</v>
      </c>
      <c r="F76" s="100"/>
      <c r="G76" s="100"/>
      <c r="I76" s="45">
        <f>W$11*8760*3.6*10^-3</f>
        <v>53.611200000000004</v>
      </c>
      <c r="J76" s="86" t="s">
        <v>132</v>
      </c>
      <c r="K76" s="2" t="e">
        <f>AVA_SE!#REF!</f>
        <v>#REF!</v>
      </c>
      <c r="L76" s="2"/>
      <c r="M76" s="124"/>
      <c r="AK76" s="125"/>
      <c r="AL76" s="125"/>
    </row>
    <row r="77" spans="2:38" ht="14.4" x14ac:dyDescent="0.3">
      <c r="B77" s="2" t="s">
        <v>115</v>
      </c>
      <c r="C77" s="2" t="s">
        <v>131</v>
      </c>
      <c r="D77" s="79" t="s">
        <v>11</v>
      </c>
      <c r="E77" s="2">
        <v>2018</v>
      </c>
      <c r="F77" s="100"/>
      <c r="G77" s="100"/>
      <c r="I77" s="45">
        <f>X$11*8760*3.6*10^-3</f>
        <v>40.9968</v>
      </c>
      <c r="J77" s="86" t="s">
        <v>132</v>
      </c>
      <c r="K77" s="2" t="e">
        <f>AVA_SE!#REF!</f>
        <v>#REF!</v>
      </c>
      <c r="L77" s="2"/>
      <c r="M77" s="124"/>
      <c r="N77" s="126"/>
      <c r="O77" s="100"/>
      <c r="P77" s="100"/>
      <c r="AK77" s="125"/>
      <c r="AL77" s="118"/>
    </row>
    <row r="78" spans="2:38" ht="14.4" x14ac:dyDescent="0.3">
      <c r="B78" s="2" t="s">
        <v>115</v>
      </c>
      <c r="C78" s="2" t="s">
        <v>131</v>
      </c>
      <c r="D78" s="79" t="s">
        <v>11</v>
      </c>
      <c r="E78" s="2">
        <v>2018</v>
      </c>
      <c r="F78" s="100"/>
      <c r="G78" s="100"/>
      <c r="H78" s="45">
        <f>W$12*8760*3.6*10^-3</f>
        <v>23.336639999999999</v>
      </c>
      <c r="J78" s="86" t="s">
        <v>132</v>
      </c>
      <c r="K78" s="2" t="e">
        <f>AVA_SE!#REF!</f>
        <v>#REF!</v>
      </c>
      <c r="L78" s="2"/>
      <c r="M78" s="124"/>
      <c r="N78" s="68"/>
      <c r="O78" s="124"/>
      <c r="Q78" s="124"/>
      <c r="S78" s="124"/>
      <c r="U78" s="124"/>
      <c r="W78" s="124"/>
      <c r="AK78" s="125"/>
      <c r="AL78" s="118"/>
    </row>
    <row r="79" spans="2:38" ht="14.4" x14ac:dyDescent="0.3">
      <c r="B79" s="2" t="s">
        <v>115</v>
      </c>
      <c r="C79" s="2" t="s">
        <v>131</v>
      </c>
      <c r="D79" s="79" t="s">
        <v>11</v>
      </c>
      <c r="E79" s="2">
        <v>2018</v>
      </c>
      <c r="H79" s="45">
        <f>X$12*8760*3.6*10^-3</f>
        <v>21.444479999999999</v>
      </c>
      <c r="J79" s="86" t="s">
        <v>132</v>
      </c>
      <c r="K79" s="2" t="e">
        <f>AVA_SE!#REF!</f>
        <v>#REF!</v>
      </c>
      <c r="L79" s="2"/>
      <c r="M79" s="124"/>
      <c r="N79" s="68"/>
      <c r="O79" s="124"/>
      <c r="Q79" s="124"/>
      <c r="S79" s="124"/>
      <c r="U79" s="124"/>
      <c r="W79" s="124"/>
      <c r="AK79" s="125"/>
      <c r="AL79" s="118"/>
    </row>
    <row r="80" spans="2:38" ht="14.4" x14ac:dyDescent="0.3">
      <c r="C80" s="2" t="s">
        <v>131</v>
      </c>
      <c r="D80" s="79" t="s">
        <v>11</v>
      </c>
      <c r="E80" s="2">
        <v>2018</v>
      </c>
      <c r="I80" s="45">
        <f>W$13*8760*3.6*10^-3</f>
        <v>19.394639999999999</v>
      </c>
      <c r="J80" s="86" t="s">
        <v>132</v>
      </c>
      <c r="K80" s="2" t="str">
        <f>AVA_SE!$D$8</f>
        <v>IMPELC-SEDE</v>
      </c>
      <c r="L80" s="2"/>
      <c r="M80" s="124"/>
      <c r="N80" s="68"/>
      <c r="O80" s="124"/>
      <c r="P80" s="124"/>
      <c r="Q80" s="124"/>
      <c r="R80" s="124"/>
      <c r="S80" s="124"/>
      <c r="T80" s="124"/>
      <c r="U80" s="124"/>
      <c r="V80" s="124"/>
      <c r="W80" s="124"/>
      <c r="AK80" s="118"/>
      <c r="AL80" s="118"/>
    </row>
    <row r="81" spans="2:38" ht="14.4" x14ac:dyDescent="0.3">
      <c r="C81" s="2" t="s">
        <v>131</v>
      </c>
      <c r="D81" s="79" t="s">
        <v>11</v>
      </c>
      <c r="E81" s="2">
        <v>2018</v>
      </c>
      <c r="I81" s="45">
        <f>X$13*8760*3.6*10^-3</f>
        <v>19.394639999999999</v>
      </c>
      <c r="J81" s="86" t="s">
        <v>132</v>
      </c>
      <c r="K81" s="2" t="str">
        <f>AVA_SE!$D$9</f>
        <v>EXPELC-SEDE</v>
      </c>
      <c r="L81" s="2"/>
      <c r="M81" s="124"/>
      <c r="N81" s="68"/>
      <c r="O81" s="124"/>
      <c r="Q81" s="124"/>
      <c r="S81" s="124"/>
      <c r="U81" s="124"/>
      <c r="W81" s="124"/>
      <c r="AK81" s="125"/>
      <c r="AL81" s="118"/>
    </row>
    <row r="82" spans="2:38" ht="14.4" x14ac:dyDescent="0.3">
      <c r="C82" s="2" t="s">
        <v>131</v>
      </c>
      <c r="D82" s="79" t="s">
        <v>11</v>
      </c>
      <c r="E82" s="2">
        <v>2018</v>
      </c>
      <c r="I82" s="45">
        <f>X$9*8760*3.6*10^-3</f>
        <v>22.075200000000002</v>
      </c>
      <c r="J82" s="86" t="s">
        <v>132</v>
      </c>
      <c r="K82" s="2" t="str">
        <f>AVA_SE!$D$10</f>
        <v>IMPELC-SELT</v>
      </c>
      <c r="L82" s="2"/>
      <c r="M82" s="124"/>
      <c r="AK82" s="118"/>
      <c r="AL82" s="118"/>
    </row>
    <row r="83" spans="2:38" ht="14.4" x14ac:dyDescent="0.3">
      <c r="C83" s="2" t="s">
        <v>131</v>
      </c>
      <c r="D83" s="79" t="s">
        <v>11</v>
      </c>
      <c r="E83" s="2">
        <v>2018</v>
      </c>
      <c r="I83" s="45">
        <f>W$9*8760*3.6*10^-3</f>
        <v>22.075200000000002</v>
      </c>
      <c r="J83" s="86" t="s">
        <v>132</v>
      </c>
      <c r="K83" s="2" t="str">
        <f>AVA_SE!$D$11</f>
        <v>EXPELC-SELT</v>
      </c>
      <c r="L83" s="2"/>
      <c r="M83" s="124"/>
      <c r="AK83" s="125"/>
      <c r="AL83" s="125"/>
    </row>
    <row r="84" spans="2:38" ht="14.4" x14ac:dyDescent="0.3">
      <c r="C84" s="2" t="s">
        <v>131</v>
      </c>
      <c r="D84" s="79" t="s">
        <v>11</v>
      </c>
      <c r="E84" s="2">
        <v>2018</v>
      </c>
      <c r="I84" s="45">
        <f>X$10*8760*3.6*10^-3</f>
        <v>18.921600000000002</v>
      </c>
      <c r="J84" s="86" t="s">
        <v>132</v>
      </c>
      <c r="K84" s="2" t="str">
        <f>AVA_SE!$D$12</f>
        <v>IMPELC-SEPL</v>
      </c>
      <c r="L84" s="2"/>
      <c r="M84" s="124"/>
      <c r="AK84" s="125"/>
      <c r="AL84" s="125"/>
    </row>
    <row r="85" spans="2:38" ht="14.4" x14ac:dyDescent="0.3">
      <c r="C85" s="2" t="s">
        <v>131</v>
      </c>
      <c r="D85" s="79" t="s">
        <v>11</v>
      </c>
      <c r="E85" s="2">
        <v>2018</v>
      </c>
      <c r="I85" s="45">
        <f>W$10*8760*3.6*10^-3</f>
        <v>18.921600000000002</v>
      </c>
      <c r="J85" s="86" t="s">
        <v>132</v>
      </c>
      <c r="K85" s="2" t="str">
        <f>AVA_SE!$D$13</f>
        <v>EXPELC-SEPL</v>
      </c>
      <c r="L85" s="2"/>
      <c r="M85" s="124"/>
      <c r="AK85" s="125"/>
      <c r="AL85" s="118"/>
    </row>
    <row r="86" spans="2:38" ht="14.4" x14ac:dyDescent="0.3">
      <c r="B86" s="2" t="s">
        <v>115</v>
      </c>
      <c r="C86" s="2" t="s">
        <v>131</v>
      </c>
      <c r="D86" s="79" t="s">
        <v>11</v>
      </c>
      <c r="E86" s="2">
        <v>2018</v>
      </c>
      <c r="F86" s="45">
        <f>X$17*8760*3.6*10^-3</f>
        <v>34.689599999999999</v>
      </c>
      <c r="H86" s="45">
        <f>X$18*8760*3.6*10^-3</f>
        <v>42.573599999999999</v>
      </c>
      <c r="J86" s="86" t="s">
        <v>132</v>
      </c>
      <c r="K86" s="2">
        <f>AVA_SE!$D$14</f>
        <v>0</v>
      </c>
      <c r="L86" s="2"/>
      <c r="M86" s="124"/>
    </row>
    <row r="87" spans="2:38" ht="14.4" x14ac:dyDescent="0.3">
      <c r="B87" s="2" t="s">
        <v>115</v>
      </c>
      <c r="C87" s="2" t="s">
        <v>131</v>
      </c>
      <c r="D87" s="79" t="s">
        <v>11</v>
      </c>
      <c r="E87" s="2">
        <v>2018</v>
      </c>
      <c r="F87" s="45">
        <f>W$17*8760*3.6*10^-3</f>
        <v>47.304000000000002</v>
      </c>
      <c r="H87" s="45">
        <f>W$18*8760*3.6*10^-3</f>
        <v>42.573599999999999</v>
      </c>
      <c r="J87" s="86" t="s">
        <v>132</v>
      </c>
      <c r="K87" s="2">
        <f>AVA_SE!$D$15</f>
        <v>0</v>
      </c>
      <c r="L87" s="2"/>
      <c r="M87" s="124"/>
      <c r="N87" s="126"/>
      <c r="O87" s="100"/>
      <c r="P87" s="100"/>
    </row>
    <row r="88" spans="2:38" ht="14.4" x14ac:dyDescent="0.3">
      <c r="B88" s="2" t="s">
        <v>115</v>
      </c>
      <c r="C88" s="2" t="s">
        <v>131</v>
      </c>
      <c r="D88" s="105" t="s">
        <v>11</v>
      </c>
      <c r="E88" s="87">
        <v>2019</v>
      </c>
      <c r="F88" s="54">
        <f>Z$15*8760*3.6*10^-3</f>
        <v>67.644720000000007</v>
      </c>
      <c r="G88" s="54">
        <f>Z$14*8760*3.6*10^-3</f>
        <v>45.727200000000003</v>
      </c>
      <c r="H88" s="54"/>
      <c r="I88" s="54"/>
      <c r="J88" s="106" t="s">
        <v>132</v>
      </c>
      <c r="K88" s="87" t="e">
        <f>AVA_SE!#REF!</f>
        <v>#REF!</v>
      </c>
      <c r="L88" s="2"/>
      <c r="M88" s="124"/>
      <c r="O88" s="68"/>
      <c r="AG88" s="250"/>
      <c r="AH88" s="250"/>
      <c r="AI88" s="250"/>
      <c r="AJ88" s="250"/>
    </row>
    <row r="89" spans="2:38" ht="14.4" x14ac:dyDescent="0.3">
      <c r="B89" s="2" t="s">
        <v>115</v>
      </c>
      <c r="C89" s="2" t="s">
        <v>131</v>
      </c>
      <c r="D89" s="79" t="s">
        <v>11</v>
      </c>
      <c r="E89" s="2">
        <v>2019</v>
      </c>
      <c r="F89" s="45">
        <f>Y$15*8760*3.6*10^-3</f>
        <v>66.067920000000001</v>
      </c>
      <c r="G89" s="45">
        <f>Y$14*8760*3.6*10^-3</f>
        <v>63.072000000000003</v>
      </c>
      <c r="J89" s="86" t="s">
        <v>132</v>
      </c>
      <c r="K89" s="2" t="e">
        <f>AVA_SE!#REF!</f>
        <v>#REF!</v>
      </c>
      <c r="L89" s="2"/>
      <c r="M89" s="124"/>
      <c r="N89" s="127"/>
      <c r="O89" s="251"/>
      <c r="P89" s="251"/>
      <c r="Q89" s="249"/>
      <c r="R89" s="249"/>
      <c r="S89" s="249"/>
      <c r="T89" s="249"/>
      <c r="U89" s="249"/>
      <c r="V89" s="249"/>
      <c r="W89" s="249"/>
      <c r="X89" s="249"/>
      <c r="Y89" s="249"/>
      <c r="Z89" s="249"/>
      <c r="AA89" s="249"/>
      <c r="AB89" s="249"/>
      <c r="AC89" s="249"/>
      <c r="AD89" s="249"/>
      <c r="AE89" s="250"/>
      <c r="AF89" s="250"/>
      <c r="AG89" s="118"/>
      <c r="AH89" s="125"/>
      <c r="AI89" s="118"/>
      <c r="AJ89" s="125"/>
    </row>
    <row r="90" spans="2:38" ht="14.4" x14ac:dyDescent="0.3">
      <c r="B90" s="2" t="s">
        <v>115</v>
      </c>
      <c r="C90" s="2" t="s">
        <v>131</v>
      </c>
      <c r="D90" s="79" t="s">
        <v>11</v>
      </c>
      <c r="E90" s="2">
        <v>2019</v>
      </c>
      <c r="F90" s="100"/>
      <c r="G90" s="100"/>
      <c r="H90" s="45">
        <f>Z$16*8760*3.6*10^-3</f>
        <v>67.644720000000007</v>
      </c>
      <c r="J90" s="86" t="s">
        <v>132</v>
      </c>
      <c r="K90" s="2" t="e">
        <f>AVA_SE!#REF!</f>
        <v>#REF!</v>
      </c>
      <c r="L90" s="2"/>
      <c r="M90" s="124"/>
      <c r="N90" s="126"/>
      <c r="O90" s="128"/>
      <c r="P90" s="129"/>
      <c r="Q90" s="125"/>
      <c r="R90" s="118"/>
      <c r="S90" s="125"/>
      <c r="T90" s="118"/>
      <c r="U90" s="125"/>
      <c r="V90" s="118"/>
      <c r="W90" s="125"/>
      <c r="X90" s="118"/>
      <c r="Y90" s="125"/>
      <c r="Z90" s="118"/>
      <c r="AA90" s="125"/>
      <c r="AB90" s="118"/>
      <c r="AC90" s="125"/>
      <c r="AD90" s="125"/>
      <c r="AE90" s="118"/>
      <c r="AF90" s="125"/>
      <c r="AG90" s="118"/>
      <c r="AH90" s="118"/>
      <c r="AI90" s="118"/>
      <c r="AJ90" s="118"/>
    </row>
    <row r="91" spans="2:38" ht="14.4" x14ac:dyDescent="0.3">
      <c r="B91" s="2" t="s">
        <v>115</v>
      </c>
      <c r="C91" s="2" t="s">
        <v>131</v>
      </c>
      <c r="D91" s="79" t="s">
        <v>11</v>
      </c>
      <c r="E91" s="2">
        <v>2019</v>
      </c>
      <c r="F91" s="100"/>
      <c r="G91" s="100"/>
      <c r="H91" s="45">
        <f>Y$16*8760*3.6*10^-3</f>
        <v>66.067920000000001</v>
      </c>
      <c r="J91" s="86" t="s">
        <v>132</v>
      </c>
      <c r="K91" s="2" t="e">
        <f>AVA_SE!#REF!</f>
        <v>#REF!</v>
      </c>
      <c r="L91" s="2"/>
      <c r="M91" s="124"/>
      <c r="N91" s="126"/>
      <c r="O91" s="121"/>
      <c r="P91" s="130"/>
      <c r="Q91" s="125"/>
      <c r="R91" s="118"/>
      <c r="S91" s="125"/>
      <c r="T91" s="118"/>
      <c r="U91" s="118"/>
      <c r="V91" s="118"/>
      <c r="W91" s="118"/>
      <c r="X91" s="118"/>
      <c r="Y91" s="118"/>
      <c r="Z91" s="118"/>
      <c r="AA91" s="118"/>
      <c r="AB91" s="118"/>
      <c r="AC91" s="125"/>
      <c r="AD91" s="118"/>
      <c r="AE91" s="118"/>
      <c r="AF91" s="118"/>
      <c r="AG91" s="125"/>
      <c r="AH91" s="118"/>
      <c r="AI91" s="125"/>
      <c r="AJ91" s="118"/>
    </row>
    <row r="92" spans="2:38" ht="14.4" x14ac:dyDescent="0.3">
      <c r="B92" s="2" t="s">
        <v>115</v>
      </c>
      <c r="C92" s="2" t="s">
        <v>131</v>
      </c>
      <c r="D92" s="79" t="s">
        <v>11</v>
      </c>
      <c r="E92" s="2">
        <v>2019</v>
      </c>
      <c r="F92" s="100"/>
      <c r="G92" s="100"/>
      <c r="I92" s="45">
        <f>Y$11*8760*3.6*10^-3</f>
        <v>53.611200000000004</v>
      </c>
      <c r="J92" s="86" t="s">
        <v>132</v>
      </c>
      <c r="K92" s="2" t="e">
        <f>AVA_SE!#REF!</f>
        <v>#REF!</v>
      </c>
      <c r="L92" s="124"/>
      <c r="M92" s="124"/>
      <c r="N92" s="126"/>
      <c r="O92" s="121"/>
      <c r="P92" s="130"/>
      <c r="Q92" s="125"/>
      <c r="R92" s="118"/>
      <c r="S92" s="125"/>
      <c r="T92" s="118"/>
      <c r="U92" s="125"/>
      <c r="V92" s="118"/>
      <c r="W92" s="125"/>
      <c r="X92" s="118"/>
      <c r="Y92" s="125"/>
      <c r="Z92" s="118"/>
      <c r="AA92" s="125"/>
      <c r="AB92" s="118"/>
      <c r="AC92" s="125"/>
      <c r="AD92" s="118"/>
      <c r="AE92" s="125"/>
      <c r="AF92" s="118"/>
      <c r="AG92" s="125"/>
      <c r="AH92" s="118"/>
      <c r="AI92" s="125"/>
      <c r="AJ92" s="118"/>
    </row>
    <row r="93" spans="2:38" ht="14.4" x14ac:dyDescent="0.3">
      <c r="B93" s="2" t="s">
        <v>115</v>
      </c>
      <c r="C93" s="2" t="s">
        <v>131</v>
      </c>
      <c r="D93" s="79" t="s">
        <v>11</v>
      </c>
      <c r="E93" s="2">
        <v>2019</v>
      </c>
      <c r="F93" s="100"/>
      <c r="G93" s="100"/>
      <c r="I93" s="45">
        <f>Z$11*8760*3.6*10^-3</f>
        <v>40.9968</v>
      </c>
      <c r="J93" s="86" t="s">
        <v>132</v>
      </c>
      <c r="K93" s="2" t="e">
        <f>AVA_SE!#REF!</f>
        <v>#REF!</v>
      </c>
      <c r="L93" s="124"/>
      <c r="M93" s="124"/>
      <c r="N93" s="126"/>
      <c r="O93" s="131"/>
      <c r="P93" s="132"/>
      <c r="Q93" s="125"/>
      <c r="R93" s="118"/>
      <c r="S93" s="125"/>
      <c r="T93" s="118"/>
      <c r="U93" s="125"/>
      <c r="V93" s="118"/>
      <c r="W93" s="125"/>
      <c r="X93" s="118"/>
      <c r="Y93" s="125"/>
      <c r="Z93" s="118"/>
      <c r="AA93" s="125"/>
      <c r="AB93" s="118"/>
      <c r="AC93" s="125"/>
      <c r="AD93" s="118"/>
      <c r="AE93" s="125"/>
      <c r="AF93" s="118"/>
      <c r="AG93" s="118"/>
      <c r="AH93" s="118"/>
      <c r="AI93" s="118"/>
      <c r="AJ93" s="118"/>
    </row>
    <row r="94" spans="2:38" ht="14.4" x14ac:dyDescent="0.3">
      <c r="B94" s="2" t="s">
        <v>115</v>
      </c>
      <c r="C94" s="2" t="s">
        <v>131</v>
      </c>
      <c r="D94" s="79" t="s">
        <v>11</v>
      </c>
      <c r="E94" s="2">
        <v>2019</v>
      </c>
      <c r="F94" s="100"/>
      <c r="G94" s="100"/>
      <c r="H94" s="45">
        <f>Y$12*8760*3.6*10^-3</f>
        <v>23.336639999999999</v>
      </c>
      <c r="J94" s="86" t="s">
        <v>132</v>
      </c>
      <c r="K94" s="2" t="e">
        <f>AVA_SE!#REF!</f>
        <v>#REF!</v>
      </c>
      <c r="L94" s="124"/>
      <c r="M94" s="124"/>
      <c r="N94" s="126"/>
      <c r="O94" s="121"/>
      <c r="P94" s="130"/>
      <c r="Q94" s="125"/>
      <c r="R94" s="118"/>
      <c r="S94" s="125"/>
      <c r="T94" s="118"/>
      <c r="U94" s="118"/>
      <c r="V94" s="118"/>
      <c r="W94" s="118"/>
      <c r="X94" s="118"/>
      <c r="Y94" s="118"/>
      <c r="Z94" s="118"/>
      <c r="AA94" s="118"/>
      <c r="AB94" s="118"/>
      <c r="AC94" s="118"/>
      <c r="AD94" s="118"/>
      <c r="AE94" s="118"/>
      <c r="AF94" s="118"/>
      <c r="AG94" s="125"/>
      <c r="AH94" s="118"/>
      <c r="AI94" s="125"/>
      <c r="AJ94" s="118"/>
    </row>
    <row r="95" spans="2:38" ht="14.4" x14ac:dyDescent="0.3">
      <c r="B95" s="2" t="s">
        <v>115</v>
      </c>
      <c r="C95" s="2" t="s">
        <v>131</v>
      </c>
      <c r="D95" s="79" t="s">
        <v>11</v>
      </c>
      <c r="E95" s="2">
        <v>2019</v>
      </c>
      <c r="H95" s="45">
        <f>Z$12*8760*3.6*10^-3</f>
        <v>21.444479999999999</v>
      </c>
      <c r="J95" s="86" t="s">
        <v>132</v>
      </c>
      <c r="K95" s="2" t="e">
        <f>AVA_SE!#REF!</f>
        <v>#REF!</v>
      </c>
      <c r="L95" s="124"/>
      <c r="M95" s="124"/>
      <c r="N95" s="126"/>
      <c r="O95" s="121"/>
      <c r="P95" s="130"/>
      <c r="Q95" s="125"/>
      <c r="R95" s="118"/>
      <c r="S95" s="125"/>
      <c r="T95" s="118"/>
      <c r="U95" s="125"/>
      <c r="V95" s="118"/>
      <c r="W95" s="125"/>
      <c r="X95" s="118"/>
      <c r="Y95" s="125"/>
      <c r="Z95" s="118"/>
      <c r="AA95" s="125"/>
      <c r="AB95" s="118"/>
      <c r="AC95" s="125"/>
      <c r="AD95" s="118"/>
      <c r="AE95" s="125"/>
      <c r="AF95" s="118"/>
      <c r="AG95" s="118"/>
      <c r="AH95" s="125"/>
      <c r="AI95" s="118"/>
      <c r="AJ95" s="125"/>
    </row>
    <row r="96" spans="2:38" ht="14.4" x14ac:dyDescent="0.3">
      <c r="C96" s="2" t="s">
        <v>131</v>
      </c>
      <c r="D96" s="79" t="s">
        <v>11</v>
      </c>
      <c r="E96" s="2">
        <v>2019</v>
      </c>
      <c r="I96" s="45">
        <f>Y$13*8760*3.6*10^-3</f>
        <v>19.394639999999999</v>
      </c>
      <c r="J96" s="86" t="s">
        <v>132</v>
      </c>
      <c r="K96" s="2" t="str">
        <f>AVA_SE!$D$8</f>
        <v>IMPELC-SEDE</v>
      </c>
      <c r="L96" s="124"/>
      <c r="M96" s="124"/>
      <c r="N96" s="126"/>
      <c r="O96" s="130"/>
      <c r="P96" s="132"/>
      <c r="Q96" s="118"/>
      <c r="R96" s="118"/>
      <c r="S96" s="118"/>
      <c r="T96" s="118"/>
      <c r="U96" s="118"/>
      <c r="V96" s="118"/>
      <c r="W96" s="118"/>
      <c r="X96" s="118"/>
      <c r="Y96" s="118"/>
      <c r="Z96" s="118"/>
      <c r="AA96" s="118"/>
      <c r="AB96" s="118"/>
      <c r="AC96" s="125"/>
      <c r="AD96" s="125"/>
      <c r="AE96" s="118"/>
      <c r="AF96" s="125"/>
      <c r="AG96" s="118"/>
      <c r="AH96" s="125"/>
      <c r="AI96" s="118"/>
      <c r="AJ96" s="125"/>
    </row>
    <row r="97" spans="2:36" ht="14.4" x14ac:dyDescent="0.3">
      <c r="C97" s="2" t="s">
        <v>131</v>
      </c>
      <c r="D97" s="79" t="s">
        <v>11</v>
      </c>
      <c r="E97" s="2">
        <v>2019</v>
      </c>
      <c r="I97" s="45">
        <f>Z$13*8760*3.6*10^-3</f>
        <v>19.394639999999999</v>
      </c>
      <c r="J97" s="86" t="s">
        <v>132</v>
      </c>
      <c r="K97" s="2" t="str">
        <f>AVA_SE!$D$9</f>
        <v>EXPELC-SEDE</v>
      </c>
      <c r="L97" s="124"/>
      <c r="M97" s="124"/>
      <c r="N97" s="126"/>
      <c r="O97" s="131"/>
      <c r="P97" s="132"/>
      <c r="Q97" s="125"/>
      <c r="R97" s="118"/>
      <c r="S97" s="125"/>
      <c r="T97" s="118"/>
      <c r="U97" s="125"/>
      <c r="V97" s="118"/>
      <c r="W97" s="125"/>
      <c r="X97" s="125"/>
      <c r="Y97" s="125"/>
      <c r="Z97" s="125"/>
      <c r="AA97" s="125"/>
      <c r="AB97" s="125"/>
      <c r="AC97" s="125"/>
      <c r="AD97" s="125"/>
      <c r="AE97" s="118"/>
      <c r="AF97" s="125"/>
      <c r="AG97" s="118"/>
      <c r="AH97" s="125"/>
      <c r="AI97" s="118"/>
      <c r="AJ97" s="125"/>
    </row>
    <row r="98" spans="2:36" ht="14.4" x14ac:dyDescent="0.3">
      <c r="C98" s="2" t="s">
        <v>131</v>
      </c>
      <c r="D98" s="79" t="s">
        <v>11</v>
      </c>
      <c r="E98" s="2">
        <v>2019</v>
      </c>
      <c r="I98" s="45">
        <f>Z$9*8760*3.6*10^-3</f>
        <v>22.075200000000002</v>
      </c>
      <c r="J98" s="86" t="s">
        <v>132</v>
      </c>
      <c r="K98" s="2" t="str">
        <f>AVA_SE!$D$10</f>
        <v>IMPELC-SELT</v>
      </c>
      <c r="L98" s="124"/>
      <c r="M98" s="124"/>
      <c r="N98" s="126"/>
      <c r="O98" s="121"/>
      <c r="P98" s="130"/>
      <c r="Q98" s="125"/>
      <c r="R98" s="118"/>
      <c r="S98" s="125"/>
      <c r="T98" s="118"/>
      <c r="U98" s="125"/>
      <c r="V98" s="118"/>
      <c r="W98" s="125"/>
      <c r="X98" s="118"/>
      <c r="Y98" s="125"/>
      <c r="Z98" s="118"/>
      <c r="AA98" s="125"/>
      <c r="AB98" s="118"/>
      <c r="AC98" s="125"/>
      <c r="AD98" s="125"/>
      <c r="AE98" s="118"/>
      <c r="AF98" s="125"/>
    </row>
    <row r="99" spans="2:36" ht="14.4" x14ac:dyDescent="0.3">
      <c r="C99" s="2" t="s">
        <v>131</v>
      </c>
      <c r="D99" s="79" t="s">
        <v>11</v>
      </c>
      <c r="E99" s="2">
        <v>2019</v>
      </c>
      <c r="I99" s="45">
        <f>Y$9*8760*3.6*10^-3</f>
        <v>22.075200000000002</v>
      </c>
      <c r="J99" s="86" t="s">
        <v>132</v>
      </c>
      <c r="K99" s="2" t="str">
        <f>AVA_SE!$D$11</f>
        <v>EXPELC-SELT</v>
      </c>
      <c r="L99" s="124"/>
      <c r="M99" s="124"/>
    </row>
    <row r="100" spans="2:36" ht="14.4" x14ac:dyDescent="0.3">
      <c r="C100" s="2" t="s">
        <v>131</v>
      </c>
      <c r="D100" s="79" t="s">
        <v>11</v>
      </c>
      <c r="E100" s="2">
        <v>2019</v>
      </c>
      <c r="I100" s="45">
        <f>Z$10*8760*3.6*10^-3</f>
        <v>18.921600000000002</v>
      </c>
      <c r="J100" s="86" t="s">
        <v>132</v>
      </c>
      <c r="K100" s="2" t="str">
        <f>AVA_SE!$D$12</f>
        <v>IMPELC-SEPL</v>
      </c>
      <c r="L100" s="124"/>
      <c r="M100" s="124"/>
    </row>
    <row r="101" spans="2:36" ht="14.4" x14ac:dyDescent="0.3">
      <c r="C101" s="2" t="s">
        <v>131</v>
      </c>
      <c r="D101" s="79" t="s">
        <v>11</v>
      </c>
      <c r="E101" s="2">
        <v>2019</v>
      </c>
      <c r="I101" s="45">
        <f>Y$10*8760*3.6*10^-3</f>
        <v>18.921600000000002</v>
      </c>
      <c r="J101" s="86" t="s">
        <v>132</v>
      </c>
      <c r="K101" s="2" t="str">
        <f>AVA_SE!$D$13</f>
        <v>EXPELC-SEPL</v>
      </c>
      <c r="L101" s="124"/>
      <c r="M101" s="124"/>
    </row>
    <row r="102" spans="2:36" ht="14.4" x14ac:dyDescent="0.3">
      <c r="B102" s="2" t="s">
        <v>115</v>
      </c>
      <c r="C102" s="2" t="s">
        <v>131</v>
      </c>
      <c r="D102" s="79" t="s">
        <v>11</v>
      </c>
      <c r="E102" s="2">
        <v>2019</v>
      </c>
      <c r="F102" s="45">
        <f>Z$17*8760*3.6*10^-3</f>
        <v>34.689599999999999</v>
      </c>
      <c r="H102" s="45">
        <f>Z$18*8760*3.6*10^-3</f>
        <v>42.573599999999999</v>
      </c>
      <c r="J102" s="86" t="s">
        <v>132</v>
      </c>
      <c r="K102" s="2">
        <f>AVA_SE!$D$14</f>
        <v>0</v>
      </c>
      <c r="L102" s="124"/>
      <c r="M102" s="124"/>
    </row>
    <row r="103" spans="2:36" ht="14.4" x14ac:dyDescent="0.3">
      <c r="B103" s="2" t="s">
        <v>115</v>
      </c>
      <c r="C103" s="2" t="s">
        <v>131</v>
      </c>
      <c r="D103" s="79" t="s">
        <v>11</v>
      </c>
      <c r="E103" s="2">
        <v>2019</v>
      </c>
      <c r="F103" s="45">
        <f>Y$17*8760*3.6*10^-3</f>
        <v>47.304000000000002</v>
      </c>
      <c r="H103" s="45">
        <f>Y$18*8760*3.6*10^-3</f>
        <v>42.573599999999999</v>
      </c>
      <c r="J103" s="86" t="s">
        <v>132</v>
      </c>
      <c r="K103" s="2">
        <f>AVA_SE!$D$15</f>
        <v>0</v>
      </c>
      <c r="L103" s="124"/>
      <c r="M103" s="124"/>
    </row>
    <row r="104" spans="2:36" ht="14.4" x14ac:dyDescent="0.3">
      <c r="B104" s="2" t="s">
        <v>115</v>
      </c>
      <c r="C104" s="2" t="s">
        <v>131</v>
      </c>
      <c r="D104" s="105" t="s">
        <v>11</v>
      </c>
      <c r="E104" s="87">
        <v>2020</v>
      </c>
      <c r="F104" s="54">
        <f>AB$15*8760*3.6*10^-3</f>
        <v>67.644720000000007</v>
      </c>
      <c r="G104" s="54">
        <f>AB$14*8760*3.6*10^-3</f>
        <v>45.727200000000003</v>
      </c>
      <c r="H104" s="54"/>
      <c r="I104" s="54"/>
      <c r="J104" s="106" t="s">
        <v>132</v>
      </c>
      <c r="K104" s="87" t="e">
        <f>AVA_SE!#REF!</f>
        <v>#REF!</v>
      </c>
      <c r="L104" s="124"/>
      <c r="M104" s="124"/>
    </row>
    <row r="105" spans="2:36" ht="14.4" x14ac:dyDescent="0.3">
      <c r="B105" s="2" t="s">
        <v>115</v>
      </c>
      <c r="C105" s="2" t="s">
        <v>131</v>
      </c>
      <c r="D105" s="79" t="s">
        <v>11</v>
      </c>
      <c r="E105" s="2">
        <v>2020</v>
      </c>
      <c r="F105" s="45">
        <f>AA$15*8760*3.6*10^-3</f>
        <v>66.067920000000001</v>
      </c>
      <c r="G105" s="45">
        <f>AA$14*8760*3.6*10^-3</f>
        <v>63.072000000000003</v>
      </c>
      <c r="J105" s="86" t="s">
        <v>132</v>
      </c>
      <c r="K105" s="2" t="e">
        <f>AVA_SE!#REF!</f>
        <v>#REF!</v>
      </c>
      <c r="L105" s="124"/>
    </row>
    <row r="106" spans="2:36" ht="14.4" x14ac:dyDescent="0.3">
      <c r="B106" s="2" t="s">
        <v>115</v>
      </c>
      <c r="C106" s="2" t="s">
        <v>131</v>
      </c>
      <c r="D106" s="79" t="s">
        <v>11</v>
      </c>
      <c r="E106" s="2">
        <v>2020</v>
      </c>
      <c r="F106" s="100"/>
      <c r="G106" s="100"/>
      <c r="H106" s="45">
        <f>AB$16*8760*3.6*10^-3</f>
        <v>67.644720000000007</v>
      </c>
      <c r="J106" s="86" t="s">
        <v>132</v>
      </c>
      <c r="K106" s="2" t="e">
        <f>AVA_SE!#REF!</f>
        <v>#REF!</v>
      </c>
      <c r="L106" s="124"/>
    </row>
    <row r="107" spans="2:36" ht="14.4" x14ac:dyDescent="0.3">
      <c r="B107" s="2" t="s">
        <v>115</v>
      </c>
      <c r="C107" s="2" t="s">
        <v>131</v>
      </c>
      <c r="D107" s="79" t="s">
        <v>11</v>
      </c>
      <c r="E107" s="2">
        <v>2020</v>
      </c>
      <c r="F107" s="100"/>
      <c r="G107" s="100"/>
      <c r="H107" s="45">
        <f>AA$16*8760*3.6*10^-3</f>
        <v>66.067920000000001</v>
      </c>
      <c r="J107" s="86" t="s">
        <v>132</v>
      </c>
      <c r="K107" s="2" t="e">
        <f>AVA_SE!#REF!</f>
        <v>#REF!</v>
      </c>
      <c r="L107" s="124"/>
    </row>
    <row r="108" spans="2:36" ht="14.4" x14ac:dyDescent="0.3">
      <c r="B108" s="2" t="s">
        <v>115</v>
      </c>
      <c r="C108" s="2" t="s">
        <v>131</v>
      </c>
      <c r="D108" s="79" t="s">
        <v>11</v>
      </c>
      <c r="E108" s="2">
        <v>2020</v>
      </c>
      <c r="F108" s="100"/>
      <c r="G108" s="100"/>
      <c r="I108" s="45">
        <f>AA$11*8760*3.6*10^-3</f>
        <v>53.611200000000004</v>
      </c>
      <c r="J108" s="86" t="s">
        <v>132</v>
      </c>
      <c r="K108" s="2" t="e">
        <f>AVA_SE!#REF!</f>
        <v>#REF!</v>
      </c>
      <c r="L108" s="124"/>
    </row>
    <row r="109" spans="2:36" ht="14.4" x14ac:dyDescent="0.3">
      <c r="B109" s="2" t="s">
        <v>115</v>
      </c>
      <c r="C109" s="2" t="s">
        <v>131</v>
      </c>
      <c r="D109" s="79" t="s">
        <v>11</v>
      </c>
      <c r="E109" s="2">
        <v>2020</v>
      </c>
      <c r="F109" s="100"/>
      <c r="G109" s="100"/>
      <c r="I109" s="45">
        <f>AB$11*8760*3.6*10^-3</f>
        <v>40.9968</v>
      </c>
      <c r="J109" s="86" t="s">
        <v>132</v>
      </c>
      <c r="K109" s="2" t="e">
        <f>AVA_SE!#REF!</f>
        <v>#REF!</v>
      </c>
      <c r="L109" s="124"/>
    </row>
    <row r="110" spans="2:36" ht="14.4" x14ac:dyDescent="0.3">
      <c r="B110" s="2" t="s">
        <v>115</v>
      </c>
      <c r="C110" s="2" t="s">
        <v>131</v>
      </c>
      <c r="D110" s="79" t="s">
        <v>11</v>
      </c>
      <c r="E110" s="2">
        <v>2020</v>
      </c>
      <c r="F110" s="100"/>
      <c r="G110" s="100"/>
      <c r="H110" s="45">
        <f>AA$12*8760*3.6*10^-3</f>
        <v>23.336639999999999</v>
      </c>
      <c r="J110" s="86" t="s">
        <v>132</v>
      </c>
      <c r="K110" s="2" t="e">
        <f>AVA_SE!#REF!</f>
        <v>#REF!</v>
      </c>
      <c r="L110" s="124"/>
    </row>
    <row r="111" spans="2:36" ht="14.4" x14ac:dyDescent="0.3">
      <c r="B111" s="2" t="s">
        <v>115</v>
      </c>
      <c r="C111" s="2" t="s">
        <v>131</v>
      </c>
      <c r="D111" s="79" t="s">
        <v>11</v>
      </c>
      <c r="E111" s="2">
        <v>2020</v>
      </c>
      <c r="H111" s="45">
        <f>AB$12*8760*3.6*10^-3</f>
        <v>21.444479999999999</v>
      </c>
      <c r="J111" s="86" t="s">
        <v>132</v>
      </c>
      <c r="K111" s="2" t="e">
        <f>AVA_SE!#REF!</f>
        <v>#REF!</v>
      </c>
      <c r="L111" s="124"/>
    </row>
    <row r="112" spans="2:36" ht="14.4" x14ac:dyDescent="0.3">
      <c r="C112" s="2" t="s">
        <v>131</v>
      </c>
      <c r="D112" s="79" t="s">
        <v>11</v>
      </c>
      <c r="E112" s="2">
        <v>2020</v>
      </c>
      <c r="I112" s="45">
        <f>AA$13*8760*3.6*10^-3</f>
        <v>19.394639999999999</v>
      </c>
      <c r="J112" s="86" t="s">
        <v>132</v>
      </c>
      <c r="K112" s="2" t="str">
        <f>AVA_SE!$D$8</f>
        <v>IMPELC-SEDE</v>
      </c>
    </row>
    <row r="113" spans="2:18" ht="14.4" x14ac:dyDescent="0.3">
      <c r="C113" s="2" t="s">
        <v>131</v>
      </c>
      <c r="D113" s="79" t="s">
        <v>11</v>
      </c>
      <c r="E113" s="2">
        <v>2020</v>
      </c>
      <c r="I113" s="45">
        <f>AB$13*8760*3.6*10^-3</f>
        <v>19.394639999999999</v>
      </c>
      <c r="J113" s="86" t="s">
        <v>132</v>
      </c>
      <c r="K113" s="2" t="str">
        <f>AVA_SE!$D$9</f>
        <v>EXPELC-SEDE</v>
      </c>
    </row>
    <row r="114" spans="2:18" ht="14.4" x14ac:dyDescent="0.3">
      <c r="C114" s="2" t="s">
        <v>131</v>
      </c>
      <c r="D114" s="79" t="s">
        <v>11</v>
      </c>
      <c r="E114" s="2">
        <v>2020</v>
      </c>
      <c r="I114" s="45">
        <f>AB$9*8760*3.6*10^-3</f>
        <v>22.075200000000002</v>
      </c>
      <c r="J114" s="86" t="s">
        <v>132</v>
      </c>
      <c r="K114" s="2" t="str">
        <f>AVA_SE!$D$10</f>
        <v>IMPELC-SELT</v>
      </c>
    </row>
    <row r="115" spans="2:18" ht="14.4" x14ac:dyDescent="0.3">
      <c r="C115" s="2" t="s">
        <v>131</v>
      </c>
      <c r="D115" s="79" t="s">
        <v>11</v>
      </c>
      <c r="E115" s="2">
        <v>2020</v>
      </c>
      <c r="I115" s="45">
        <f>AA$9*8760*3.6*10^-3</f>
        <v>22.075200000000002</v>
      </c>
      <c r="J115" s="86" t="s">
        <v>132</v>
      </c>
      <c r="K115" s="2" t="str">
        <f>AVA_SE!$D$11</f>
        <v>EXPELC-SELT</v>
      </c>
    </row>
    <row r="116" spans="2:18" ht="14.4" x14ac:dyDescent="0.3">
      <c r="C116" s="2" t="s">
        <v>131</v>
      </c>
      <c r="D116" s="79" t="s">
        <v>11</v>
      </c>
      <c r="E116" s="2">
        <v>2020</v>
      </c>
      <c r="I116" s="45">
        <f>AB$10*8760*3.6*10^-3</f>
        <v>18.921600000000002</v>
      </c>
      <c r="J116" s="86" t="s">
        <v>132</v>
      </c>
      <c r="K116" s="2" t="str">
        <f>AVA_SE!$D$12</f>
        <v>IMPELC-SEPL</v>
      </c>
    </row>
    <row r="117" spans="2:18" ht="14.4" x14ac:dyDescent="0.3">
      <c r="C117" s="2" t="s">
        <v>131</v>
      </c>
      <c r="D117" s="79" t="s">
        <v>11</v>
      </c>
      <c r="E117" s="2">
        <v>2020</v>
      </c>
      <c r="I117" s="45">
        <f>AA$10*8760*3.6*10^-3</f>
        <v>18.921600000000002</v>
      </c>
      <c r="J117" s="86" t="s">
        <v>132</v>
      </c>
      <c r="K117" s="2" t="str">
        <f>AVA_SE!$D$13</f>
        <v>EXPELC-SEPL</v>
      </c>
    </row>
    <row r="118" spans="2:18" ht="14.4" x14ac:dyDescent="0.3">
      <c r="B118" s="2" t="s">
        <v>115</v>
      </c>
      <c r="C118" s="2" t="s">
        <v>131</v>
      </c>
      <c r="D118" s="79" t="s">
        <v>11</v>
      </c>
      <c r="E118" s="2">
        <v>2020</v>
      </c>
      <c r="F118" s="45">
        <f>AB$17*8760*3.6*10^-3</f>
        <v>34.689599999999999</v>
      </c>
      <c r="H118" s="45">
        <f>AB$18*8760*3.6*10^-3</f>
        <v>42.573599999999999</v>
      </c>
      <c r="J118" s="86" t="s">
        <v>132</v>
      </c>
      <c r="K118" s="2">
        <f>AVA_SE!$D$14</f>
        <v>0</v>
      </c>
    </row>
    <row r="119" spans="2:18" ht="14.4" x14ac:dyDescent="0.3">
      <c r="B119" s="2" t="s">
        <v>115</v>
      </c>
      <c r="C119" s="2" t="s">
        <v>131</v>
      </c>
      <c r="D119" s="79" t="s">
        <v>11</v>
      </c>
      <c r="E119" s="2">
        <v>2020</v>
      </c>
      <c r="F119" s="45">
        <f>AA$17*8760*3.6*10^-3</f>
        <v>47.304000000000002</v>
      </c>
      <c r="H119" s="45">
        <f>AA$18*8760*3.6*10^-3</f>
        <v>42.573599999999999</v>
      </c>
      <c r="J119" s="86" t="s">
        <v>132</v>
      </c>
      <c r="K119" s="2">
        <f>AVA_SE!$D$15</f>
        <v>0</v>
      </c>
    </row>
    <row r="120" spans="2:18" ht="14.4" x14ac:dyDescent="0.3">
      <c r="B120" s="2" t="s">
        <v>115</v>
      </c>
      <c r="C120" s="2" t="s">
        <v>131</v>
      </c>
      <c r="D120" s="105" t="s">
        <v>11</v>
      </c>
      <c r="E120" s="87">
        <v>2025</v>
      </c>
      <c r="F120" s="54">
        <f>AD$15*8760*3.6*10^-3</f>
        <v>67.644720000000007</v>
      </c>
      <c r="G120" s="54">
        <f>AD$14*8760*3.6*10^-3</f>
        <v>45.727200000000003</v>
      </c>
      <c r="H120" s="54"/>
      <c r="I120" s="54"/>
      <c r="J120" s="106" t="s">
        <v>132</v>
      </c>
      <c r="K120" s="87" t="e">
        <f>AVA_SE!#REF!</f>
        <v>#REF!</v>
      </c>
      <c r="O120" s="133"/>
      <c r="P120" s="133"/>
      <c r="Q120" s="133">
        <v>2030</v>
      </c>
      <c r="R120" s="133" t="s">
        <v>160</v>
      </c>
    </row>
    <row r="121" spans="2:18" ht="14.4" x14ac:dyDescent="0.3">
      <c r="B121" s="2" t="s">
        <v>115</v>
      </c>
      <c r="C121" s="2" t="s">
        <v>131</v>
      </c>
      <c r="D121" s="79" t="s">
        <v>11</v>
      </c>
      <c r="E121" s="2">
        <v>2025</v>
      </c>
      <c r="F121" s="45">
        <f>AC$15*8760*3.6*10^-3</f>
        <v>66.067920000000001</v>
      </c>
      <c r="G121" s="45">
        <f>AC$14*8760*3.6*10^-3</f>
        <v>63.072000000000003</v>
      </c>
      <c r="J121" s="86" t="s">
        <v>132</v>
      </c>
      <c r="K121" s="2" t="e">
        <f>AVA_SE!#REF!</f>
        <v>#REF!</v>
      </c>
      <c r="O121" s="133" t="s">
        <v>161</v>
      </c>
      <c r="P121" s="133"/>
      <c r="Q121" s="133" t="s">
        <v>162</v>
      </c>
      <c r="R121" s="133" t="s">
        <v>163</v>
      </c>
    </row>
    <row r="122" spans="2:18" ht="14.4" x14ac:dyDescent="0.3">
      <c r="B122" s="2" t="s">
        <v>115</v>
      </c>
      <c r="C122" s="2" t="s">
        <v>131</v>
      </c>
      <c r="D122" s="79" t="s">
        <v>11</v>
      </c>
      <c r="E122" s="2">
        <v>2025</v>
      </c>
      <c r="H122" s="45">
        <f>AD$16*8760*3.6*10^-3</f>
        <v>67.644720000000007</v>
      </c>
      <c r="J122" s="86" t="s">
        <v>132</v>
      </c>
      <c r="K122" s="2" t="e">
        <f>AVA_SE!#REF!</f>
        <v>#REF!</v>
      </c>
      <c r="O122" s="134" t="s">
        <v>74</v>
      </c>
      <c r="P122" s="134" t="s">
        <v>164</v>
      </c>
      <c r="Q122" s="134">
        <v>78.839999999999989</v>
      </c>
      <c r="R122" s="134">
        <v>0</v>
      </c>
    </row>
    <row r="123" spans="2:18" ht="14.4" x14ac:dyDescent="0.3">
      <c r="B123" s="2" t="s">
        <v>115</v>
      </c>
      <c r="C123" s="2" t="s">
        <v>131</v>
      </c>
      <c r="D123" s="79" t="s">
        <v>11</v>
      </c>
      <c r="E123" s="2">
        <v>2025</v>
      </c>
      <c r="H123" s="45">
        <f>AC$16*8760*3.6*10^-3</f>
        <v>66.067920000000001</v>
      </c>
      <c r="J123" s="86" t="s">
        <v>132</v>
      </c>
      <c r="K123" s="2" t="e">
        <f>AVA_SE!#REF!</f>
        <v>#REF!</v>
      </c>
      <c r="O123" s="135" t="s">
        <v>74</v>
      </c>
      <c r="P123" s="135" t="s">
        <v>5</v>
      </c>
      <c r="Q123" s="135">
        <v>22.075199999999999</v>
      </c>
      <c r="R123" s="134">
        <v>0</v>
      </c>
    </row>
    <row r="124" spans="2:18" ht="14.4" x14ac:dyDescent="0.3">
      <c r="B124" s="2" t="s">
        <v>115</v>
      </c>
      <c r="C124" s="2" t="s">
        <v>131</v>
      </c>
      <c r="D124" s="79" t="s">
        <v>11</v>
      </c>
      <c r="E124" s="2">
        <v>2025</v>
      </c>
      <c r="I124" s="45">
        <f>AC$11*8760*3.6*10^-3</f>
        <v>53.611200000000004</v>
      </c>
      <c r="J124" s="86" t="s">
        <v>132</v>
      </c>
      <c r="K124" s="2" t="e">
        <f>AVA_SE!#REF!</f>
        <v>#REF!</v>
      </c>
      <c r="O124" s="136" t="s">
        <v>74</v>
      </c>
      <c r="P124" s="136" t="s">
        <v>6</v>
      </c>
      <c r="Q124" s="136">
        <v>104.0688</v>
      </c>
      <c r="R124" s="136">
        <v>0</v>
      </c>
    </row>
    <row r="125" spans="2:18" ht="14.4" x14ac:dyDescent="0.3">
      <c r="B125" s="2" t="s">
        <v>115</v>
      </c>
      <c r="C125" s="2" t="s">
        <v>131</v>
      </c>
      <c r="D125" s="79" t="s">
        <v>11</v>
      </c>
      <c r="E125" s="2">
        <v>2025</v>
      </c>
      <c r="I125" s="45">
        <f>AD$11*8760*3.6*10^-3</f>
        <v>40.9968</v>
      </c>
      <c r="J125" s="86" t="s">
        <v>132</v>
      </c>
      <c r="K125" s="2" t="e">
        <f>AVA_SE!#REF!</f>
        <v>#REF!</v>
      </c>
      <c r="O125" s="136" t="s">
        <v>6</v>
      </c>
      <c r="P125" s="136" t="s">
        <v>74</v>
      </c>
      <c r="Q125" s="136">
        <v>104.0688</v>
      </c>
      <c r="R125" s="136">
        <v>0</v>
      </c>
    </row>
    <row r="126" spans="2:18" ht="14.4" x14ac:dyDescent="0.3">
      <c r="B126" s="2" t="s">
        <v>115</v>
      </c>
      <c r="C126" s="2" t="s">
        <v>131</v>
      </c>
      <c r="D126" s="79" t="s">
        <v>11</v>
      </c>
      <c r="E126" s="2">
        <v>2025</v>
      </c>
      <c r="H126" s="45">
        <f>AC$12*8760*3.6*10^-3</f>
        <v>23.336639999999999</v>
      </c>
      <c r="J126" s="86" t="s">
        <v>132</v>
      </c>
      <c r="K126" s="2" t="e">
        <f>AVA_SE!#REF!</f>
        <v>#REF!</v>
      </c>
      <c r="O126" s="135" t="s">
        <v>6</v>
      </c>
      <c r="P126" s="135" t="s">
        <v>5</v>
      </c>
      <c r="Q126" s="135">
        <v>63.071999999999996</v>
      </c>
      <c r="R126" s="134">
        <v>6.9379199999999992</v>
      </c>
    </row>
    <row r="127" spans="2:18" ht="14.4" x14ac:dyDescent="0.3">
      <c r="B127" s="2" t="s">
        <v>115</v>
      </c>
      <c r="C127" s="2" t="s">
        <v>131</v>
      </c>
      <c r="D127" s="79" t="s">
        <v>11</v>
      </c>
      <c r="E127" s="2">
        <v>2025</v>
      </c>
      <c r="H127" s="45">
        <f>AD$12*8760*3.6*10^-3</f>
        <v>21.444479999999999</v>
      </c>
      <c r="J127" s="86" t="s">
        <v>132</v>
      </c>
      <c r="K127" s="2" t="e">
        <f>AVA_SE!#REF!</f>
        <v>#REF!</v>
      </c>
      <c r="O127" s="136" t="s">
        <v>6</v>
      </c>
      <c r="P127" s="136" t="s">
        <v>7</v>
      </c>
      <c r="Q127" s="136">
        <v>274.36320000000001</v>
      </c>
      <c r="R127" s="136">
        <v>6.6225599999999991</v>
      </c>
    </row>
    <row r="128" spans="2:18" ht="14.4" x14ac:dyDescent="0.3">
      <c r="C128" s="2" t="s">
        <v>131</v>
      </c>
      <c r="D128" s="79" t="s">
        <v>11</v>
      </c>
      <c r="E128" s="2">
        <v>2025</v>
      </c>
      <c r="I128" s="45">
        <f>AC$13*8760*3.6*10^-3</f>
        <v>19.394639999999999</v>
      </c>
      <c r="J128" s="86" t="s">
        <v>132</v>
      </c>
      <c r="K128" s="2" t="str">
        <f>AVA_SE!$D$8</f>
        <v>IMPELC-SEDE</v>
      </c>
      <c r="O128" s="136" t="s">
        <v>7</v>
      </c>
      <c r="P128" s="136" t="s">
        <v>6</v>
      </c>
      <c r="Q128" s="136">
        <v>274.36320000000001</v>
      </c>
      <c r="R128" s="136">
        <v>6.6225599999999991</v>
      </c>
    </row>
    <row r="129" spans="2:18" ht="14.4" x14ac:dyDescent="0.3">
      <c r="C129" s="2" t="s">
        <v>131</v>
      </c>
      <c r="D129" s="79" t="s">
        <v>11</v>
      </c>
      <c r="E129" s="2">
        <v>2025</v>
      </c>
      <c r="I129" s="45">
        <f>AD$13*8760*3.6*10^-3</f>
        <v>19.394639999999999</v>
      </c>
      <c r="J129" s="86" t="s">
        <v>132</v>
      </c>
      <c r="K129" s="2" t="str">
        <f>AVA_SE!$D$9</f>
        <v>EXPELC-SEDE</v>
      </c>
      <c r="O129" s="135" t="s">
        <v>7</v>
      </c>
      <c r="P129" s="135" t="s">
        <v>4</v>
      </c>
      <c r="Q129" s="135">
        <v>67.802399999999992</v>
      </c>
      <c r="R129" s="134">
        <v>0</v>
      </c>
    </row>
    <row r="130" spans="2:18" ht="14.4" x14ac:dyDescent="0.3">
      <c r="C130" s="2" t="s">
        <v>131</v>
      </c>
      <c r="D130" s="79" t="s">
        <v>11</v>
      </c>
      <c r="E130" s="2">
        <v>2025</v>
      </c>
      <c r="I130" s="45">
        <f>AD$9*8760*3.6*10^-3</f>
        <v>22.075200000000002</v>
      </c>
      <c r="J130" s="86" t="s">
        <v>132</v>
      </c>
      <c r="K130" s="2" t="str">
        <f>AVA_SE!$D$10</f>
        <v>IMPELC-SELT</v>
      </c>
      <c r="O130" s="136" t="s">
        <v>7</v>
      </c>
      <c r="P130" s="136" t="s">
        <v>8</v>
      </c>
      <c r="Q130" s="136">
        <v>227.05919999999998</v>
      </c>
      <c r="R130" s="136">
        <v>0</v>
      </c>
    </row>
    <row r="131" spans="2:18" ht="14.4" x14ac:dyDescent="0.3">
      <c r="C131" s="2" t="s">
        <v>131</v>
      </c>
      <c r="D131" s="79" t="s">
        <v>11</v>
      </c>
      <c r="E131" s="2">
        <v>2025</v>
      </c>
      <c r="I131" s="45">
        <f>AC$9*8760*3.6*10^-3</f>
        <v>22.075200000000002</v>
      </c>
      <c r="J131" s="86" t="s">
        <v>132</v>
      </c>
      <c r="K131" s="2" t="str">
        <f>AVA_SE!$D$11</f>
        <v>EXPELC-SELT</v>
      </c>
      <c r="O131" s="133" t="s">
        <v>7</v>
      </c>
      <c r="P131" s="133" t="s">
        <v>110</v>
      </c>
      <c r="Q131" s="133">
        <v>0</v>
      </c>
      <c r="R131" s="133">
        <v>0.94607999999999992</v>
      </c>
    </row>
    <row r="132" spans="2:18" ht="14.4" x14ac:dyDescent="0.3">
      <c r="C132" s="2" t="s">
        <v>131</v>
      </c>
      <c r="D132" s="79" t="s">
        <v>11</v>
      </c>
      <c r="E132" s="2">
        <v>2025</v>
      </c>
      <c r="I132" s="45">
        <f>AD$10*8760*3.6*10^-3</f>
        <v>18.921600000000002</v>
      </c>
      <c r="J132" s="86" t="s">
        <v>132</v>
      </c>
      <c r="K132" s="2" t="str">
        <f>AVA_SE!$D$12</f>
        <v>IMPELC-SEPL</v>
      </c>
      <c r="O132" s="134" t="s">
        <v>7</v>
      </c>
      <c r="P132" s="134" t="s">
        <v>3</v>
      </c>
      <c r="Q132" s="134">
        <v>21.444480000000002</v>
      </c>
      <c r="R132" s="134">
        <v>18.60624</v>
      </c>
    </row>
    <row r="133" spans="2:18" ht="14.4" x14ac:dyDescent="0.3">
      <c r="C133" s="2" t="s">
        <v>131</v>
      </c>
      <c r="D133" s="79" t="s">
        <v>11</v>
      </c>
      <c r="E133" s="2">
        <v>2025</v>
      </c>
      <c r="I133" s="45">
        <f>AC$10*8760*3.6*10^-3</f>
        <v>18.921600000000002</v>
      </c>
      <c r="J133" s="86" t="s">
        <v>132</v>
      </c>
      <c r="K133" s="2" t="str">
        <f>AVA_SE!$D$13</f>
        <v>EXPELC-SEPL</v>
      </c>
      <c r="O133" s="137" t="s">
        <v>7</v>
      </c>
      <c r="P133" s="137" t="s">
        <v>164</v>
      </c>
      <c r="Q133" s="137">
        <v>42.573599999999999</v>
      </c>
      <c r="R133" s="137">
        <v>0</v>
      </c>
    </row>
    <row r="134" spans="2:18" ht="14.4" x14ac:dyDescent="0.3">
      <c r="B134" s="2" t="s">
        <v>115</v>
      </c>
      <c r="C134" s="2" t="s">
        <v>131</v>
      </c>
      <c r="D134" s="79" t="s">
        <v>11</v>
      </c>
      <c r="E134" s="2">
        <v>2025</v>
      </c>
      <c r="F134" s="45">
        <f>AD$17*8760*3.6*10^-3</f>
        <v>34.689599999999999</v>
      </c>
      <c r="H134" s="45">
        <f>AD$18*8760*3.6*10^-3</f>
        <v>42.573599999999999</v>
      </c>
      <c r="J134" s="86" t="s">
        <v>132</v>
      </c>
      <c r="K134" s="2">
        <f>AVA_SE!$D$14</f>
        <v>0</v>
      </c>
      <c r="O134" s="136" t="s">
        <v>8</v>
      </c>
      <c r="P134" s="136" t="s">
        <v>7</v>
      </c>
      <c r="Q134" s="136">
        <v>227.05919999999998</v>
      </c>
      <c r="R134" s="136">
        <v>0</v>
      </c>
    </row>
    <row r="135" spans="2:18" ht="14.4" x14ac:dyDescent="0.3">
      <c r="B135" s="2" t="s">
        <v>115</v>
      </c>
      <c r="C135" s="2" t="s">
        <v>131</v>
      </c>
      <c r="D135" s="79" t="s">
        <v>11</v>
      </c>
      <c r="E135" s="2">
        <v>2025</v>
      </c>
      <c r="F135" s="45">
        <f>AC$17*8760*3.6*10^-3</f>
        <v>47.304000000000002</v>
      </c>
      <c r="H135" s="45">
        <f>AC$18*8760*3.6*10^-3</f>
        <v>42.573599999999999</v>
      </c>
      <c r="J135" s="86" t="s">
        <v>132</v>
      </c>
      <c r="K135" s="2">
        <f>AVA_SE!$D$15</f>
        <v>0</v>
      </c>
      <c r="O135" s="135" t="s">
        <v>8</v>
      </c>
      <c r="P135" s="135" t="s">
        <v>2</v>
      </c>
      <c r="Q135" s="135">
        <v>40.9968</v>
      </c>
      <c r="R135" s="134">
        <v>0</v>
      </c>
    </row>
    <row r="136" spans="2:18" ht="14.4" x14ac:dyDescent="0.3">
      <c r="B136" s="2" t="s">
        <v>115</v>
      </c>
      <c r="C136" s="2" t="s">
        <v>131</v>
      </c>
      <c r="D136" s="105" t="s">
        <v>11</v>
      </c>
      <c r="E136" s="87">
        <v>2030</v>
      </c>
      <c r="F136" s="54">
        <f>F120</f>
        <v>67.644720000000007</v>
      </c>
      <c r="G136" s="54">
        <f>G120</f>
        <v>45.727200000000003</v>
      </c>
      <c r="H136" s="54"/>
      <c r="I136" s="54"/>
      <c r="J136" s="106" t="s">
        <v>132</v>
      </c>
      <c r="K136" s="87" t="e">
        <f>AVA_SE!#REF!</f>
        <v>#REF!</v>
      </c>
      <c r="O136" s="134" t="s">
        <v>8</v>
      </c>
      <c r="P136" s="134" t="s">
        <v>13</v>
      </c>
      <c r="Q136" s="134">
        <v>40.9968</v>
      </c>
      <c r="R136" s="134">
        <v>0</v>
      </c>
    </row>
    <row r="137" spans="2:18" ht="14.4" x14ac:dyDescent="0.3">
      <c r="B137" s="2" t="s">
        <v>115</v>
      </c>
      <c r="C137" s="2" t="s">
        <v>131</v>
      </c>
      <c r="D137" s="79" t="s">
        <v>11</v>
      </c>
      <c r="E137" s="2">
        <v>2030</v>
      </c>
      <c r="F137" s="138">
        <f>F121</f>
        <v>66.067920000000001</v>
      </c>
      <c r="G137" s="138">
        <f>G121</f>
        <v>63.072000000000003</v>
      </c>
      <c r="J137" s="86" t="s">
        <v>132</v>
      </c>
      <c r="K137" s="2" t="e">
        <f>AVA_SE!#REF!</f>
        <v>#REF!</v>
      </c>
      <c r="O137" s="134" t="s">
        <v>8</v>
      </c>
      <c r="P137" s="134" t="s">
        <v>75</v>
      </c>
      <c r="Q137" s="134">
        <v>18.921600000000002</v>
      </c>
      <c r="R137" s="134">
        <v>64.648799999999994</v>
      </c>
    </row>
    <row r="138" spans="2:18" ht="14.4" x14ac:dyDescent="0.3">
      <c r="B138" s="2" t="s">
        <v>115</v>
      </c>
      <c r="C138" s="2" t="s">
        <v>131</v>
      </c>
      <c r="D138" s="79" t="s">
        <v>11</v>
      </c>
      <c r="E138" s="2">
        <v>2030</v>
      </c>
      <c r="F138" s="100"/>
      <c r="G138" s="100"/>
      <c r="H138" s="45">
        <f>H122</f>
        <v>67.644720000000007</v>
      </c>
      <c r="J138" s="86" t="s">
        <v>132</v>
      </c>
      <c r="K138" s="2" t="e">
        <f>AVA_SE!#REF!</f>
        <v>#REF!</v>
      </c>
      <c r="O138" s="134" t="s">
        <v>8</v>
      </c>
      <c r="P138" s="134" t="s">
        <v>77</v>
      </c>
      <c r="Q138" s="134">
        <v>22.075199999999999</v>
      </c>
      <c r="R138" s="134">
        <v>0</v>
      </c>
    </row>
    <row r="139" spans="2:18" ht="14.4" x14ac:dyDescent="0.3">
      <c r="B139" s="2" t="s">
        <v>115</v>
      </c>
      <c r="C139" s="2" t="s">
        <v>131</v>
      </c>
      <c r="D139" s="79" t="s">
        <v>11</v>
      </c>
      <c r="E139" s="2">
        <v>2030</v>
      </c>
      <c r="F139" s="100"/>
      <c r="G139" s="100"/>
      <c r="H139" s="45">
        <f>H123</f>
        <v>66.067920000000001</v>
      </c>
      <c r="J139" s="86" t="s">
        <v>132</v>
      </c>
      <c r="K139" s="2" t="e">
        <f>AVA_SE!#REF!</f>
        <v>#REF!</v>
      </c>
    </row>
    <row r="140" spans="2:18" ht="14.4" x14ac:dyDescent="0.3">
      <c r="B140" s="2" t="s">
        <v>115</v>
      </c>
      <c r="C140" s="2" t="s">
        <v>131</v>
      </c>
      <c r="D140" s="79" t="s">
        <v>11</v>
      </c>
      <c r="E140" s="2">
        <v>2030</v>
      </c>
      <c r="F140" s="100"/>
      <c r="G140" s="100"/>
      <c r="I140" s="45">
        <f>I124</f>
        <v>53.611200000000004</v>
      </c>
      <c r="J140" s="86" t="s">
        <v>132</v>
      </c>
      <c r="K140" s="2" t="e">
        <f>AVA_SE!#REF!</f>
        <v>#REF!</v>
      </c>
    </row>
    <row r="141" spans="2:18" ht="14.4" x14ac:dyDescent="0.3">
      <c r="B141" s="2" t="s">
        <v>115</v>
      </c>
      <c r="C141" s="2" t="s">
        <v>131</v>
      </c>
      <c r="D141" s="79" t="s">
        <v>11</v>
      </c>
      <c r="E141" s="2">
        <v>2030</v>
      </c>
      <c r="F141" s="100"/>
      <c r="G141" s="100"/>
      <c r="I141" s="45">
        <f>I125</f>
        <v>40.9968</v>
      </c>
      <c r="J141" s="86" t="s">
        <v>132</v>
      </c>
      <c r="K141" s="2" t="e">
        <f>AVA_SE!#REF!</f>
        <v>#REF!</v>
      </c>
    </row>
    <row r="142" spans="2:18" ht="14.4" x14ac:dyDescent="0.3">
      <c r="B142" s="2" t="s">
        <v>115</v>
      </c>
      <c r="C142" s="2" t="s">
        <v>131</v>
      </c>
      <c r="D142" s="79" t="s">
        <v>11</v>
      </c>
      <c r="E142" s="2">
        <v>2030</v>
      </c>
      <c r="F142" s="100"/>
      <c r="G142" s="100"/>
      <c r="H142" s="45">
        <f>H126</f>
        <v>23.336639999999999</v>
      </c>
      <c r="J142" s="86" t="s">
        <v>132</v>
      </c>
      <c r="K142" s="2" t="e">
        <f>AVA_SE!#REF!</f>
        <v>#REF!</v>
      </c>
    </row>
    <row r="143" spans="2:18" ht="14.4" x14ac:dyDescent="0.3">
      <c r="B143" s="2" t="s">
        <v>115</v>
      </c>
      <c r="C143" s="2" t="s">
        <v>131</v>
      </c>
      <c r="D143" s="79" t="s">
        <v>11</v>
      </c>
      <c r="E143" s="2">
        <v>2030</v>
      </c>
      <c r="H143" s="45">
        <f>H127</f>
        <v>21.444479999999999</v>
      </c>
      <c r="J143" s="86" t="s">
        <v>132</v>
      </c>
      <c r="K143" s="2" t="e">
        <f>AVA_SE!#REF!</f>
        <v>#REF!</v>
      </c>
    </row>
    <row r="144" spans="2:18" ht="14.4" x14ac:dyDescent="0.3">
      <c r="C144" s="2" t="s">
        <v>131</v>
      </c>
      <c r="D144" s="79" t="s">
        <v>11</v>
      </c>
      <c r="E144" s="2">
        <v>2030</v>
      </c>
      <c r="I144" s="45">
        <f>Q136</f>
        <v>40.9968</v>
      </c>
      <c r="J144" s="86" t="s">
        <v>132</v>
      </c>
      <c r="K144" s="2" t="str">
        <f>AVA_SE!$D$8</f>
        <v>IMPELC-SEDE</v>
      </c>
    </row>
    <row r="145" spans="1:13" ht="14.4" x14ac:dyDescent="0.3">
      <c r="C145" s="2" t="s">
        <v>131</v>
      </c>
      <c r="D145" s="79" t="s">
        <v>11</v>
      </c>
      <c r="E145" s="2">
        <v>2030</v>
      </c>
      <c r="I145" s="45">
        <f>Q136</f>
        <v>40.9968</v>
      </c>
      <c r="J145" s="86" t="s">
        <v>132</v>
      </c>
      <c r="K145" s="2" t="str">
        <f>AVA_SE!$D$9</f>
        <v>EXPELC-SEDE</v>
      </c>
    </row>
    <row r="146" spans="1:13" ht="14.4" x14ac:dyDescent="0.3">
      <c r="C146" s="2" t="s">
        <v>131</v>
      </c>
      <c r="D146" s="79" t="s">
        <v>11</v>
      </c>
      <c r="E146" s="2">
        <v>2030</v>
      </c>
      <c r="I146" s="45">
        <f>I130</f>
        <v>22.075200000000002</v>
      </c>
      <c r="J146" s="86" t="s">
        <v>132</v>
      </c>
      <c r="K146" s="2" t="str">
        <f>AVA_SE!$D$10</f>
        <v>IMPELC-SELT</v>
      </c>
    </row>
    <row r="147" spans="1:13" ht="14.4" x14ac:dyDescent="0.3">
      <c r="C147" s="2" t="s">
        <v>131</v>
      </c>
      <c r="D147" s="79" t="s">
        <v>11</v>
      </c>
      <c r="E147" s="2">
        <v>2030</v>
      </c>
      <c r="I147" s="45">
        <f>I131</f>
        <v>22.075200000000002</v>
      </c>
      <c r="J147" s="86" t="s">
        <v>132</v>
      </c>
      <c r="K147" s="2" t="str">
        <f>AVA_SE!$D$11</f>
        <v>EXPELC-SELT</v>
      </c>
    </row>
    <row r="148" spans="1:13" ht="14.4" x14ac:dyDescent="0.3">
      <c r="C148" s="2" t="s">
        <v>131</v>
      </c>
      <c r="D148" s="79" t="s">
        <v>11</v>
      </c>
      <c r="E148" s="2">
        <v>2030</v>
      </c>
      <c r="I148" s="45">
        <f>I132</f>
        <v>18.921600000000002</v>
      </c>
      <c r="J148" s="86" t="s">
        <v>132</v>
      </c>
      <c r="K148" s="2" t="str">
        <f>AVA_SE!$D$12</f>
        <v>IMPELC-SEPL</v>
      </c>
    </row>
    <row r="149" spans="1:13" ht="14.4" x14ac:dyDescent="0.3">
      <c r="C149" s="2" t="s">
        <v>131</v>
      </c>
      <c r="D149" s="79" t="s">
        <v>11</v>
      </c>
      <c r="E149" s="2">
        <v>2030</v>
      </c>
      <c r="I149" s="45">
        <f>I133</f>
        <v>18.921600000000002</v>
      </c>
      <c r="J149" s="86" t="s">
        <v>132</v>
      </c>
      <c r="K149" s="2" t="str">
        <f>AVA_SE!$D$13</f>
        <v>EXPELC-SEPL</v>
      </c>
    </row>
    <row r="150" spans="1:13" ht="14.4" x14ac:dyDescent="0.3">
      <c r="B150" s="2" t="s">
        <v>115</v>
      </c>
      <c r="C150" s="2" t="s">
        <v>131</v>
      </c>
      <c r="D150" s="79" t="s">
        <v>11</v>
      </c>
      <c r="E150" s="2">
        <v>2030</v>
      </c>
      <c r="F150" s="45">
        <f>Q122</f>
        <v>78.839999999999989</v>
      </c>
      <c r="H150" s="45">
        <f>H134</f>
        <v>42.573599999999999</v>
      </c>
      <c r="J150" s="86" t="s">
        <v>132</v>
      </c>
      <c r="K150" s="2">
        <f>AVA_SE!$D$14</f>
        <v>0</v>
      </c>
    </row>
    <row r="151" spans="1:13" ht="14.4" x14ac:dyDescent="0.3">
      <c r="A151" s="165"/>
      <c r="B151" s="3" t="s">
        <v>115</v>
      </c>
      <c r="C151" s="2" t="s">
        <v>131</v>
      </c>
      <c r="D151" s="166" t="s">
        <v>11</v>
      </c>
      <c r="E151" s="3">
        <v>2030</v>
      </c>
      <c r="F151" s="165">
        <f>Q122</f>
        <v>78.839999999999989</v>
      </c>
      <c r="G151" s="165"/>
      <c r="H151" s="165">
        <f>H135</f>
        <v>42.573599999999999</v>
      </c>
      <c r="I151" s="165"/>
      <c r="J151" s="168" t="s">
        <v>132</v>
      </c>
      <c r="K151" s="3">
        <f>AVA_SE!$D$15</f>
        <v>0</v>
      </c>
      <c r="L151" s="234"/>
    </row>
    <row r="152" spans="1:13" ht="14.4" x14ac:dyDescent="0.3">
      <c r="C152" s="2" t="s">
        <v>131</v>
      </c>
      <c r="D152" s="79" t="s">
        <v>11</v>
      </c>
      <c r="E152" s="2">
        <v>2040</v>
      </c>
      <c r="F152" s="45" cm="1">
        <f t="array" ref="F152">INDEX('Balmorel Transmission data'!$C$9:$G$25,MATCH(F$5&amp;$E152,'Balmorel Transmission data'!$B$9:$B$25&amp;'Balmorel Transmission data'!$A$9:$A$25,0),MATCH(RIGHT($K152,2),'Balmorel Transmission data'!$C$8:$G$8,0))*8760*3.6/1000000</f>
        <v>0</v>
      </c>
      <c r="G152" s="45" cm="1">
        <f t="array" ref="G152">INDEX('Balmorel Transmission data'!$C$9:$G$25,MATCH(G$5&amp;$E152,'Balmorel Transmission data'!$B$9:$B$25&amp;'Balmorel Transmission data'!$A$9:$A$25,0),MATCH(RIGHT($K152,2),'Balmorel Transmission data'!$C$8:$G$8,0))*8760*3.6/1000000</f>
        <v>0</v>
      </c>
      <c r="H152" s="45" cm="1">
        <f t="array" ref="H152">INDEX('Balmorel Transmission data'!$C$9:$G$25,MATCH(H$5&amp;$E152,'Balmorel Transmission data'!$B$9:$B$25&amp;'Balmorel Transmission data'!$A$9:$A$25,0),MATCH(RIGHT($K152,2),'Balmorel Transmission data'!$C$8:$G$8,0))*8760*3.6/1000000</f>
        <v>0</v>
      </c>
      <c r="I152" s="45" cm="1">
        <f t="array" ref="I152">INDEX('Balmorel Transmission data'!$C$9:$G$25,MATCH(I$5&amp;$E152,'Balmorel Transmission data'!$B$9:$B$25&amp;'Balmorel Transmission data'!$A$9:$A$25,0),MATCH(RIGHT($K152,2),'Balmorel Transmission data'!$C$8:$G$8,0))*8760*3.6/1000000</f>
        <v>161.78598972511207</v>
      </c>
      <c r="J152" s="86" t="s">
        <v>132</v>
      </c>
      <c r="K152" s="2" t="str">
        <f>AVA_SE!$D$8</f>
        <v>IMPELC-SEDE</v>
      </c>
      <c r="L152" s="234"/>
      <c r="M152" s="68" t="s">
        <v>226</v>
      </c>
    </row>
    <row r="153" spans="1:13" ht="14.4" x14ac:dyDescent="0.3">
      <c r="C153" s="2" t="s">
        <v>131</v>
      </c>
      <c r="D153" s="79" t="s">
        <v>11</v>
      </c>
      <c r="E153" s="2">
        <v>2040</v>
      </c>
      <c r="F153" s="45" cm="1">
        <f t="array" ref="F153">INDEX('Balmorel Transmission data'!$C$9:$G$25,MATCH(F$5&amp;$E153,'Balmorel Transmission data'!$B$9:$B$25&amp;'Balmorel Transmission data'!$A$9:$A$25,0),MATCH(RIGHT($K153,2),'Balmorel Transmission data'!$C$8:$G$8,0))*8760*3.6/1000000</f>
        <v>0</v>
      </c>
      <c r="G153" s="45" cm="1">
        <f t="array" ref="G153">INDEX('Balmorel Transmission data'!$C$9:$G$25,MATCH(G$5&amp;$E153,'Balmorel Transmission data'!$B$9:$B$25&amp;'Balmorel Transmission data'!$A$9:$A$25,0),MATCH(RIGHT($K153,2),'Balmorel Transmission data'!$C$8:$G$8,0))*8760*3.6/1000000</f>
        <v>0</v>
      </c>
      <c r="H153" s="45" cm="1">
        <f t="array" ref="H153">INDEX('Balmorel Transmission data'!$C$9:$G$25,MATCH(H$5&amp;$E153,'Balmorel Transmission data'!$B$9:$B$25&amp;'Balmorel Transmission data'!$A$9:$A$25,0),MATCH(RIGHT($K153,2),'Balmorel Transmission data'!$C$8:$G$8,0))*8760*3.6/1000000</f>
        <v>0</v>
      </c>
      <c r="I153" s="45" cm="1">
        <f t="array" ref="I153">INDEX('Balmorel Transmission data'!$C$9:$G$25,MATCH(I$5&amp;$E153,'Balmorel Transmission data'!$B$9:$B$25&amp;'Balmorel Transmission data'!$A$9:$A$25,0),MATCH(RIGHT($K153,2),'Balmorel Transmission data'!$C$8:$G$8,0))*8760*3.6/1000000</f>
        <v>161.78598972511207</v>
      </c>
      <c r="J153" s="86" t="s">
        <v>132</v>
      </c>
      <c r="K153" s="2" t="str">
        <f>AVA_SE!$D$9</f>
        <v>EXPELC-SEDE</v>
      </c>
      <c r="L153" s="234"/>
      <c r="M153" s="68" t="s">
        <v>226</v>
      </c>
    </row>
    <row r="154" spans="1:13" ht="14.4" x14ac:dyDescent="0.3">
      <c r="C154" s="2" t="s">
        <v>131</v>
      </c>
      <c r="D154" s="79" t="s">
        <v>11</v>
      </c>
      <c r="E154" s="2">
        <v>2040</v>
      </c>
      <c r="F154" s="45" cm="1">
        <f t="array" ref="F154">INDEX('Balmorel Transmission data'!$C$9:$G$25,MATCH(F$5&amp;$E154,'Balmorel Transmission data'!$B$9:$B$25&amp;'Balmorel Transmission data'!$A$9:$A$25,0),MATCH(RIGHT($K154,2),'Balmorel Transmission data'!$C$8:$G$8,0))*8760*3.6/1000000</f>
        <v>0</v>
      </c>
      <c r="G154" s="45" cm="1">
        <f t="array" ref="G154">INDEX('Balmorel Transmission data'!$C$9:$G$25,MATCH(G$5&amp;$E154,'Balmorel Transmission data'!$B$9:$B$25&amp;'Balmorel Transmission data'!$A$9:$A$25,0),MATCH(RIGHT($K154,2),'Balmorel Transmission data'!$C$8:$G$8,0))*8760*3.6/1000000</f>
        <v>0</v>
      </c>
      <c r="H154" s="45" cm="1">
        <f t="array" ref="H154">INDEX('Balmorel Transmission data'!$C$9:$G$25,MATCH(H$5&amp;$E154,'Balmorel Transmission data'!$B$9:$B$25&amp;'Balmorel Transmission data'!$A$9:$A$25,0),MATCH(RIGHT($K154,2),'Balmorel Transmission data'!$C$8:$G$8,0))*8760*3.6/1000000</f>
        <v>66.553810695066645</v>
      </c>
      <c r="I154" s="45" cm="1">
        <f t="array" ref="I154">INDEX('Balmorel Transmission data'!$C$9:$G$25,MATCH(I$5&amp;$E154,'Balmorel Transmission data'!$B$9:$B$25&amp;'Balmorel Transmission data'!$A$9:$A$25,0),MATCH(RIGHT($K154,2),'Balmorel Transmission data'!$C$8:$G$8,0))*8760*3.6/1000000</f>
        <v>63.164335984025136</v>
      </c>
      <c r="J154" s="86" t="s">
        <v>132</v>
      </c>
      <c r="K154" s="2" t="str">
        <f>AVA_SE!$D$10</f>
        <v>IMPELC-SELT</v>
      </c>
      <c r="L154" s="234"/>
      <c r="M154" s="68" t="s">
        <v>226</v>
      </c>
    </row>
    <row r="155" spans="1:13" ht="14.4" x14ac:dyDescent="0.3">
      <c r="C155" s="2" t="s">
        <v>131</v>
      </c>
      <c r="D155" s="79" t="s">
        <v>11</v>
      </c>
      <c r="E155" s="2">
        <v>2040</v>
      </c>
      <c r="F155" s="45" cm="1">
        <f t="array" ref="F155">INDEX('Balmorel Transmission data'!$C$9:$G$25,MATCH(F$5&amp;$E155,'Balmorel Transmission data'!$B$9:$B$25&amp;'Balmorel Transmission data'!$A$9:$A$25,0),MATCH(RIGHT($K155,2),'Balmorel Transmission data'!$C$8:$G$8,0))*8760*3.6/1000000</f>
        <v>0</v>
      </c>
      <c r="G155" s="45" cm="1">
        <f t="array" ref="G155">INDEX('Balmorel Transmission data'!$C$9:$G$25,MATCH(G$5&amp;$E155,'Balmorel Transmission data'!$B$9:$B$25&amp;'Balmorel Transmission data'!$A$9:$A$25,0),MATCH(RIGHT($K155,2),'Balmorel Transmission data'!$C$8:$G$8,0))*8760*3.6/1000000</f>
        <v>0</v>
      </c>
      <c r="H155" s="45" cm="1">
        <f t="array" ref="H155">INDEX('Balmorel Transmission data'!$C$9:$G$25,MATCH(H$5&amp;$E155,'Balmorel Transmission data'!$B$9:$B$25&amp;'Balmorel Transmission data'!$A$9:$A$25,0),MATCH(RIGHT($K155,2),'Balmorel Transmission data'!$C$8:$G$8,0))*8760*3.6/1000000</f>
        <v>66.553810695066645</v>
      </c>
      <c r="I155" s="45" cm="1">
        <f t="array" ref="I155">INDEX('Balmorel Transmission data'!$C$9:$G$25,MATCH(I$5&amp;$E155,'Balmorel Transmission data'!$B$9:$B$25&amp;'Balmorel Transmission data'!$A$9:$A$25,0),MATCH(RIGHT($K155,2),'Balmorel Transmission data'!$C$8:$G$8,0))*8760*3.6/1000000</f>
        <v>63.164335984025136</v>
      </c>
      <c r="J155" s="86" t="s">
        <v>132</v>
      </c>
      <c r="K155" s="2" t="str">
        <f>AVA_SE!$D$11</f>
        <v>EXPELC-SELT</v>
      </c>
      <c r="L155" s="234"/>
      <c r="M155" s="68" t="s">
        <v>226</v>
      </c>
    </row>
    <row r="156" spans="1:13" ht="14.4" x14ac:dyDescent="0.3">
      <c r="C156" s="2" t="s">
        <v>131</v>
      </c>
      <c r="D156" s="79" t="s">
        <v>11</v>
      </c>
      <c r="E156" s="2">
        <v>2040</v>
      </c>
      <c r="F156" s="45" cm="1">
        <f t="array" ref="F156">INDEX('Balmorel Transmission data'!$C$9:$G$25,MATCH(F$5&amp;$E156,'Balmorel Transmission data'!$B$9:$B$25&amp;'Balmorel Transmission data'!$A$9:$A$25,0),MATCH(RIGHT($K156,2),'Balmorel Transmission data'!$C$8:$G$8,0))*8760*3.6/1000000</f>
        <v>0</v>
      </c>
      <c r="G156" s="45" cm="1">
        <f t="array" ref="G156">INDEX('Balmorel Transmission data'!$C$9:$G$25,MATCH(G$5&amp;$E156,'Balmorel Transmission data'!$B$9:$B$25&amp;'Balmorel Transmission data'!$A$9:$A$25,0),MATCH(RIGHT($K156,2),'Balmorel Transmission data'!$C$8:$G$8,0))*8760*3.6/1000000</f>
        <v>0</v>
      </c>
      <c r="H156" s="45" cm="1">
        <f t="array" ref="H156">INDEX('Balmorel Transmission data'!$C$9:$G$25,MATCH(H$5&amp;$E156,'Balmorel Transmission data'!$B$9:$B$25&amp;'Balmorel Transmission data'!$A$9:$A$25,0),MATCH(RIGHT($K156,2),'Balmorel Transmission data'!$C$8:$G$8,0))*8760*3.6/1000000</f>
        <v>0</v>
      </c>
      <c r="I156" s="45" cm="1">
        <f t="array" ref="I156">INDEX('Balmorel Transmission data'!$C$9:$G$25,MATCH(I$5&amp;$E156,'Balmorel Transmission data'!$B$9:$B$25&amp;'Balmorel Transmission data'!$A$9:$A$25,0),MATCH(RIGHT($K156,2),'Balmorel Transmission data'!$C$8:$G$8,0))*8760*3.6/1000000</f>
        <v>615.07278122669516</v>
      </c>
      <c r="J156" s="86" t="s">
        <v>132</v>
      </c>
      <c r="K156" s="2" t="str">
        <f>AVA_SE!$D$12</f>
        <v>IMPELC-SEPL</v>
      </c>
      <c r="L156" s="234"/>
      <c r="M156" s="68" t="s">
        <v>226</v>
      </c>
    </row>
    <row r="157" spans="1:13" ht="14.4" x14ac:dyDescent="0.3">
      <c r="A157" s="165"/>
      <c r="B157" s="165"/>
      <c r="C157" s="2" t="s">
        <v>131</v>
      </c>
      <c r="D157" s="166" t="s">
        <v>11</v>
      </c>
      <c r="E157" s="3">
        <v>2040</v>
      </c>
      <c r="F157" s="165" cm="1">
        <f t="array" ref="F157">INDEX('Balmorel Transmission data'!$C$9:$G$25,MATCH(F$5&amp;$E157,'Balmorel Transmission data'!$B$9:$B$25&amp;'Balmorel Transmission data'!$A$9:$A$25,0),MATCH(RIGHT($K157,2),'Balmorel Transmission data'!$C$8:$G$8,0))*8760*3.6/1000000</f>
        <v>0</v>
      </c>
      <c r="G157" s="165" cm="1">
        <f t="array" ref="G157">INDEX('Balmorel Transmission data'!$C$9:$G$25,MATCH(G$5&amp;$E157,'Balmorel Transmission data'!$B$9:$B$25&amp;'Balmorel Transmission data'!$A$9:$A$25,0),MATCH(RIGHT($K157,2),'Balmorel Transmission data'!$C$8:$G$8,0))*8760*3.6/1000000</f>
        <v>0</v>
      </c>
      <c r="H157" s="165" cm="1">
        <f t="array" ref="H157">INDEX('Balmorel Transmission data'!$C$9:$G$25,MATCH(H$5&amp;$E157,'Balmorel Transmission data'!$B$9:$B$25&amp;'Balmorel Transmission data'!$A$9:$A$25,0),MATCH(RIGHT($K157,2),'Balmorel Transmission data'!$C$8:$G$8,0))*8760*3.6/1000000</f>
        <v>0</v>
      </c>
      <c r="I157" s="165" cm="1">
        <f t="array" ref="I157">INDEX('Balmorel Transmission data'!$C$9:$G$25,MATCH(I$5&amp;$E157,'Balmorel Transmission data'!$B$9:$B$25&amp;'Balmorel Transmission data'!$A$9:$A$25,0),MATCH(RIGHT($K157,2),'Balmorel Transmission data'!$C$8:$G$8,0))*8760*3.6/1000000</f>
        <v>615.07278122669516</v>
      </c>
      <c r="J157" s="168" t="s">
        <v>132</v>
      </c>
      <c r="K157" s="3" t="str">
        <f>AVA_SE!$D$13</f>
        <v>EXPELC-SEPL</v>
      </c>
      <c r="L157" s="234"/>
      <c r="M157" s="68" t="s">
        <v>226</v>
      </c>
    </row>
    <row r="158" spans="1:13" ht="14.4" x14ac:dyDescent="0.3">
      <c r="C158" s="2" t="s">
        <v>131</v>
      </c>
      <c r="D158" s="79" t="s">
        <v>11</v>
      </c>
      <c r="E158" s="2">
        <v>2050</v>
      </c>
      <c r="F158" s="45" cm="1">
        <f t="array" ref="F158">INDEX('Balmorel Transmission data'!$C$9:$G$25,MATCH(F$5&amp;$E158,'Balmorel Transmission data'!$B$9:$B$25&amp;'Balmorel Transmission data'!$A$9:$A$25,0),MATCH(RIGHT($K158,2),'Balmorel Transmission data'!$C$8:$G$8,0))*8760*3.6/1000000</f>
        <v>0</v>
      </c>
      <c r="G158" s="45" cm="1">
        <f t="array" ref="G158">INDEX('Balmorel Transmission data'!$C$9:$G$25,MATCH(G$5&amp;$E158,'Balmorel Transmission data'!$B$9:$B$25&amp;'Balmorel Transmission data'!$A$9:$A$25,0),MATCH(RIGHT($K158,2),'Balmorel Transmission data'!$C$8:$G$8,0))*8760*3.6/1000000</f>
        <v>0</v>
      </c>
      <c r="H158" s="45" cm="1">
        <f t="array" ref="H158">INDEX('Balmorel Transmission data'!$C$9:$G$25,MATCH(H$5&amp;$E158,'Balmorel Transmission data'!$B$9:$B$25&amp;'Balmorel Transmission data'!$A$9:$A$25,0),MATCH(RIGHT($K158,2),'Balmorel Transmission data'!$C$8:$G$8,0))*8760*3.6/1000000</f>
        <v>0</v>
      </c>
      <c r="I158" s="45" cm="1">
        <f t="array" ref="I158">INDEX('Balmorel Transmission data'!$C$9:$G$25,MATCH(I$5&amp;$E158,'Balmorel Transmission data'!$B$9:$B$25&amp;'Balmorel Transmission data'!$A$9:$A$25,0),MATCH(RIGHT($K158,2),'Balmorel Transmission data'!$C$8:$G$8,0))*8760*3.6/1000000</f>
        <v>183.05535551093644</v>
      </c>
      <c r="J158" s="86" t="s">
        <v>132</v>
      </c>
      <c r="K158" s="2" t="str">
        <f>AVA_SE!$D$8</f>
        <v>IMPELC-SEDE</v>
      </c>
      <c r="L158" s="234"/>
      <c r="M158" s="68" t="s">
        <v>226</v>
      </c>
    </row>
    <row r="159" spans="1:13" ht="14.4" x14ac:dyDescent="0.3">
      <c r="C159" s="2" t="s">
        <v>131</v>
      </c>
      <c r="D159" s="79" t="s">
        <v>11</v>
      </c>
      <c r="E159" s="2">
        <v>2050</v>
      </c>
      <c r="F159" s="45" cm="1">
        <f t="array" ref="F159">INDEX('Balmorel Transmission data'!$C$9:$G$25,MATCH(F$5&amp;$E159,'Balmorel Transmission data'!$B$9:$B$25&amp;'Balmorel Transmission data'!$A$9:$A$25,0),MATCH(RIGHT($K159,2),'Balmorel Transmission data'!$C$8:$G$8,0))*8760*3.6/1000000</f>
        <v>0</v>
      </c>
      <c r="G159" s="45" cm="1">
        <f t="array" ref="G159">INDEX('Balmorel Transmission data'!$C$9:$G$25,MATCH(G$5&amp;$E159,'Balmorel Transmission data'!$B$9:$B$25&amp;'Balmorel Transmission data'!$A$9:$A$25,0),MATCH(RIGHT($K159,2),'Balmorel Transmission data'!$C$8:$G$8,0))*8760*3.6/1000000</f>
        <v>0</v>
      </c>
      <c r="H159" s="45" cm="1">
        <f t="array" ref="H159">INDEX('Balmorel Transmission data'!$C$9:$G$25,MATCH(H$5&amp;$E159,'Balmorel Transmission data'!$B$9:$B$25&amp;'Balmorel Transmission data'!$A$9:$A$25,0),MATCH(RIGHT($K159,2),'Balmorel Transmission data'!$C$8:$G$8,0))*8760*3.6/1000000</f>
        <v>0</v>
      </c>
      <c r="I159" s="45" cm="1">
        <f t="array" ref="I159">INDEX('Balmorel Transmission data'!$C$9:$G$25,MATCH(I$5&amp;$E159,'Balmorel Transmission data'!$B$9:$B$25&amp;'Balmorel Transmission data'!$A$9:$A$25,0),MATCH(RIGHT($K159,2),'Balmorel Transmission data'!$C$8:$G$8,0))*8760*3.6/1000000</f>
        <v>183.05535551093644</v>
      </c>
      <c r="J159" s="86" t="s">
        <v>132</v>
      </c>
      <c r="K159" s="2" t="str">
        <f>AVA_SE!$D$9</f>
        <v>EXPELC-SEDE</v>
      </c>
      <c r="M159" s="68" t="s">
        <v>226</v>
      </c>
    </row>
    <row r="160" spans="1:13" ht="14.4" x14ac:dyDescent="0.3">
      <c r="C160" s="2" t="s">
        <v>131</v>
      </c>
      <c r="D160" s="79" t="s">
        <v>11</v>
      </c>
      <c r="E160" s="2">
        <v>2050</v>
      </c>
      <c r="F160" s="45" cm="1">
        <f t="array" ref="F160">INDEX('Balmorel Transmission data'!$C$9:$G$25,MATCH(F$5&amp;$E160,'Balmorel Transmission data'!$B$9:$B$25&amp;'Balmorel Transmission data'!$A$9:$A$25,0),MATCH(RIGHT($K160,2),'Balmorel Transmission data'!$C$8:$G$8,0))*8760*3.6/1000000</f>
        <v>0</v>
      </c>
      <c r="G160" s="45" cm="1">
        <f t="array" ref="G160">INDEX('Balmorel Transmission data'!$C$9:$G$25,MATCH(G$5&amp;$E160,'Balmorel Transmission data'!$B$9:$B$25&amp;'Balmorel Transmission data'!$A$9:$A$25,0),MATCH(RIGHT($K160,2),'Balmorel Transmission data'!$C$8:$G$8,0))*8760*3.6/1000000</f>
        <v>0</v>
      </c>
      <c r="H160" s="45" cm="1">
        <f t="array" ref="H160">INDEX('Balmorel Transmission data'!$C$9:$G$25,MATCH(H$5&amp;$E160,'Balmorel Transmission data'!$B$9:$B$25&amp;'Balmorel Transmission data'!$A$9:$A$25,0),MATCH(RIGHT($K160,2),'Balmorel Transmission data'!$C$8:$G$8,0))*8760*3.6/1000000</f>
        <v>74.046527999999995</v>
      </c>
      <c r="I160" s="45" cm="1">
        <f t="array" ref="I160">INDEX('Balmorel Transmission data'!$C$9:$G$25,MATCH(I$5&amp;$E160,'Balmorel Transmission data'!$B$9:$B$25&amp;'Balmorel Transmission data'!$A$9:$A$25,0),MATCH(RIGHT($K160,2),'Balmorel Transmission data'!$C$8:$G$8,0))*8760*3.6/1000000</f>
        <v>65.244456191208201</v>
      </c>
      <c r="J160" s="86" t="s">
        <v>132</v>
      </c>
      <c r="K160" s="2" t="str">
        <f>AVA_SE!$D$10</f>
        <v>IMPELC-SELT</v>
      </c>
      <c r="M160" s="68" t="s">
        <v>226</v>
      </c>
    </row>
    <row r="161" spans="3:13" ht="14.4" x14ac:dyDescent="0.3">
      <c r="C161" s="2" t="s">
        <v>131</v>
      </c>
      <c r="D161" s="79" t="s">
        <v>11</v>
      </c>
      <c r="E161" s="2">
        <v>2050</v>
      </c>
      <c r="F161" s="45" cm="1">
        <f t="array" ref="F161">INDEX('Balmorel Transmission data'!$C$9:$G$25,MATCH(F$5&amp;$E161,'Balmorel Transmission data'!$B$9:$B$25&amp;'Balmorel Transmission data'!$A$9:$A$25,0),MATCH(RIGHT($K161,2),'Balmorel Transmission data'!$C$8:$G$8,0))*8760*3.6/1000000</f>
        <v>0</v>
      </c>
      <c r="G161" s="45" cm="1">
        <f t="array" ref="G161">INDEX('Balmorel Transmission data'!$C$9:$G$25,MATCH(G$5&amp;$E161,'Balmorel Transmission data'!$B$9:$B$25&amp;'Balmorel Transmission data'!$A$9:$A$25,0),MATCH(RIGHT($K161,2),'Balmorel Transmission data'!$C$8:$G$8,0))*8760*3.6/1000000</f>
        <v>0</v>
      </c>
      <c r="H161" s="45" cm="1">
        <f t="array" ref="H161">INDEX('Balmorel Transmission data'!$C$9:$G$25,MATCH(H$5&amp;$E161,'Balmorel Transmission data'!$B$9:$B$25&amp;'Balmorel Transmission data'!$A$9:$A$25,0),MATCH(RIGHT($K161,2),'Balmorel Transmission data'!$C$8:$G$8,0))*8760*3.6/1000000</f>
        <v>74.046527999999995</v>
      </c>
      <c r="I161" s="45" cm="1">
        <f t="array" ref="I161">INDEX('Balmorel Transmission data'!$C$9:$G$25,MATCH(I$5&amp;$E161,'Balmorel Transmission data'!$B$9:$B$25&amp;'Balmorel Transmission data'!$A$9:$A$25,0),MATCH(RIGHT($K161,2),'Balmorel Transmission data'!$C$8:$G$8,0))*8760*3.6/1000000</f>
        <v>65.244456191208201</v>
      </c>
      <c r="J161" s="86" t="s">
        <v>132</v>
      </c>
      <c r="K161" s="2" t="str">
        <f>AVA_SE!$D$11</f>
        <v>EXPELC-SELT</v>
      </c>
      <c r="M161" s="68" t="s">
        <v>226</v>
      </c>
    </row>
    <row r="162" spans="3:13" ht="14.4" x14ac:dyDescent="0.3">
      <c r="C162" s="2" t="s">
        <v>131</v>
      </c>
      <c r="D162" s="79" t="s">
        <v>11</v>
      </c>
      <c r="E162" s="2">
        <v>2050</v>
      </c>
      <c r="F162" s="45" cm="1">
        <f t="array" ref="F162">INDEX('Balmorel Transmission data'!$C$9:$G$25,MATCH(F$5&amp;$E162,'Balmorel Transmission data'!$B$9:$B$25&amp;'Balmorel Transmission data'!$A$9:$A$25,0),MATCH(RIGHT($K162,2),'Balmorel Transmission data'!$C$8:$G$8,0))*8760*3.6/1000000</f>
        <v>0</v>
      </c>
      <c r="G162" s="45" cm="1">
        <f t="array" ref="G162">INDEX('Balmorel Transmission data'!$C$9:$G$25,MATCH(G$5&amp;$E162,'Balmorel Transmission data'!$B$9:$B$25&amp;'Balmorel Transmission data'!$A$9:$A$25,0),MATCH(RIGHT($K162,2),'Balmorel Transmission data'!$C$8:$G$8,0))*8760*3.6/1000000</f>
        <v>0</v>
      </c>
      <c r="H162" s="45" cm="1">
        <f t="array" ref="H162">INDEX('Balmorel Transmission data'!$C$9:$G$25,MATCH(H$5&amp;$E162,'Balmorel Transmission data'!$B$9:$B$25&amp;'Balmorel Transmission data'!$A$9:$A$25,0),MATCH(RIGHT($K162,2),'Balmorel Transmission data'!$C$8:$G$8,0))*8760*3.6/1000000</f>
        <v>0</v>
      </c>
      <c r="I162" s="45" cm="1">
        <f t="array" ref="I162">INDEX('Balmorel Transmission data'!$C$9:$G$25,MATCH(I$5&amp;$E162,'Balmorel Transmission data'!$B$9:$B$25&amp;'Balmorel Transmission data'!$A$9:$A$25,0),MATCH(RIGHT($K162,2),'Balmorel Transmission data'!$C$8:$G$8,0))*8760*3.6/1000000</f>
        <v>640.51062304287927</v>
      </c>
      <c r="J162" s="86" t="s">
        <v>132</v>
      </c>
      <c r="K162" s="2" t="str">
        <f>AVA_SE!$D$12</f>
        <v>IMPELC-SEPL</v>
      </c>
      <c r="M162" s="68" t="s">
        <v>226</v>
      </c>
    </row>
    <row r="163" spans="3:13" ht="14.4" x14ac:dyDescent="0.3">
      <c r="C163" s="2" t="s">
        <v>131</v>
      </c>
      <c r="D163" s="79" t="s">
        <v>11</v>
      </c>
      <c r="E163" s="2">
        <v>2050</v>
      </c>
      <c r="F163" s="45" cm="1">
        <f t="array" ref="F163">INDEX('Balmorel Transmission data'!$C$9:$G$25,MATCH(F$5&amp;$E163,'Balmorel Transmission data'!$B$9:$B$25&amp;'Balmorel Transmission data'!$A$9:$A$25,0),MATCH(RIGHT($K163,2),'Balmorel Transmission data'!$C$8:$G$8,0))*8760*3.6/1000000</f>
        <v>0</v>
      </c>
      <c r="G163" s="45" cm="1">
        <f t="array" ref="G163">INDEX('Balmorel Transmission data'!$C$9:$G$25,MATCH(G$5&amp;$E163,'Balmorel Transmission data'!$B$9:$B$25&amp;'Balmorel Transmission data'!$A$9:$A$25,0),MATCH(RIGHT($K163,2),'Balmorel Transmission data'!$C$8:$G$8,0))*8760*3.6/1000000</f>
        <v>0</v>
      </c>
      <c r="H163" s="45" cm="1">
        <f t="array" ref="H163">INDEX('Balmorel Transmission data'!$C$9:$G$25,MATCH(H$5&amp;$E163,'Balmorel Transmission data'!$B$9:$B$25&amp;'Balmorel Transmission data'!$A$9:$A$25,0),MATCH(RIGHT($K163,2),'Balmorel Transmission data'!$C$8:$G$8,0))*8760*3.6/1000000</f>
        <v>0</v>
      </c>
      <c r="I163" s="45" cm="1">
        <f t="array" ref="I163">INDEX('Balmorel Transmission data'!$C$9:$G$25,MATCH(I$5&amp;$E163,'Balmorel Transmission data'!$B$9:$B$25&amp;'Balmorel Transmission data'!$A$9:$A$25,0),MATCH(RIGHT($K163,2),'Balmorel Transmission data'!$C$8:$G$8,0))*8760*3.6/1000000</f>
        <v>640.51062304287927</v>
      </c>
      <c r="J163" s="86" t="s">
        <v>132</v>
      </c>
      <c r="K163" s="2" t="str">
        <f>AVA_SE!$D$13</f>
        <v>EXPELC-SEPL</v>
      </c>
      <c r="M163" s="68" t="s">
        <v>226</v>
      </c>
    </row>
  </sheetData>
  <mergeCells count="15">
    <mergeCell ref="O7:P7"/>
    <mergeCell ref="Q7:R7"/>
    <mergeCell ref="S7:T7"/>
    <mergeCell ref="AK75:AL75"/>
    <mergeCell ref="AG88:AH88"/>
    <mergeCell ref="AI88:AJ88"/>
    <mergeCell ref="AA89:AB89"/>
    <mergeCell ref="AC89:AD89"/>
    <mergeCell ref="AE89:AF89"/>
    <mergeCell ref="O89:P89"/>
    <mergeCell ref="Q89:R89"/>
    <mergeCell ref="S89:T89"/>
    <mergeCell ref="U89:V89"/>
    <mergeCell ref="W89:X89"/>
    <mergeCell ref="Y89:Z89"/>
  </mergeCells>
  <pageMargins left="0.7" right="0.7" top="0.75" bottom="0.75" header="0.3" footer="0.3"/>
  <pageSetup paperSize="9" orientation="portrait"/>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FB0E9-505F-494B-901B-A82EE528B7B9}">
  <sheetPr>
    <tabColor rgb="FF92D050"/>
  </sheetPr>
  <dimension ref="C6:K29"/>
  <sheetViews>
    <sheetView workbookViewId="0">
      <selection activeCell="E15" sqref="E15"/>
    </sheetView>
  </sheetViews>
  <sheetFormatPr defaultRowHeight="13.2" x14ac:dyDescent="0.25"/>
  <cols>
    <col min="1" max="3" width="8.88671875" style="45"/>
    <col min="4" max="4" width="12.21875" style="45" bestFit="1" customWidth="1"/>
    <col min="5" max="16384" width="8.88671875" style="45"/>
  </cols>
  <sheetData>
    <row r="6" spans="3:8" x14ac:dyDescent="0.25">
      <c r="C6" s="44" t="s">
        <v>0</v>
      </c>
      <c r="E6" s="46"/>
      <c r="F6" s="47"/>
      <c r="G6" s="47"/>
      <c r="H6" s="47"/>
    </row>
    <row r="7" spans="3:8" ht="14.4" thickBot="1" x14ac:dyDescent="0.3">
      <c r="C7" s="48" t="s">
        <v>113</v>
      </c>
      <c r="D7" s="48" t="s">
        <v>114</v>
      </c>
      <c r="E7" s="64" t="s">
        <v>1</v>
      </c>
      <c r="F7" s="49" t="s">
        <v>2</v>
      </c>
      <c r="G7" s="49" t="s">
        <v>3</v>
      </c>
    </row>
    <row r="8" spans="3:8" x14ac:dyDescent="0.25">
      <c r="C8" s="50"/>
      <c r="D8" s="51" t="s">
        <v>21</v>
      </c>
      <c r="E8" s="52" t="s">
        <v>259</v>
      </c>
      <c r="F8" s="53">
        <v>1</v>
      </c>
      <c r="G8" s="53">
        <v>1</v>
      </c>
    </row>
    <row r="9" spans="3:8" x14ac:dyDescent="0.25">
      <c r="C9" s="50"/>
      <c r="D9" s="59" t="s">
        <v>16</v>
      </c>
      <c r="E9" s="52" t="s">
        <v>259</v>
      </c>
      <c r="F9" s="57">
        <v>1</v>
      </c>
      <c r="G9" s="57">
        <v>1</v>
      </c>
    </row>
    <row r="10" spans="3:8" x14ac:dyDescent="0.25">
      <c r="C10" s="50"/>
      <c r="D10" s="55" t="s">
        <v>22</v>
      </c>
      <c r="E10" s="52" t="s">
        <v>259</v>
      </c>
      <c r="F10" s="58"/>
      <c r="G10" s="60">
        <v>1</v>
      </c>
    </row>
    <row r="11" spans="3:8" x14ac:dyDescent="0.25">
      <c r="C11" s="50"/>
      <c r="D11" s="55" t="s">
        <v>17</v>
      </c>
      <c r="E11" s="52" t="s">
        <v>259</v>
      </c>
      <c r="F11" s="58"/>
      <c r="G11" s="60">
        <v>1</v>
      </c>
    </row>
    <row r="12" spans="3:8" x14ac:dyDescent="0.25">
      <c r="C12" s="50"/>
      <c r="D12" s="55" t="s">
        <v>86</v>
      </c>
      <c r="E12" s="52" t="s">
        <v>259</v>
      </c>
      <c r="F12" s="58"/>
      <c r="G12" s="60">
        <v>1</v>
      </c>
    </row>
    <row r="13" spans="3:8" x14ac:dyDescent="0.25">
      <c r="C13" s="139"/>
      <c r="D13" s="59" t="s">
        <v>81</v>
      </c>
      <c r="E13" s="52" t="s">
        <v>259</v>
      </c>
      <c r="F13" s="56"/>
      <c r="G13" s="57">
        <v>1</v>
      </c>
    </row>
    <row r="14" spans="3:8" x14ac:dyDescent="0.25">
      <c r="D14" s="55" t="s">
        <v>165</v>
      </c>
      <c r="E14" s="52" t="s">
        <v>259</v>
      </c>
      <c r="F14" s="45">
        <v>1</v>
      </c>
    </row>
    <row r="15" spans="3:8" x14ac:dyDescent="0.25">
      <c r="D15" s="55" t="s">
        <v>166</v>
      </c>
      <c r="E15" s="52" t="s">
        <v>259</v>
      </c>
      <c r="F15" s="45">
        <v>1</v>
      </c>
    </row>
    <row r="19" spans="3:11" x14ac:dyDescent="0.25">
      <c r="C19" s="61" t="s">
        <v>0</v>
      </c>
      <c r="D19" s="62"/>
      <c r="E19" s="62"/>
      <c r="F19" s="62"/>
      <c r="G19" s="62"/>
      <c r="H19" s="62"/>
      <c r="I19" s="62"/>
      <c r="J19" s="62"/>
    </row>
    <row r="20" spans="3:11" ht="13.8" thickBot="1" x14ac:dyDescent="0.3">
      <c r="C20" s="64" t="s">
        <v>59</v>
      </c>
      <c r="D20" s="64" t="s">
        <v>116</v>
      </c>
      <c r="E20" s="64" t="s">
        <v>1</v>
      </c>
      <c r="F20" s="64" t="s">
        <v>9</v>
      </c>
      <c r="G20" s="65" t="s">
        <v>2</v>
      </c>
      <c r="H20" s="65" t="s">
        <v>3</v>
      </c>
      <c r="I20" s="66" t="s">
        <v>10</v>
      </c>
      <c r="K20" s="63"/>
    </row>
    <row r="21" spans="3:11" ht="13.8" thickBot="1" x14ac:dyDescent="0.3">
      <c r="C21" s="67" t="s">
        <v>117</v>
      </c>
      <c r="D21" s="67"/>
      <c r="E21" s="67" t="s">
        <v>118</v>
      </c>
      <c r="F21" s="67"/>
      <c r="G21" s="67"/>
      <c r="H21" s="67"/>
      <c r="I21" s="67"/>
    </row>
    <row r="22" spans="3:11" x14ac:dyDescent="0.25">
      <c r="E22" s="68" t="s">
        <v>119</v>
      </c>
      <c r="F22" s="45">
        <v>2025</v>
      </c>
      <c r="G22" s="45">
        <v>0.6</v>
      </c>
      <c r="H22" s="45">
        <v>0.6</v>
      </c>
      <c r="I22" s="45" t="str">
        <f>LineCap_DK!I15</f>
        <v>IMPELC-DKDE</v>
      </c>
    </row>
    <row r="23" spans="3:11" x14ac:dyDescent="0.25">
      <c r="E23" s="68" t="s">
        <v>119</v>
      </c>
      <c r="F23" s="45">
        <v>2025</v>
      </c>
      <c r="G23" s="45">
        <v>0.6</v>
      </c>
      <c r="H23" s="45">
        <v>0.6</v>
      </c>
      <c r="I23" s="45" t="str">
        <f>LineCap_DK!I16</f>
        <v>EXPELC-DKDE</v>
      </c>
    </row>
    <row r="24" spans="3:11" x14ac:dyDescent="0.25">
      <c r="E24" s="68" t="s">
        <v>119</v>
      </c>
      <c r="F24" s="45">
        <v>2025</v>
      </c>
      <c r="H24" s="45">
        <v>0.6</v>
      </c>
      <c r="I24" s="45" t="str">
        <f>LineCap_DK!I17</f>
        <v>IMPELC-DKNL</v>
      </c>
    </row>
    <row r="25" spans="3:11" x14ac:dyDescent="0.25">
      <c r="E25" s="68" t="s">
        <v>119</v>
      </c>
      <c r="F25" s="45">
        <v>2025</v>
      </c>
      <c r="H25" s="45">
        <v>0.6</v>
      </c>
      <c r="I25" s="45" t="str">
        <f>LineCap_DK!I18</f>
        <v>EXPELC-DKNL</v>
      </c>
    </row>
    <row r="26" spans="3:11" x14ac:dyDescent="0.25">
      <c r="E26" s="68" t="s">
        <v>119</v>
      </c>
      <c r="F26" s="45">
        <v>2025</v>
      </c>
      <c r="H26" s="45">
        <v>0.6</v>
      </c>
      <c r="I26" s="45" t="str">
        <f>LineCap_DK!I19</f>
        <v>IMPELC-DKUK</v>
      </c>
    </row>
    <row r="27" spans="3:11" x14ac:dyDescent="0.25">
      <c r="E27" s="68" t="s">
        <v>119</v>
      </c>
      <c r="F27" s="45">
        <v>2025</v>
      </c>
      <c r="H27" s="45">
        <v>0.6</v>
      </c>
      <c r="I27" s="45" t="str">
        <f>LineCap_DK!I20</f>
        <v>EXPELC-DKUK</v>
      </c>
    </row>
    <row r="28" spans="3:11" x14ac:dyDescent="0.25">
      <c r="E28" s="68" t="s">
        <v>119</v>
      </c>
      <c r="F28" s="45">
        <v>2025</v>
      </c>
      <c r="G28" s="45">
        <v>0.6</v>
      </c>
      <c r="I28" s="45" t="str">
        <f>LineCap_DK!I21</f>
        <v>IMPELC-DKPL</v>
      </c>
    </row>
    <row r="29" spans="3:11" x14ac:dyDescent="0.25">
      <c r="E29" s="68" t="s">
        <v>119</v>
      </c>
      <c r="F29" s="45">
        <v>2025</v>
      </c>
      <c r="G29" s="45">
        <v>0.6</v>
      </c>
      <c r="I29" s="45" t="str">
        <f>LineCap_DK!I22</f>
        <v>EXPELC-DKPL</v>
      </c>
    </row>
  </sheetData>
  <pageMargins left="0.7" right="0.7" top="0.75" bottom="0.75" header="0.3" footer="0.3"/>
  <pageSetup paperSize="9" orientation="portrait"/>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2FCF-FBAF-4BA6-8FEF-5A0860ED0F53}">
  <sheetPr>
    <tabColor rgb="FF92D050"/>
  </sheetPr>
  <dimension ref="B4:AK98"/>
  <sheetViews>
    <sheetView topLeftCell="A45" zoomScale="70" zoomScaleNormal="70" workbookViewId="0">
      <selection activeCell="G98" sqref="G98"/>
    </sheetView>
  </sheetViews>
  <sheetFormatPr defaultColWidth="10.77734375" defaultRowHeight="13.2" x14ac:dyDescent="0.25"/>
  <cols>
    <col min="1" max="1" width="11.109375" style="45" customWidth="1"/>
    <col min="2" max="2" width="10.77734375" style="45"/>
    <col min="3" max="3" width="8.44140625" style="45" bestFit="1" customWidth="1"/>
    <col min="4" max="4" width="12.44140625" style="45" customWidth="1"/>
    <col min="5" max="5" width="5.5546875" style="45" bestFit="1" customWidth="1"/>
    <col min="6" max="6" width="8.77734375" style="45" bestFit="1" customWidth="1"/>
    <col min="7" max="7" width="6.5546875" style="45" bestFit="1" customWidth="1"/>
    <col min="8" max="8" width="17.88671875" style="45" customWidth="1"/>
    <col min="9" max="9" width="17.88671875" style="45" bestFit="1" customWidth="1"/>
    <col min="10" max="12" width="10.77734375" style="45"/>
    <col min="13" max="13" width="39" style="45" bestFit="1" customWidth="1"/>
    <col min="14" max="22" width="10.77734375" style="45"/>
    <col min="23" max="23" width="27.77734375" style="45" customWidth="1"/>
    <col min="24" max="24" width="11.5546875" style="45" bestFit="1" customWidth="1"/>
    <col min="25" max="25" width="10.77734375" style="45"/>
    <col min="26" max="26" width="10.77734375" style="45" customWidth="1"/>
    <col min="27" max="34" width="10.77734375" style="45"/>
    <col min="35" max="35" width="25.21875" style="45" customWidth="1"/>
    <col min="36" max="16384" width="10.77734375" style="45"/>
  </cols>
  <sheetData>
    <row r="4" spans="2:35" ht="14.4" x14ac:dyDescent="0.3">
      <c r="B4" s="8" t="s">
        <v>0</v>
      </c>
      <c r="C4" s="2"/>
      <c r="D4" s="2"/>
      <c r="E4" s="2"/>
      <c r="F4" s="2"/>
      <c r="G4" s="2"/>
      <c r="H4" s="2"/>
      <c r="I4" s="7"/>
    </row>
    <row r="5" spans="2:35" ht="13.8" thickBot="1" x14ac:dyDescent="0.3">
      <c r="B5" s="6" t="s">
        <v>59</v>
      </c>
      <c r="C5" s="6" t="s">
        <v>116</v>
      </c>
      <c r="D5" s="6" t="s">
        <v>1</v>
      </c>
      <c r="E5" s="6" t="s">
        <v>9</v>
      </c>
      <c r="F5" s="5" t="s">
        <v>2</v>
      </c>
      <c r="G5" s="5" t="s">
        <v>3</v>
      </c>
      <c r="H5" s="72" t="s">
        <v>121</v>
      </c>
      <c r="I5" s="4" t="s">
        <v>10</v>
      </c>
    </row>
    <row r="6" spans="2:35" ht="15" thickBot="1" x14ac:dyDescent="0.35">
      <c r="B6" s="74"/>
      <c r="C6" s="74" t="s">
        <v>131</v>
      </c>
      <c r="D6" s="75" t="s">
        <v>11</v>
      </c>
      <c r="E6" s="74">
        <v>0</v>
      </c>
      <c r="F6" s="76">
        <v>5</v>
      </c>
      <c r="G6" s="76">
        <v>5</v>
      </c>
      <c r="H6" s="77" t="s">
        <v>123</v>
      </c>
      <c r="I6" s="74" t="s">
        <v>124</v>
      </c>
    </row>
    <row r="7" spans="2:35" ht="14.4" x14ac:dyDescent="0.3">
      <c r="B7" s="2"/>
      <c r="C7" s="2"/>
      <c r="D7" s="79" t="s">
        <v>125</v>
      </c>
      <c r="E7" s="2"/>
      <c r="F7" s="140">
        <f>P37/2</f>
        <v>4.3600963977676308</v>
      </c>
      <c r="G7" s="140">
        <f>F7</f>
        <v>4.3600963977676308</v>
      </c>
      <c r="H7" s="81" t="s">
        <v>126</v>
      </c>
      <c r="I7" s="74" t="s">
        <v>124</v>
      </c>
    </row>
    <row r="9" spans="2:35" ht="14.4" x14ac:dyDescent="0.3">
      <c r="B9" s="8" t="s">
        <v>167</v>
      </c>
      <c r="C9" s="2"/>
      <c r="D9" s="2"/>
      <c r="E9" s="2"/>
      <c r="F9" s="2"/>
      <c r="G9" s="2"/>
      <c r="H9" s="2"/>
      <c r="I9" s="7"/>
    </row>
    <row r="10" spans="2:35" ht="13.8" thickBot="1" x14ac:dyDescent="0.3">
      <c r="B10" s="6" t="s">
        <v>59</v>
      </c>
      <c r="C10" s="6" t="s">
        <v>116</v>
      </c>
      <c r="D10" s="6" t="s">
        <v>1</v>
      </c>
      <c r="E10" s="6" t="s">
        <v>9</v>
      </c>
      <c r="F10" s="5" t="s">
        <v>2</v>
      </c>
      <c r="G10" s="5" t="s">
        <v>3</v>
      </c>
      <c r="H10" s="72" t="s">
        <v>121</v>
      </c>
      <c r="I10" s="4" t="s">
        <v>10</v>
      </c>
    </row>
    <row r="11" spans="2:35" ht="14.4" x14ac:dyDescent="0.3">
      <c r="B11" s="2" t="s">
        <v>115</v>
      </c>
      <c r="C11" s="2" t="s">
        <v>131</v>
      </c>
      <c r="D11" s="79" t="s">
        <v>11</v>
      </c>
      <c r="E11" s="2">
        <v>2010</v>
      </c>
      <c r="F11" s="100"/>
      <c r="G11" s="100">
        <v>31.536000000000001</v>
      </c>
      <c r="H11" s="86" t="s">
        <v>132</v>
      </c>
      <c r="I11" s="87" t="e">
        <f>AVA_DK!#REF!</f>
        <v>#REF!</v>
      </c>
      <c r="M11" s="141" t="s">
        <v>168</v>
      </c>
      <c r="N11" s="142"/>
      <c r="O11" s="142"/>
      <c r="P11" s="143"/>
      <c r="Q11" s="143"/>
      <c r="R11" s="143"/>
      <c r="S11" s="143"/>
      <c r="T11" s="143"/>
      <c r="U11" s="143"/>
      <c r="V11" s="143"/>
      <c r="W11" s="143"/>
      <c r="X11" s="143"/>
      <c r="Y11" s="143"/>
      <c r="Z11" s="143"/>
      <c r="AA11" s="143"/>
      <c r="AB11" s="143"/>
      <c r="AC11" s="143"/>
      <c r="AD11" s="143"/>
      <c r="AE11" s="143"/>
      <c r="AF11" s="143"/>
      <c r="AG11" s="143"/>
      <c r="AH11" s="143"/>
      <c r="AI11" s="143"/>
    </row>
    <row r="12" spans="2:35" ht="14.4" x14ac:dyDescent="0.3">
      <c r="B12" s="2" t="s">
        <v>115</v>
      </c>
      <c r="C12" s="2" t="s">
        <v>131</v>
      </c>
      <c r="D12" s="79" t="s">
        <v>11</v>
      </c>
      <c r="E12" s="2">
        <v>2010</v>
      </c>
      <c r="F12" s="100"/>
      <c r="G12" s="100">
        <v>31.536000000000001</v>
      </c>
      <c r="H12" s="86" t="s">
        <v>132</v>
      </c>
      <c r="I12" s="2" t="e">
        <f>AVA_DK!#REF!</f>
        <v>#REF!</v>
      </c>
      <c r="M12" s="141"/>
      <c r="N12" s="144"/>
      <c r="O12" s="144"/>
      <c r="P12" s="143"/>
      <c r="Q12" s="143"/>
      <c r="R12" s="143"/>
      <c r="S12" s="143"/>
      <c r="T12" s="143"/>
      <c r="U12" s="143"/>
      <c r="V12" s="143"/>
      <c r="W12" s="143"/>
      <c r="X12" s="143"/>
      <c r="Y12" s="143"/>
      <c r="Z12" s="143"/>
      <c r="AA12" s="143"/>
      <c r="AB12" s="143"/>
      <c r="AC12" s="143"/>
      <c r="AD12" s="143"/>
      <c r="AE12" s="143"/>
      <c r="AF12" s="143"/>
      <c r="AG12" s="143"/>
      <c r="AH12" s="143"/>
      <c r="AI12" s="143"/>
    </row>
    <row r="13" spans="2:35" ht="14.4" x14ac:dyDescent="0.3">
      <c r="B13" s="2" t="s">
        <v>115</v>
      </c>
      <c r="C13" s="2" t="s">
        <v>131</v>
      </c>
      <c r="D13" s="79" t="s">
        <v>11</v>
      </c>
      <c r="E13" s="2">
        <v>2010</v>
      </c>
      <c r="F13" s="100">
        <v>40.9968</v>
      </c>
      <c r="G13" s="100">
        <v>21.444479999999999</v>
      </c>
      <c r="H13" s="86" t="s">
        <v>132</v>
      </c>
      <c r="I13" s="2" t="e">
        <f>AVA_DK!#REF!</f>
        <v>#REF!</v>
      </c>
      <c r="M13" s="141"/>
      <c r="N13" s="144"/>
      <c r="O13" s="144"/>
      <c r="P13" s="143"/>
      <c r="Q13" s="143"/>
      <c r="R13" s="143"/>
      <c r="S13" s="143"/>
      <c r="T13" s="143"/>
      <c r="U13" s="143"/>
      <c r="V13" s="143"/>
      <c r="W13" s="143"/>
      <c r="X13" s="143"/>
      <c r="Y13" s="143"/>
      <c r="Z13" s="143"/>
      <c r="AA13" s="143"/>
      <c r="AB13" s="143"/>
      <c r="AC13" s="143"/>
      <c r="AD13" s="143"/>
      <c r="AE13" s="143"/>
      <c r="AF13" s="143"/>
      <c r="AG13" s="143"/>
      <c r="AH13" s="143"/>
      <c r="AI13" s="143"/>
    </row>
    <row r="14" spans="2:35" ht="14.4" x14ac:dyDescent="0.3">
      <c r="B14" s="2" t="s">
        <v>115</v>
      </c>
      <c r="C14" s="2" t="s">
        <v>131</v>
      </c>
      <c r="D14" s="79" t="s">
        <v>11</v>
      </c>
      <c r="E14" s="2">
        <v>2010</v>
      </c>
      <c r="F14" s="100">
        <v>53.611200000000004</v>
      </c>
      <c r="G14" s="100">
        <v>23.336639999999999</v>
      </c>
      <c r="H14" s="86" t="s">
        <v>132</v>
      </c>
      <c r="I14" s="2" t="e">
        <f>AVA_DK!#REF!</f>
        <v>#REF!</v>
      </c>
      <c r="M14" s="143" t="s">
        <v>169</v>
      </c>
      <c r="N14" s="145"/>
      <c r="O14" s="143"/>
      <c r="P14" s="143"/>
      <c r="Q14" s="143"/>
      <c r="R14" s="143"/>
      <c r="S14" s="143"/>
      <c r="T14" s="143"/>
      <c r="U14" s="143"/>
      <c r="V14" s="143"/>
      <c r="W14" s="143"/>
      <c r="X14" s="143"/>
      <c r="Y14" s="143"/>
      <c r="Z14" s="143"/>
      <c r="AA14" s="143"/>
      <c r="AB14" s="143"/>
      <c r="AC14" s="143"/>
      <c r="AD14" s="143"/>
      <c r="AE14" s="143"/>
      <c r="AF14" s="143"/>
      <c r="AG14" s="143"/>
      <c r="AH14" s="143"/>
      <c r="AI14" s="143"/>
    </row>
    <row r="15" spans="2:35" ht="14.4" customHeight="1" x14ac:dyDescent="0.3">
      <c r="B15" s="2"/>
      <c r="C15" s="2" t="s">
        <v>131</v>
      </c>
      <c r="D15" s="79" t="s">
        <v>11</v>
      </c>
      <c r="E15" s="2">
        <v>2010</v>
      </c>
      <c r="F15" s="100">
        <v>18.921600000000002</v>
      </c>
      <c r="G15" s="100">
        <v>29.959200000000003</v>
      </c>
      <c r="H15" s="86" t="s">
        <v>132</v>
      </c>
      <c r="I15" s="2" t="str">
        <f>AVA_DK!$D$8</f>
        <v>IMPELC-DKDE</v>
      </c>
      <c r="M15" s="257" t="s">
        <v>127</v>
      </c>
      <c r="N15" s="259">
        <v>2010</v>
      </c>
      <c r="O15" s="260"/>
      <c r="P15" s="261" t="s">
        <v>170</v>
      </c>
      <c r="Q15" s="262"/>
      <c r="R15" s="261">
        <v>2015</v>
      </c>
      <c r="S15" s="262"/>
      <c r="T15" s="261">
        <v>2016</v>
      </c>
      <c r="U15" s="262"/>
      <c r="V15" s="261">
        <v>2017</v>
      </c>
      <c r="W15" s="262"/>
      <c r="X15" s="261">
        <v>2018</v>
      </c>
      <c r="Y15" s="262"/>
      <c r="Z15" s="261">
        <v>2019</v>
      </c>
      <c r="AA15" s="262"/>
      <c r="AB15" s="261">
        <v>2020</v>
      </c>
      <c r="AC15" s="262"/>
      <c r="AD15" s="255">
        <v>2025</v>
      </c>
      <c r="AE15" s="256"/>
      <c r="AF15" s="255">
        <v>2030</v>
      </c>
      <c r="AG15" s="256"/>
      <c r="AH15" s="255">
        <v>2035</v>
      </c>
      <c r="AI15" s="256"/>
    </row>
    <row r="16" spans="2:35" ht="14.4" x14ac:dyDescent="0.3">
      <c r="B16" s="2"/>
      <c r="C16" s="2" t="s">
        <v>131</v>
      </c>
      <c r="D16" s="79" t="s">
        <v>11</v>
      </c>
      <c r="E16" s="2">
        <v>2010</v>
      </c>
      <c r="F16" s="146">
        <v>18.921600000000002</v>
      </c>
      <c r="G16" s="100">
        <v>47.304000000000002</v>
      </c>
      <c r="H16" s="86" t="s">
        <v>132</v>
      </c>
      <c r="I16" s="2" t="str">
        <f>AVA_DK!$D$9</f>
        <v>EXPELC-DKDE</v>
      </c>
      <c r="M16" s="258"/>
      <c r="N16" s="147" t="s">
        <v>134</v>
      </c>
      <c r="O16" s="148" t="s">
        <v>135</v>
      </c>
      <c r="P16" s="149" t="s">
        <v>136</v>
      </c>
      <c r="Q16" s="150" t="s">
        <v>135</v>
      </c>
      <c r="R16" s="149" t="s">
        <v>136</v>
      </c>
      <c r="S16" s="150" t="s">
        <v>135</v>
      </c>
      <c r="T16" s="149" t="s">
        <v>136</v>
      </c>
      <c r="U16" s="151" t="s">
        <v>135</v>
      </c>
      <c r="V16" s="149" t="s">
        <v>136</v>
      </c>
      <c r="W16" s="150" t="s">
        <v>135</v>
      </c>
      <c r="X16" s="149" t="s">
        <v>136</v>
      </c>
      <c r="Y16" s="151" t="s">
        <v>135</v>
      </c>
      <c r="Z16" s="149" t="s">
        <v>136</v>
      </c>
      <c r="AA16" s="150" t="s">
        <v>135</v>
      </c>
      <c r="AB16" s="149" t="s">
        <v>136</v>
      </c>
      <c r="AC16" s="152" t="s">
        <v>135</v>
      </c>
      <c r="AD16" s="153" t="s">
        <v>136</v>
      </c>
      <c r="AE16" s="152" t="s">
        <v>135</v>
      </c>
      <c r="AF16" s="153" t="s">
        <v>136</v>
      </c>
      <c r="AG16" s="152" t="s">
        <v>135</v>
      </c>
      <c r="AH16" s="153" t="s">
        <v>136</v>
      </c>
      <c r="AI16" s="152" t="s">
        <v>135</v>
      </c>
    </row>
    <row r="17" spans="2:37" ht="14.4" x14ac:dyDescent="0.3">
      <c r="C17" s="2" t="s">
        <v>131</v>
      </c>
      <c r="D17" s="79" t="s">
        <v>11</v>
      </c>
      <c r="E17" s="2">
        <v>2010</v>
      </c>
      <c r="F17" s="100"/>
      <c r="G17" s="100">
        <v>0</v>
      </c>
      <c r="H17" s="86" t="s">
        <v>132</v>
      </c>
      <c r="I17" s="2" t="str">
        <f>AVA_DK!$D$10</f>
        <v>IMPELC-DKNL</v>
      </c>
      <c r="M17" s="154" t="s">
        <v>171</v>
      </c>
      <c r="N17" s="155">
        <v>1.7</v>
      </c>
      <c r="O17" s="156">
        <v>1.3</v>
      </c>
      <c r="P17" s="157">
        <v>1.7</v>
      </c>
      <c r="Q17" s="158">
        <v>1.3</v>
      </c>
      <c r="R17" s="157">
        <v>1.7</v>
      </c>
      <c r="S17" s="158">
        <v>1.3</v>
      </c>
      <c r="T17" s="159">
        <v>1.7</v>
      </c>
      <c r="U17" s="158">
        <v>1.3</v>
      </c>
      <c r="V17" s="159">
        <v>1.7</v>
      </c>
      <c r="W17" s="158">
        <v>1.3</v>
      </c>
      <c r="X17" s="159">
        <v>1.7</v>
      </c>
      <c r="Y17" s="160">
        <v>1.3</v>
      </c>
      <c r="Z17" s="159">
        <v>1.7</v>
      </c>
      <c r="AA17" s="158">
        <v>1.3</v>
      </c>
      <c r="AB17" s="157">
        <v>1.7</v>
      </c>
      <c r="AC17" s="158">
        <v>1.3</v>
      </c>
      <c r="AD17" s="161">
        <v>1.7</v>
      </c>
      <c r="AE17" s="158">
        <v>1.3</v>
      </c>
      <c r="AF17" s="161">
        <v>1.7</v>
      </c>
      <c r="AG17" s="158">
        <v>1.3</v>
      </c>
      <c r="AH17" s="159">
        <v>1.7</v>
      </c>
      <c r="AI17" s="158">
        <v>1.3</v>
      </c>
    </row>
    <row r="18" spans="2:37" ht="14.4" x14ac:dyDescent="0.3">
      <c r="C18" s="2" t="s">
        <v>131</v>
      </c>
      <c r="D18" s="79" t="s">
        <v>11</v>
      </c>
      <c r="E18" s="2">
        <v>2010</v>
      </c>
      <c r="F18" s="100"/>
      <c r="G18" s="100">
        <v>0</v>
      </c>
      <c r="H18" s="86" t="s">
        <v>132</v>
      </c>
      <c r="I18" s="2" t="str">
        <f>AVA_DK!$D$11</f>
        <v>EXPELC-DKNL</v>
      </c>
      <c r="M18" s="162" t="s">
        <v>172</v>
      </c>
      <c r="N18" s="155">
        <v>0.6</v>
      </c>
      <c r="O18" s="156">
        <v>0.6</v>
      </c>
      <c r="P18" s="157">
        <v>0.6</v>
      </c>
      <c r="Q18" s="158">
        <v>0.6</v>
      </c>
      <c r="R18" s="157">
        <v>0.6</v>
      </c>
      <c r="S18" s="158">
        <v>0.6</v>
      </c>
      <c r="T18" s="157">
        <v>0.6</v>
      </c>
      <c r="U18" s="160">
        <v>0.6</v>
      </c>
      <c r="V18" s="157">
        <v>0.6</v>
      </c>
      <c r="W18" s="158">
        <v>0.6</v>
      </c>
      <c r="X18" s="157">
        <v>0.6</v>
      </c>
      <c r="Y18" s="160">
        <v>0.6</v>
      </c>
      <c r="Z18" s="157">
        <v>0.6</v>
      </c>
      <c r="AA18" s="158">
        <v>0.6</v>
      </c>
      <c r="AB18" s="157">
        <v>0.6</v>
      </c>
      <c r="AC18" s="158">
        <v>0.6</v>
      </c>
      <c r="AD18" s="157">
        <v>0.6</v>
      </c>
      <c r="AE18" s="158">
        <v>0.6</v>
      </c>
      <c r="AF18" s="157">
        <v>0.6</v>
      </c>
      <c r="AG18" s="158">
        <v>0.6</v>
      </c>
      <c r="AH18" s="157">
        <v>0.6</v>
      </c>
      <c r="AI18" s="158">
        <v>0.6</v>
      </c>
    </row>
    <row r="19" spans="2:37" ht="14.4" x14ac:dyDescent="0.3">
      <c r="C19" s="2" t="s">
        <v>131</v>
      </c>
      <c r="D19" s="79" t="s">
        <v>11</v>
      </c>
      <c r="E19" s="2">
        <v>2010</v>
      </c>
      <c r="F19" s="100"/>
      <c r="G19" s="100">
        <v>0</v>
      </c>
      <c r="H19" s="86" t="s">
        <v>132</v>
      </c>
      <c r="I19" s="2" t="str">
        <f>AVA_DK!$D$12</f>
        <v>IMPELC-DKUK</v>
      </c>
      <c r="M19" s="162" t="s">
        <v>173</v>
      </c>
      <c r="N19" s="163"/>
      <c r="O19" s="164"/>
      <c r="P19" s="157">
        <v>0</v>
      </c>
      <c r="Q19" s="158">
        <v>0</v>
      </c>
      <c r="R19" s="157">
        <v>0</v>
      </c>
      <c r="S19" s="158">
        <v>0</v>
      </c>
      <c r="T19" s="157">
        <v>0</v>
      </c>
      <c r="U19" s="160">
        <v>0</v>
      </c>
      <c r="V19" s="157">
        <v>0</v>
      </c>
      <c r="W19" s="158">
        <v>0</v>
      </c>
      <c r="X19" s="157">
        <v>0</v>
      </c>
      <c r="Y19" s="160">
        <v>0</v>
      </c>
      <c r="Z19" s="157">
        <v>0.4</v>
      </c>
      <c r="AA19" s="158">
        <v>0.4</v>
      </c>
      <c r="AB19" s="157">
        <v>0.4</v>
      </c>
      <c r="AC19" s="158">
        <v>0.4</v>
      </c>
      <c r="AD19" s="157">
        <v>0.4</v>
      </c>
      <c r="AE19" s="158">
        <v>0.4</v>
      </c>
      <c r="AF19" s="157">
        <v>0.4</v>
      </c>
      <c r="AG19" s="158">
        <v>0.4</v>
      </c>
      <c r="AH19" s="157">
        <v>0.4</v>
      </c>
      <c r="AI19" s="158">
        <v>0.4</v>
      </c>
    </row>
    <row r="20" spans="2:37" ht="14.4" x14ac:dyDescent="0.3">
      <c r="B20" s="165"/>
      <c r="C20" s="2" t="s">
        <v>131</v>
      </c>
      <c r="D20" s="166" t="s">
        <v>11</v>
      </c>
      <c r="E20" s="3">
        <v>2010</v>
      </c>
      <c r="F20" s="167"/>
      <c r="G20" s="167">
        <v>0</v>
      </c>
      <c r="H20" s="168" t="s">
        <v>132</v>
      </c>
      <c r="I20" s="3" t="str">
        <f>AVA_DK!$D$13</f>
        <v>EXPELC-DKUK</v>
      </c>
      <c r="M20" s="162" t="s">
        <v>174</v>
      </c>
      <c r="N20" s="155">
        <v>1</v>
      </c>
      <c r="O20" s="156">
        <v>1</v>
      </c>
      <c r="P20" s="157">
        <v>1</v>
      </c>
      <c r="Q20" s="158">
        <v>1</v>
      </c>
      <c r="R20" s="157">
        <v>1.7</v>
      </c>
      <c r="S20" s="158">
        <v>1.7</v>
      </c>
      <c r="T20" s="161">
        <v>1.7</v>
      </c>
      <c r="U20" s="160">
        <v>1.7</v>
      </c>
      <c r="V20" s="161">
        <v>1.7</v>
      </c>
      <c r="W20" s="158">
        <v>1.7</v>
      </c>
      <c r="X20" s="161">
        <v>1.7</v>
      </c>
      <c r="Y20" s="160">
        <v>1.7</v>
      </c>
      <c r="Z20" s="161">
        <v>1.7</v>
      </c>
      <c r="AA20" s="158">
        <v>1.7</v>
      </c>
      <c r="AB20" s="161">
        <v>1.7</v>
      </c>
      <c r="AC20" s="158">
        <v>1.7</v>
      </c>
      <c r="AD20" s="161">
        <v>1.7</v>
      </c>
      <c r="AE20" s="158">
        <v>1.7</v>
      </c>
      <c r="AF20" s="161">
        <v>1.7</v>
      </c>
      <c r="AG20" s="158">
        <v>1.7</v>
      </c>
      <c r="AH20" s="161">
        <v>1.7</v>
      </c>
      <c r="AI20" s="158">
        <v>1.7</v>
      </c>
    </row>
    <row r="21" spans="2:37" ht="14.4" x14ac:dyDescent="0.3">
      <c r="C21" s="2" t="s">
        <v>131</v>
      </c>
      <c r="D21" s="79" t="s">
        <v>11</v>
      </c>
      <c r="E21" s="2">
        <v>2010</v>
      </c>
      <c r="F21" s="100">
        <v>0</v>
      </c>
      <c r="G21" s="100"/>
      <c r="H21" s="86" t="s">
        <v>132</v>
      </c>
      <c r="I21" s="2" t="str">
        <f>AVA_DK!$D$14</f>
        <v>IMPELC-DKPL</v>
      </c>
      <c r="J21" s="124"/>
      <c r="K21" s="124"/>
      <c r="L21" s="124"/>
      <c r="M21" s="162" t="s">
        <v>175</v>
      </c>
      <c r="N21" s="155">
        <v>0.74</v>
      </c>
      <c r="O21" s="156">
        <v>0.68</v>
      </c>
      <c r="P21" s="157">
        <v>0.74</v>
      </c>
      <c r="Q21" s="160">
        <v>0.68</v>
      </c>
      <c r="R21" s="157">
        <v>0.74</v>
      </c>
      <c r="S21" s="160">
        <v>0.68</v>
      </c>
      <c r="T21" s="157">
        <v>0.74</v>
      </c>
      <c r="U21" s="160">
        <v>0.68</v>
      </c>
      <c r="V21" s="157">
        <v>0.74</v>
      </c>
      <c r="W21" s="158">
        <v>0.68</v>
      </c>
      <c r="X21" s="157">
        <v>0.74</v>
      </c>
      <c r="Y21" s="160">
        <v>0.68</v>
      </c>
      <c r="Z21" s="157">
        <v>0.74</v>
      </c>
      <c r="AA21" s="160">
        <v>0.68</v>
      </c>
      <c r="AB21" s="157">
        <v>0.74</v>
      </c>
      <c r="AC21" s="160">
        <v>0.68</v>
      </c>
      <c r="AD21" s="157">
        <v>0.74</v>
      </c>
      <c r="AE21" s="160">
        <v>0.68</v>
      </c>
      <c r="AF21" s="157">
        <v>0.74</v>
      </c>
      <c r="AG21" s="160">
        <v>0.68</v>
      </c>
      <c r="AH21" s="157">
        <v>0.74</v>
      </c>
      <c r="AI21" s="158">
        <v>0.68</v>
      </c>
    </row>
    <row r="22" spans="2:37" ht="14.4" x14ac:dyDescent="0.3">
      <c r="B22" s="165"/>
      <c r="C22" s="2" t="s">
        <v>131</v>
      </c>
      <c r="D22" s="166" t="s">
        <v>11</v>
      </c>
      <c r="E22" s="3">
        <v>2010</v>
      </c>
      <c r="F22" s="167">
        <v>0</v>
      </c>
      <c r="G22" s="167"/>
      <c r="H22" s="168" t="s">
        <v>132</v>
      </c>
      <c r="I22" s="3" t="str">
        <f>AVA_DK!$D$15</f>
        <v>EXPELC-DKPL</v>
      </c>
      <c r="J22" s="124"/>
      <c r="K22" s="124"/>
      <c r="L22" s="124"/>
      <c r="M22" s="162" t="s">
        <v>176</v>
      </c>
      <c r="N22" s="169">
        <v>1.5</v>
      </c>
      <c r="O22" s="164">
        <v>0.95</v>
      </c>
      <c r="P22" s="161">
        <v>1.78</v>
      </c>
      <c r="Q22" s="158">
        <v>1.5</v>
      </c>
      <c r="R22" s="161">
        <v>1.78</v>
      </c>
      <c r="S22" s="158">
        <v>1.5</v>
      </c>
      <c r="T22" s="161">
        <v>1.78</v>
      </c>
      <c r="U22" s="160">
        <v>1.5</v>
      </c>
      <c r="V22" s="161">
        <v>1.78</v>
      </c>
      <c r="W22" s="158">
        <v>1.5</v>
      </c>
      <c r="X22" s="161">
        <v>2.5</v>
      </c>
      <c r="Y22" s="160">
        <v>2.5</v>
      </c>
      <c r="Z22" s="161">
        <v>2.5</v>
      </c>
      <c r="AA22" s="160">
        <v>2.5</v>
      </c>
      <c r="AB22" s="157">
        <v>2.5</v>
      </c>
      <c r="AC22" s="170">
        <v>2.5</v>
      </c>
      <c r="AD22" s="161">
        <v>3</v>
      </c>
      <c r="AE22" s="170">
        <v>3</v>
      </c>
      <c r="AF22" s="161">
        <v>3</v>
      </c>
      <c r="AG22" s="170">
        <v>3</v>
      </c>
      <c r="AH22" s="161">
        <v>3</v>
      </c>
      <c r="AI22" s="170">
        <v>3</v>
      </c>
    </row>
    <row r="23" spans="2:37" ht="14.4" x14ac:dyDescent="0.3">
      <c r="B23" s="2" t="s">
        <v>115</v>
      </c>
      <c r="C23" s="87" t="s">
        <v>131</v>
      </c>
      <c r="D23" s="79" t="s">
        <v>11</v>
      </c>
      <c r="E23" s="2">
        <v>2012</v>
      </c>
      <c r="F23" s="100"/>
      <c r="G23" s="100">
        <v>31.536000000000001</v>
      </c>
      <c r="H23" s="86" t="s">
        <v>132</v>
      </c>
      <c r="I23" s="2" t="e">
        <f>AVA_DK!#REF!</f>
        <v>#REF!</v>
      </c>
      <c r="J23" s="124"/>
      <c r="K23" s="124"/>
      <c r="L23" s="124"/>
      <c r="M23" s="162" t="s">
        <v>177</v>
      </c>
      <c r="N23" s="163"/>
      <c r="O23" s="164"/>
      <c r="P23" s="157">
        <v>0</v>
      </c>
      <c r="Q23" s="158">
        <v>0</v>
      </c>
      <c r="R23" s="157">
        <v>0</v>
      </c>
      <c r="S23" s="158">
        <v>0</v>
      </c>
      <c r="T23" s="157">
        <v>0</v>
      </c>
      <c r="U23" s="160">
        <v>0</v>
      </c>
      <c r="V23" s="157">
        <v>0</v>
      </c>
      <c r="W23" s="170">
        <v>0</v>
      </c>
      <c r="X23" s="157">
        <v>0</v>
      </c>
      <c r="Y23" s="171">
        <v>0</v>
      </c>
      <c r="Z23" s="157">
        <v>0</v>
      </c>
      <c r="AA23" s="170">
        <v>0</v>
      </c>
      <c r="AB23" s="157">
        <v>0.7</v>
      </c>
      <c r="AC23" s="170">
        <v>0.7</v>
      </c>
      <c r="AD23" s="161">
        <v>0.7</v>
      </c>
      <c r="AE23" s="170">
        <v>0.7</v>
      </c>
      <c r="AF23" s="161">
        <v>0.7</v>
      </c>
      <c r="AG23" s="170">
        <v>0.7</v>
      </c>
      <c r="AH23" s="161">
        <v>0.7</v>
      </c>
      <c r="AI23" s="170">
        <v>0.7</v>
      </c>
    </row>
    <row r="24" spans="2:37" ht="14.4" x14ac:dyDescent="0.3">
      <c r="B24" s="2" t="s">
        <v>115</v>
      </c>
      <c r="C24" s="2" t="s">
        <v>131</v>
      </c>
      <c r="D24" s="79" t="s">
        <v>11</v>
      </c>
      <c r="E24" s="2">
        <v>2012</v>
      </c>
      <c r="F24" s="100"/>
      <c r="G24" s="100">
        <v>31.536000000000001</v>
      </c>
      <c r="H24" s="86" t="s">
        <v>132</v>
      </c>
      <c r="I24" s="2" t="e">
        <f>AVA_DK!#REF!</f>
        <v>#REF!</v>
      </c>
      <c r="J24" s="124"/>
      <c r="K24" s="124"/>
      <c r="L24" s="124"/>
      <c r="M24" s="172" t="s">
        <v>178</v>
      </c>
      <c r="N24" s="173">
        <v>0.6</v>
      </c>
      <c r="O24" s="174">
        <v>0.6</v>
      </c>
      <c r="P24" s="149">
        <v>0.6</v>
      </c>
      <c r="Q24" s="150">
        <v>0.6</v>
      </c>
      <c r="R24" s="149">
        <v>0.6</v>
      </c>
      <c r="S24" s="150">
        <v>0.6</v>
      </c>
      <c r="T24" s="149">
        <v>0.6</v>
      </c>
      <c r="U24" s="151">
        <v>0.6</v>
      </c>
      <c r="V24" s="149">
        <v>0.6</v>
      </c>
      <c r="W24" s="150">
        <v>0.6</v>
      </c>
      <c r="X24" s="149">
        <v>0.6</v>
      </c>
      <c r="Y24" s="151">
        <v>0.6</v>
      </c>
      <c r="Z24" s="149">
        <v>0.6</v>
      </c>
      <c r="AA24" s="150">
        <v>0.6</v>
      </c>
      <c r="AB24" s="149">
        <v>0.6</v>
      </c>
      <c r="AC24" s="152">
        <v>0.6</v>
      </c>
      <c r="AD24" s="153">
        <v>0.6</v>
      </c>
      <c r="AE24" s="152">
        <v>0.6</v>
      </c>
      <c r="AF24" s="153">
        <v>0.6</v>
      </c>
      <c r="AG24" s="152">
        <v>0.6</v>
      </c>
      <c r="AH24" s="153">
        <v>0.6</v>
      </c>
      <c r="AI24" s="152">
        <v>0.6</v>
      </c>
      <c r="AK24" s="124"/>
    </row>
    <row r="25" spans="2:37" ht="14.4" x14ac:dyDescent="0.3">
      <c r="B25" s="2" t="s">
        <v>115</v>
      </c>
      <c r="C25" s="2" t="s">
        <v>131</v>
      </c>
      <c r="D25" s="79" t="s">
        <v>11</v>
      </c>
      <c r="E25" s="2">
        <v>2012</v>
      </c>
      <c r="F25" s="100">
        <v>40.9968</v>
      </c>
      <c r="G25" s="100">
        <v>21.444479999999999</v>
      </c>
      <c r="H25" s="86" t="s">
        <v>132</v>
      </c>
      <c r="I25" s="2" t="e">
        <f>AVA_DK!#REF!</f>
        <v>#REF!</v>
      </c>
      <c r="J25" s="124"/>
      <c r="K25" s="124"/>
      <c r="L25" s="124"/>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row>
    <row r="26" spans="2:37" ht="14.4" x14ac:dyDescent="0.3">
      <c r="B26" s="2" t="s">
        <v>115</v>
      </c>
      <c r="C26" s="2" t="s">
        <v>131</v>
      </c>
      <c r="D26" s="79" t="s">
        <v>11</v>
      </c>
      <c r="E26" s="2">
        <v>2012</v>
      </c>
      <c r="F26" s="100">
        <v>53.611200000000004</v>
      </c>
      <c r="G26" s="100">
        <v>23.336639999999999</v>
      </c>
      <c r="H26" s="86" t="s">
        <v>132</v>
      </c>
      <c r="I26" s="2" t="e">
        <f>AVA_DK!#REF!</f>
        <v>#REF!</v>
      </c>
      <c r="J26" s="124"/>
      <c r="K26" s="124"/>
      <c r="L26" s="124"/>
      <c r="M26" s="124"/>
      <c r="N26" s="124"/>
      <c r="O26" s="124"/>
      <c r="P26" s="124"/>
      <c r="Q26" s="124"/>
      <c r="R26" s="124"/>
      <c r="S26" s="124"/>
      <c r="T26" s="124"/>
      <c r="U26" s="124"/>
    </row>
    <row r="27" spans="2:37" ht="14.4" x14ac:dyDescent="0.3">
      <c r="B27" s="2"/>
      <c r="C27" s="2" t="s">
        <v>131</v>
      </c>
      <c r="D27" s="79" t="s">
        <v>11</v>
      </c>
      <c r="E27" s="2">
        <v>2012</v>
      </c>
      <c r="F27" s="100">
        <v>18.921600000000002</v>
      </c>
      <c r="G27" s="175">
        <v>47.304000000000002</v>
      </c>
      <c r="H27" s="86" t="s">
        <v>132</v>
      </c>
      <c r="I27" s="2" t="str">
        <f>AVA_DK!$D$8</f>
        <v>IMPELC-DKDE</v>
      </c>
      <c r="J27" s="124"/>
      <c r="M27" s="100"/>
      <c r="N27" s="100"/>
      <c r="Q27" s="124"/>
      <c r="R27" s="124"/>
      <c r="S27" s="124"/>
      <c r="T27" s="124"/>
      <c r="U27" s="124"/>
    </row>
    <row r="28" spans="2:37" ht="14.4" x14ac:dyDescent="0.3">
      <c r="B28" s="2"/>
      <c r="C28" s="2" t="s">
        <v>131</v>
      </c>
      <c r="D28" s="79" t="s">
        <v>11</v>
      </c>
      <c r="E28" s="2">
        <v>2012</v>
      </c>
      <c r="F28" s="176">
        <v>20</v>
      </c>
      <c r="G28" s="175">
        <v>51.71904</v>
      </c>
      <c r="H28" s="86" t="s">
        <v>132</v>
      </c>
      <c r="I28" s="2" t="str">
        <f>AVA_DK!$D$9</f>
        <v>EXPELC-DKDE</v>
      </c>
      <c r="J28" s="124"/>
      <c r="K28" s="124"/>
      <c r="L28" s="124"/>
      <c r="M28" s="124"/>
      <c r="N28" s="124"/>
      <c r="O28" s="124"/>
      <c r="P28" s="124"/>
      <c r="Q28" s="124"/>
      <c r="R28" s="124"/>
      <c r="S28" s="124"/>
      <c r="T28" s="124"/>
      <c r="U28" s="124"/>
    </row>
    <row r="29" spans="2:37" ht="14.4" x14ac:dyDescent="0.3">
      <c r="C29" s="2" t="s">
        <v>131</v>
      </c>
      <c r="D29" s="79" t="s">
        <v>11</v>
      </c>
      <c r="E29" s="2">
        <v>2012</v>
      </c>
      <c r="F29" s="100"/>
      <c r="G29" s="100">
        <v>0</v>
      </c>
      <c r="H29" s="86" t="s">
        <v>132</v>
      </c>
      <c r="I29" s="2" t="str">
        <f>AVA_DK!$D$10</f>
        <v>IMPELC-DKNL</v>
      </c>
      <c r="J29" s="124"/>
      <c r="K29" s="124"/>
      <c r="L29" s="124"/>
      <c r="M29" s="124"/>
      <c r="N29" s="124"/>
      <c r="O29" s="124"/>
      <c r="P29" s="124"/>
      <c r="Q29" s="124"/>
      <c r="R29" s="124"/>
      <c r="S29" s="124"/>
      <c r="T29" s="124"/>
      <c r="U29" s="124"/>
    </row>
    <row r="30" spans="2:37" ht="14.4" x14ac:dyDescent="0.3">
      <c r="C30" s="2" t="s">
        <v>131</v>
      </c>
      <c r="D30" s="79" t="s">
        <v>11</v>
      </c>
      <c r="E30" s="2">
        <v>2012</v>
      </c>
      <c r="F30" s="100"/>
      <c r="G30" s="100">
        <v>0</v>
      </c>
      <c r="H30" s="86" t="s">
        <v>132</v>
      </c>
      <c r="I30" s="2" t="str">
        <f>AVA_DK!$D$11</f>
        <v>EXPELC-DKNL</v>
      </c>
      <c r="J30" s="124"/>
      <c r="K30" s="124"/>
      <c r="L30" s="124"/>
      <c r="M30" s="124"/>
      <c r="N30" s="124"/>
      <c r="O30" s="124"/>
      <c r="P30" s="124"/>
      <c r="Q30" s="124"/>
      <c r="R30" s="124"/>
      <c r="S30" s="124"/>
      <c r="T30" s="124"/>
      <c r="U30" s="124"/>
    </row>
    <row r="31" spans="2:37" ht="14.4" x14ac:dyDescent="0.3">
      <c r="C31" s="2" t="s">
        <v>131</v>
      </c>
      <c r="D31" s="79" t="s">
        <v>11</v>
      </c>
      <c r="E31" s="2">
        <v>2012</v>
      </c>
      <c r="F31" s="100"/>
      <c r="G31" s="100">
        <v>0</v>
      </c>
      <c r="H31" s="86" t="s">
        <v>132</v>
      </c>
      <c r="I31" s="2" t="str">
        <f>AVA_DK!$D$12</f>
        <v>IMPELC-DKUK</v>
      </c>
      <c r="J31" s="124"/>
      <c r="K31" s="124"/>
      <c r="L31" s="124"/>
      <c r="M31" s="124"/>
      <c r="N31" s="124"/>
      <c r="O31" s="124"/>
      <c r="P31" s="124"/>
      <c r="Q31" s="124"/>
      <c r="R31" s="124"/>
      <c r="S31" s="124"/>
      <c r="T31" s="124"/>
      <c r="U31" s="124"/>
    </row>
    <row r="32" spans="2:37" ht="14.4" x14ac:dyDescent="0.3">
      <c r="B32" s="165"/>
      <c r="C32" s="2" t="s">
        <v>131</v>
      </c>
      <c r="D32" s="166" t="s">
        <v>11</v>
      </c>
      <c r="E32" s="3">
        <v>2012</v>
      </c>
      <c r="F32" s="167"/>
      <c r="G32" s="167">
        <v>0</v>
      </c>
      <c r="H32" s="168" t="s">
        <v>132</v>
      </c>
      <c r="I32" s="3" t="str">
        <f>AVA_DK!$D$13</f>
        <v>EXPELC-DKUK</v>
      </c>
      <c r="J32" s="124"/>
      <c r="K32" s="124"/>
      <c r="L32" s="124"/>
      <c r="M32" s="124"/>
      <c r="N32" s="124"/>
      <c r="O32" s="124"/>
      <c r="P32" s="124"/>
      <c r="Q32" s="124"/>
      <c r="R32" s="124"/>
      <c r="S32" s="124"/>
      <c r="T32" s="124"/>
      <c r="U32" s="124"/>
    </row>
    <row r="33" spans="2:21" ht="14.4" x14ac:dyDescent="0.3">
      <c r="C33" s="2" t="s">
        <v>131</v>
      </c>
      <c r="D33" s="79" t="s">
        <v>11</v>
      </c>
      <c r="E33" s="2">
        <f>E31</f>
        <v>2012</v>
      </c>
      <c r="F33" s="100">
        <v>0</v>
      </c>
      <c r="G33" s="100"/>
      <c r="H33" s="86" t="s">
        <v>132</v>
      </c>
      <c r="I33" s="2" t="str">
        <f>AVA_DK!$D$14</f>
        <v>IMPELC-DKPL</v>
      </c>
      <c r="J33" s="124"/>
      <c r="K33" s="124"/>
      <c r="L33" s="124"/>
      <c r="M33" s="116"/>
      <c r="N33" s="116"/>
      <c r="O33" s="116" t="s">
        <v>154</v>
      </c>
      <c r="P33" s="116"/>
      <c r="Q33" s="124"/>
      <c r="R33" s="124"/>
      <c r="S33" s="124"/>
      <c r="T33" s="124"/>
      <c r="U33" s="124"/>
    </row>
    <row r="34" spans="2:21" ht="14.4" x14ac:dyDescent="0.3">
      <c r="B34" s="165"/>
      <c r="C34" s="2" t="s">
        <v>131</v>
      </c>
      <c r="D34" s="166" t="s">
        <v>11</v>
      </c>
      <c r="E34" s="2">
        <f>E32</f>
        <v>2012</v>
      </c>
      <c r="F34" s="167">
        <v>0</v>
      </c>
      <c r="G34" s="167"/>
      <c r="H34" s="168" t="s">
        <v>132</v>
      </c>
      <c r="I34" s="3" t="str">
        <f>AVA_DK!$D$15</f>
        <v>EXPELC-DKPL</v>
      </c>
      <c r="J34" s="124"/>
      <c r="K34" s="124"/>
      <c r="L34" s="124"/>
      <c r="M34" s="116"/>
      <c r="N34" s="116"/>
      <c r="O34" s="116" t="s">
        <v>155</v>
      </c>
      <c r="P34" s="117" t="s">
        <v>156</v>
      </c>
      <c r="Q34" s="124"/>
      <c r="R34" s="124"/>
      <c r="S34" s="124"/>
      <c r="T34" s="124"/>
      <c r="U34" s="124"/>
    </row>
    <row r="35" spans="2:21" ht="14.4" x14ac:dyDescent="0.3">
      <c r="B35" s="2" t="s">
        <v>115</v>
      </c>
      <c r="C35" s="87" t="s">
        <v>131</v>
      </c>
      <c r="D35" s="79" t="s">
        <v>11</v>
      </c>
      <c r="E35" s="2">
        <v>2015</v>
      </c>
      <c r="F35" s="100"/>
      <c r="G35" s="175">
        <v>51.466752</v>
      </c>
      <c r="H35" s="86" t="s">
        <v>132</v>
      </c>
      <c r="I35" s="2" t="e">
        <f>AVA_DK!#REF!</f>
        <v>#REF!</v>
      </c>
      <c r="J35" s="124"/>
      <c r="K35" s="124"/>
      <c r="L35" s="124"/>
      <c r="M35" s="116"/>
      <c r="N35" s="116"/>
      <c r="O35" s="116"/>
      <c r="P35" s="116"/>
      <c r="Q35" s="124"/>
      <c r="R35" s="124"/>
      <c r="S35" s="124"/>
      <c r="T35" s="124"/>
      <c r="U35" s="124"/>
    </row>
    <row r="36" spans="2:21" ht="14.4" x14ac:dyDescent="0.3">
      <c r="B36" s="2" t="s">
        <v>115</v>
      </c>
      <c r="C36" s="2" t="s">
        <v>131</v>
      </c>
      <c r="D36" s="79" t="s">
        <v>11</v>
      </c>
      <c r="E36" s="2">
        <v>2015</v>
      </c>
      <c r="F36" s="100"/>
      <c r="G36" s="175">
        <v>51.466752</v>
      </c>
      <c r="H36" s="86" t="s">
        <v>132</v>
      </c>
      <c r="I36" s="2" t="e">
        <f>AVA_DK!#REF!</f>
        <v>#REF!</v>
      </c>
      <c r="J36" s="124"/>
      <c r="K36" s="124"/>
      <c r="L36" s="124"/>
      <c r="M36" s="116" t="s">
        <v>157</v>
      </c>
      <c r="N36" s="116"/>
      <c r="O36" s="116">
        <v>0.55000000000000004</v>
      </c>
      <c r="P36" s="116">
        <f>O36/(M40*8760)</f>
        <v>17.440385591070523</v>
      </c>
      <c r="Q36" s="124"/>
      <c r="R36" s="124"/>
      <c r="S36" s="124"/>
      <c r="T36" s="124"/>
      <c r="U36" s="124"/>
    </row>
    <row r="37" spans="2:21" ht="14.4" x14ac:dyDescent="0.3">
      <c r="B37" s="2" t="s">
        <v>115</v>
      </c>
      <c r="C37" s="2" t="s">
        <v>131</v>
      </c>
      <c r="D37" s="79" t="s">
        <v>11</v>
      </c>
      <c r="E37" s="2">
        <v>2015</v>
      </c>
      <c r="F37" s="100">
        <v>40.9968</v>
      </c>
      <c r="G37" s="100">
        <v>21.444479999999999</v>
      </c>
      <c r="H37" s="86" t="s">
        <v>132</v>
      </c>
      <c r="I37" s="2" t="e">
        <f>AVA_DK!#REF!</f>
        <v>#REF!</v>
      </c>
      <c r="J37" s="124"/>
      <c r="M37" s="116" t="s">
        <v>158</v>
      </c>
      <c r="N37" s="116"/>
      <c r="O37" s="116">
        <v>0.27500000000000002</v>
      </c>
      <c r="P37" s="116">
        <f>P36/2</f>
        <v>8.7201927955352616</v>
      </c>
      <c r="Q37" s="124"/>
      <c r="R37" s="124"/>
      <c r="S37" s="124"/>
      <c r="T37" s="124"/>
      <c r="U37" s="124"/>
    </row>
    <row r="38" spans="2:21" ht="14.4" x14ac:dyDescent="0.3">
      <c r="B38" s="2" t="s">
        <v>115</v>
      </c>
      <c r="C38" s="2" t="s">
        <v>131</v>
      </c>
      <c r="D38" s="79" t="s">
        <v>11</v>
      </c>
      <c r="E38" s="2">
        <v>2015</v>
      </c>
      <c r="F38" s="100">
        <v>53.611200000000004</v>
      </c>
      <c r="G38" s="100">
        <v>23.336639999999996</v>
      </c>
      <c r="H38" s="86" t="s">
        <v>132</v>
      </c>
      <c r="I38" s="2" t="e">
        <f>AVA_DK!#REF!</f>
        <v>#REF!</v>
      </c>
      <c r="J38" s="124"/>
      <c r="K38" s="124"/>
      <c r="L38" s="124"/>
      <c r="M38" s="116"/>
      <c r="N38" s="116"/>
      <c r="O38" s="116"/>
      <c r="P38" s="116"/>
      <c r="Q38" s="124"/>
      <c r="R38" s="124"/>
      <c r="S38" s="124"/>
      <c r="T38" s="124"/>
      <c r="U38" s="124"/>
    </row>
    <row r="39" spans="2:21" ht="14.4" x14ac:dyDescent="0.3">
      <c r="B39" s="2"/>
      <c r="C39" s="2" t="s">
        <v>131</v>
      </c>
      <c r="D39" s="79" t="s">
        <v>11</v>
      </c>
      <c r="E39" s="2">
        <v>2015</v>
      </c>
      <c r="F39" s="100">
        <v>18.921600000000002</v>
      </c>
      <c r="G39" s="100">
        <v>47.304000000000002</v>
      </c>
      <c r="H39" s="86" t="s">
        <v>132</v>
      </c>
      <c r="I39" s="2" t="str">
        <f>AVA_DK!$D$8</f>
        <v>IMPELC-DKDE</v>
      </c>
      <c r="J39" s="124"/>
      <c r="K39" s="124"/>
      <c r="L39" s="124"/>
      <c r="M39" s="117" t="s">
        <v>159</v>
      </c>
      <c r="N39" s="116"/>
      <c r="O39" s="116"/>
      <c r="P39" s="116"/>
      <c r="Q39" s="124"/>
      <c r="R39" s="124"/>
      <c r="S39" s="124"/>
      <c r="T39" s="124"/>
      <c r="U39" s="124"/>
    </row>
    <row r="40" spans="2:21" ht="14.4" x14ac:dyDescent="0.3">
      <c r="B40" s="2"/>
      <c r="C40" s="2" t="s">
        <v>131</v>
      </c>
      <c r="D40" s="79" t="s">
        <v>11</v>
      </c>
      <c r="E40" s="2">
        <v>2015</v>
      </c>
      <c r="F40" s="177">
        <v>20.5</v>
      </c>
      <c r="G40" s="100">
        <v>51.71904</v>
      </c>
      <c r="H40" s="86" t="s">
        <v>132</v>
      </c>
      <c r="I40" s="2" t="str">
        <f>AVA_DK!$D$9</f>
        <v>EXPELC-DKDE</v>
      </c>
      <c r="J40" s="124"/>
      <c r="K40" s="124"/>
      <c r="L40" s="124"/>
      <c r="M40" s="116">
        <v>3.5999999999999998E-6</v>
      </c>
      <c r="N40" s="116"/>
      <c r="O40" s="116"/>
      <c r="P40" s="116"/>
      <c r="Q40" s="124"/>
      <c r="R40" s="124"/>
      <c r="S40" s="124"/>
      <c r="T40" s="124"/>
      <c r="U40" s="124"/>
    </row>
    <row r="41" spans="2:21" ht="14.4" x14ac:dyDescent="0.3">
      <c r="C41" s="2" t="s">
        <v>131</v>
      </c>
      <c r="D41" s="79" t="s">
        <v>11</v>
      </c>
      <c r="E41" s="2">
        <v>2015</v>
      </c>
      <c r="F41" s="100"/>
      <c r="G41" s="178">
        <v>0</v>
      </c>
      <c r="H41" s="86" t="s">
        <v>132</v>
      </c>
      <c r="I41" s="2" t="str">
        <f>AVA_DK!$D$10</f>
        <v>IMPELC-DKNL</v>
      </c>
      <c r="J41" s="124"/>
      <c r="K41" s="124"/>
      <c r="L41" s="124"/>
      <c r="M41" s="124"/>
      <c r="N41" s="124"/>
      <c r="O41" s="124"/>
      <c r="P41" s="124"/>
      <c r="Q41" s="124"/>
      <c r="R41" s="124"/>
      <c r="S41" s="124"/>
      <c r="T41" s="124"/>
      <c r="U41" s="124"/>
    </row>
    <row r="42" spans="2:21" ht="14.4" x14ac:dyDescent="0.3">
      <c r="C42" s="2" t="s">
        <v>131</v>
      </c>
      <c r="D42" s="79" t="s">
        <v>11</v>
      </c>
      <c r="E42" s="2">
        <v>2015</v>
      </c>
      <c r="F42" s="100"/>
      <c r="G42" s="178">
        <v>0</v>
      </c>
      <c r="H42" s="86" t="s">
        <v>132</v>
      </c>
      <c r="I42" s="2" t="str">
        <f>AVA_DK!$D$11</f>
        <v>EXPELC-DKNL</v>
      </c>
      <c r="J42" s="124"/>
      <c r="K42" s="124"/>
      <c r="L42" s="124"/>
      <c r="M42" s="124"/>
      <c r="N42" s="124"/>
      <c r="O42" s="124"/>
      <c r="P42" s="124"/>
      <c r="Q42" s="124"/>
      <c r="R42" s="124"/>
      <c r="S42" s="124"/>
      <c r="T42" s="124"/>
      <c r="U42" s="124"/>
    </row>
    <row r="43" spans="2:21" ht="14.4" x14ac:dyDescent="0.3">
      <c r="C43" s="2" t="s">
        <v>131</v>
      </c>
      <c r="D43" s="79" t="s">
        <v>11</v>
      </c>
      <c r="E43" s="2">
        <v>2015</v>
      </c>
      <c r="F43" s="100"/>
      <c r="G43" s="178">
        <v>0</v>
      </c>
      <c r="H43" s="86" t="s">
        <v>132</v>
      </c>
      <c r="I43" s="2" t="str">
        <f>AVA_DK!$D$12</f>
        <v>IMPELC-DKUK</v>
      </c>
      <c r="J43" s="124"/>
      <c r="K43" s="124"/>
      <c r="L43" s="124"/>
      <c r="M43" s="124"/>
      <c r="N43" s="124"/>
      <c r="O43" s="124"/>
      <c r="P43" s="124"/>
      <c r="Q43" s="124"/>
      <c r="R43" s="124"/>
      <c r="S43" s="124"/>
      <c r="T43" s="124"/>
      <c r="U43" s="124"/>
    </row>
    <row r="44" spans="2:21" ht="14.4" x14ac:dyDescent="0.3">
      <c r="B44" s="165"/>
      <c r="C44" s="2" t="s">
        <v>131</v>
      </c>
      <c r="D44" s="166" t="s">
        <v>11</v>
      </c>
      <c r="E44" s="3">
        <v>2015</v>
      </c>
      <c r="F44" s="167"/>
      <c r="G44" s="179">
        <v>0</v>
      </c>
      <c r="H44" s="168" t="s">
        <v>132</v>
      </c>
      <c r="I44" s="3" t="str">
        <f>AVA_DK!$D$13</f>
        <v>EXPELC-DKUK</v>
      </c>
      <c r="J44" s="124"/>
      <c r="K44" s="124"/>
      <c r="L44" s="124"/>
      <c r="M44" s="124"/>
      <c r="N44" s="124"/>
      <c r="O44" s="124"/>
      <c r="P44" s="124"/>
      <c r="Q44" s="124"/>
      <c r="R44" s="124"/>
      <c r="S44" s="124"/>
      <c r="T44" s="124"/>
      <c r="U44" s="124"/>
    </row>
    <row r="45" spans="2:21" ht="14.4" x14ac:dyDescent="0.3">
      <c r="C45" s="2" t="s">
        <v>131</v>
      </c>
      <c r="D45" s="79" t="s">
        <v>11</v>
      </c>
      <c r="E45" s="2">
        <f>E43</f>
        <v>2015</v>
      </c>
      <c r="F45" s="100">
        <v>0</v>
      </c>
      <c r="G45" s="100"/>
      <c r="H45" s="86" t="s">
        <v>132</v>
      </c>
      <c r="I45" s="2" t="str">
        <f>AVA_DK!$D$14</f>
        <v>IMPELC-DKPL</v>
      </c>
      <c r="J45" s="124"/>
      <c r="K45" s="124"/>
      <c r="L45" s="124"/>
      <c r="M45" s="124"/>
      <c r="N45" s="124"/>
      <c r="O45" s="124"/>
      <c r="P45" s="124"/>
      <c r="Q45" s="124"/>
      <c r="R45" s="124"/>
      <c r="S45" s="124"/>
      <c r="T45" s="124"/>
      <c r="U45" s="124"/>
    </row>
    <row r="46" spans="2:21" ht="14.4" x14ac:dyDescent="0.3">
      <c r="B46" s="165"/>
      <c r="C46" s="2" t="s">
        <v>131</v>
      </c>
      <c r="D46" s="166" t="s">
        <v>11</v>
      </c>
      <c r="E46" s="2">
        <f>E44</f>
        <v>2015</v>
      </c>
      <c r="F46" s="167">
        <v>0</v>
      </c>
      <c r="G46" s="167"/>
      <c r="H46" s="168" t="s">
        <v>132</v>
      </c>
      <c r="I46" s="3" t="str">
        <f>AVA_DK!$D$15</f>
        <v>EXPELC-DKPL</v>
      </c>
      <c r="J46" s="124"/>
      <c r="M46" s="100"/>
      <c r="N46" s="100"/>
      <c r="Q46" s="124"/>
      <c r="R46" s="124"/>
      <c r="S46" s="124"/>
      <c r="T46" s="124"/>
      <c r="U46" s="124"/>
    </row>
    <row r="47" spans="2:21" ht="14.4" x14ac:dyDescent="0.3">
      <c r="B47" s="2" t="s">
        <v>115</v>
      </c>
      <c r="C47" s="2" t="s">
        <v>131</v>
      </c>
      <c r="D47" s="79" t="s">
        <v>11</v>
      </c>
      <c r="E47" s="2">
        <v>2020</v>
      </c>
      <c r="F47" s="100"/>
      <c r="G47" s="100">
        <v>51.466752</v>
      </c>
      <c r="H47" s="86" t="s">
        <v>132</v>
      </c>
      <c r="I47" s="2" t="e">
        <f>AVA_DK!#REF!</f>
        <v>#REF!</v>
      </c>
      <c r="J47" s="124"/>
      <c r="M47" s="100"/>
      <c r="N47" s="100"/>
      <c r="Q47" s="124"/>
      <c r="R47" s="124"/>
      <c r="S47" s="124"/>
      <c r="T47" s="124"/>
      <c r="U47" s="124"/>
    </row>
    <row r="48" spans="2:21" ht="14.4" x14ac:dyDescent="0.3">
      <c r="B48" s="2" t="s">
        <v>115</v>
      </c>
      <c r="C48" s="2" t="s">
        <v>131</v>
      </c>
      <c r="D48" s="79" t="s">
        <v>11</v>
      </c>
      <c r="E48" s="2">
        <v>2020</v>
      </c>
      <c r="F48" s="100"/>
      <c r="G48" s="100">
        <v>51.466752</v>
      </c>
      <c r="H48" s="86" t="s">
        <v>132</v>
      </c>
      <c r="I48" s="2" t="e">
        <f>AVA_DK!#REF!</f>
        <v>#REF!</v>
      </c>
      <c r="J48" s="124"/>
      <c r="K48" s="124"/>
      <c r="L48" s="124"/>
      <c r="M48" s="124"/>
      <c r="N48" s="124"/>
      <c r="O48" s="124"/>
      <c r="P48" s="124"/>
      <c r="Q48" s="124"/>
      <c r="R48" s="124"/>
      <c r="S48" s="124"/>
      <c r="T48" s="124"/>
      <c r="U48" s="124"/>
    </row>
    <row r="49" spans="2:21" ht="14.4" x14ac:dyDescent="0.3">
      <c r="B49" s="2" t="s">
        <v>115</v>
      </c>
      <c r="C49" s="2" t="s">
        <v>131</v>
      </c>
      <c r="D49" s="79" t="s">
        <v>11</v>
      </c>
      <c r="E49" s="2">
        <v>2020</v>
      </c>
      <c r="F49" s="100">
        <v>40.9968</v>
      </c>
      <c r="G49" s="100">
        <v>21.444479999999999</v>
      </c>
      <c r="H49" s="86" t="s">
        <v>132</v>
      </c>
      <c r="I49" s="2" t="e">
        <f>AVA_DK!#REF!</f>
        <v>#REF!</v>
      </c>
      <c r="J49" s="124"/>
      <c r="M49" s="134" t="s">
        <v>3</v>
      </c>
      <c r="N49" s="134" t="s">
        <v>4</v>
      </c>
      <c r="O49" s="134">
        <v>53.611199999999997</v>
      </c>
      <c r="P49" s="134">
        <v>73.478880000000004</v>
      </c>
      <c r="Q49" s="124"/>
      <c r="R49" s="124"/>
      <c r="S49" s="124"/>
      <c r="T49" s="124"/>
      <c r="U49" s="124"/>
    </row>
    <row r="50" spans="2:21" ht="14.4" x14ac:dyDescent="0.3">
      <c r="B50" s="2" t="s">
        <v>115</v>
      </c>
      <c r="C50" s="2" t="s">
        <v>131</v>
      </c>
      <c r="D50" s="79" t="s">
        <v>11</v>
      </c>
      <c r="E50" s="2">
        <v>2020</v>
      </c>
      <c r="F50" s="100">
        <v>53.611200000000004</v>
      </c>
      <c r="G50" s="100">
        <v>23.336639999999999</v>
      </c>
      <c r="H50" s="86" t="s">
        <v>132</v>
      </c>
      <c r="I50" s="2" t="e">
        <f>AVA_DK!#REF!</f>
        <v>#REF!</v>
      </c>
      <c r="J50" s="124"/>
      <c r="M50" s="134" t="s">
        <v>3</v>
      </c>
      <c r="N50" s="134" t="s">
        <v>15</v>
      </c>
      <c r="O50" s="134">
        <v>44.150399999999998</v>
      </c>
      <c r="P50" s="134">
        <v>0</v>
      </c>
      <c r="Q50" s="124"/>
      <c r="R50" s="124"/>
      <c r="S50" s="124"/>
      <c r="T50" s="124"/>
      <c r="U50" s="124"/>
    </row>
    <row r="51" spans="2:21" ht="14.4" x14ac:dyDescent="0.3">
      <c r="B51" s="2"/>
      <c r="C51" s="2" t="s">
        <v>131</v>
      </c>
      <c r="D51" s="79" t="s">
        <v>11</v>
      </c>
      <c r="E51" s="2">
        <v>2020</v>
      </c>
      <c r="F51" s="100">
        <v>29.013120000000001</v>
      </c>
      <c r="G51" s="100">
        <v>59.918400000000005</v>
      </c>
      <c r="H51" s="86" t="s">
        <v>132</v>
      </c>
      <c r="I51" s="2" t="str">
        <f>AVA_DK!$D$8</f>
        <v>IMPELC-DKDE</v>
      </c>
      <c r="J51" s="124"/>
      <c r="M51" s="134" t="s">
        <v>3</v>
      </c>
      <c r="N51" s="134" t="s">
        <v>13</v>
      </c>
      <c r="O51" s="134">
        <v>110.376</v>
      </c>
      <c r="P51" s="134">
        <v>0</v>
      </c>
      <c r="Q51" s="124"/>
      <c r="R51" s="124"/>
      <c r="S51" s="124"/>
      <c r="T51" s="124"/>
      <c r="U51" s="124"/>
    </row>
    <row r="52" spans="2:21" ht="14.4" x14ac:dyDescent="0.3">
      <c r="B52" s="2"/>
      <c r="C52" s="2" t="s">
        <v>131</v>
      </c>
      <c r="D52" s="79" t="s">
        <v>11</v>
      </c>
      <c r="E52" s="2">
        <v>2020</v>
      </c>
      <c r="F52" s="100">
        <v>28.540080000000003</v>
      </c>
      <c r="G52" s="100">
        <v>62.567424000000003</v>
      </c>
      <c r="H52" s="86" t="s">
        <v>132</v>
      </c>
      <c r="I52" s="2" t="str">
        <f>AVA_DK!$D$9</f>
        <v>EXPELC-DKDE</v>
      </c>
      <c r="J52" s="124"/>
      <c r="M52" s="136" t="s">
        <v>3</v>
      </c>
      <c r="N52" s="136" t="s">
        <v>2</v>
      </c>
      <c r="O52" s="136">
        <v>37.843200000000003</v>
      </c>
      <c r="P52" s="136">
        <v>0</v>
      </c>
      <c r="Q52" s="124"/>
      <c r="R52" s="124"/>
      <c r="S52" s="124"/>
      <c r="T52" s="124"/>
      <c r="U52" s="124"/>
    </row>
    <row r="53" spans="2:21" ht="14.4" x14ac:dyDescent="0.3">
      <c r="C53" s="2" t="s">
        <v>131</v>
      </c>
      <c r="D53" s="79" t="s">
        <v>11</v>
      </c>
      <c r="E53" s="2">
        <v>2020</v>
      </c>
      <c r="F53" s="100"/>
      <c r="G53" s="180">
        <v>13.24512</v>
      </c>
      <c r="H53" s="86" t="s">
        <v>132</v>
      </c>
      <c r="I53" s="2" t="str">
        <f>AVA_DK!$D$10</f>
        <v>IMPELC-DKNL</v>
      </c>
      <c r="J53" s="124"/>
      <c r="M53" s="134" t="s">
        <v>3</v>
      </c>
      <c r="N53" s="134" t="s">
        <v>7</v>
      </c>
      <c r="O53" s="134">
        <v>21.444480000000002</v>
      </c>
      <c r="P53" s="134">
        <v>18.60624</v>
      </c>
      <c r="Q53" s="124"/>
      <c r="R53" s="124"/>
      <c r="S53" s="124"/>
      <c r="T53" s="124"/>
      <c r="U53" s="124"/>
    </row>
    <row r="54" spans="2:21" ht="14.4" x14ac:dyDescent="0.3">
      <c r="C54" s="2" t="s">
        <v>131</v>
      </c>
      <c r="D54" s="79" t="s">
        <v>11</v>
      </c>
      <c r="E54" s="2">
        <v>2020</v>
      </c>
      <c r="F54" s="100"/>
      <c r="G54" s="180">
        <v>13.24512</v>
      </c>
      <c r="H54" s="86" t="s">
        <v>132</v>
      </c>
      <c r="I54" s="2" t="str">
        <f>AVA_DK!$D$11</f>
        <v>EXPELC-DKNL</v>
      </c>
      <c r="J54" s="124"/>
      <c r="M54" s="134" t="s">
        <v>3</v>
      </c>
      <c r="N54" s="134" t="s">
        <v>14</v>
      </c>
      <c r="O54" s="134">
        <v>22.075199999999999</v>
      </c>
      <c r="P54" s="134">
        <v>0</v>
      </c>
      <c r="Q54" s="124"/>
      <c r="R54" s="124"/>
      <c r="S54" s="124"/>
      <c r="T54" s="124"/>
      <c r="U54" s="124"/>
    </row>
    <row r="55" spans="2:21" ht="14.4" x14ac:dyDescent="0.3">
      <c r="C55" s="2" t="s">
        <v>131</v>
      </c>
      <c r="D55" s="79" t="s">
        <v>11</v>
      </c>
      <c r="E55" s="2">
        <v>2020</v>
      </c>
      <c r="F55" s="100"/>
      <c r="G55" s="100">
        <v>0</v>
      </c>
      <c r="H55" s="86" t="s">
        <v>132</v>
      </c>
      <c r="I55" s="2" t="str">
        <f>AVA_DK!$D$12</f>
        <v>IMPELC-DKUK</v>
      </c>
      <c r="J55" s="124"/>
      <c r="Q55" s="124"/>
      <c r="R55" s="124"/>
      <c r="S55" s="124"/>
      <c r="T55" s="124"/>
      <c r="U55" s="124"/>
    </row>
    <row r="56" spans="2:21" ht="14.4" x14ac:dyDescent="0.3">
      <c r="B56" s="165"/>
      <c r="C56" s="2" t="s">
        <v>131</v>
      </c>
      <c r="D56" s="166" t="s">
        <v>11</v>
      </c>
      <c r="E56" s="3">
        <v>2020</v>
      </c>
      <c r="F56" s="167"/>
      <c r="G56" s="167">
        <v>0</v>
      </c>
      <c r="H56" s="168" t="s">
        <v>132</v>
      </c>
      <c r="I56" s="3" t="str">
        <f>AVA_DK!$D$13</f>
        <v>EXPELC-DKUK</v>
      </c>
      <c r="J56" s="124"/>
      <c r="M56" s="136" t="s">
        <v>2</v>
      </c>
      <c r="N56" s="136" t="s">
        <v>3</v>
      </c>
      <c r="O56" s="136">
        <v>37.843200000000003</v>
      </c>
      <c r="P56" s="136">
        <v>0</v>
      </c>
      <c r="Q56" s="124"/>
      <c r="R56" s="124"/>
      <c r="S56" s="124"/>
      <c r="T56" s="124"/>
      <c r="U56" s="124"/>
    </row>
    <row r="57" spans="2:21" ht="14.4" x14ac:dyDescent="0.3">
      <c r="C57" s="2" t="s">
        <v>131</v>
      </c>
      <c r="D57" s="79" t="s">
        <v>11</v>
      </c>
      <c r="E57" s="2">
        <f>E55</f>
        <v>2020</v>
      </c>
      <c r="F57" s="100">
        <v>0</v>
      </c>
      <c r="G57" s="100"/>
      <c r="H57" s="86" t="s">
        <v>132</v>
      </c>
      <c r="I57" s="2" t="str">
        <f>AVA_DK!$D$14</f>
        <v>IMPELC-DKPL</v>
      </c>
      <c r="J57" s="124"/>
      <c r="M57" s="134" t="s">
        <v>2</v>
      </c>
      <c r="N57" s="134" t="s">
        <v>13</v>
      </c>
      <c r="O57" s="134">
        <v>37.843200000000003</v>
      </c>
      <c r="P57" s="134">
        <v>0</v>
      </c>
      <c r="Q57" s="124"/>
      <c r="R57" s="124"/>
      <c r="S57" s="124"/>
      <c r="T57" s="124"/>
      <c r="U57" s="124"/>
    </row>
    <row r="58" spans="2:21" ht="14.4" x14ac:dyDescent="0.3">
      <c r="B58" s="165"/>
      <c r="C58" s="2" t="s">
        <v>131</v>
      </c>
      <c r="D58" s="166" t="s">
        <v>11</v>
      </c>
      <c r="E58" s="2">
        <f>E56</f>
        <v>2020</v>
      </c>
      <c r="F58" s="167">
        <v>0</v>
      </c>
      <c r="G58" s="167"/>
      <c r="H58" s="168" t="s">
        <v>132</v>
      </c>
      <c r="I58" s="3" t="str">
        <f>AVA_DK!$D$15</f>
        <v>EXPELC-DKPL</v>
      </c>
      <c r="J58" s="124"/>
      <c r="K58" s="124"/>
      <c r="L58" s="124"/>
      <c r="M58" s="134" t="s">
        <v>2</v>
      </c>
      <c r="N58" s="134" t="s">
        <v>8</v>
      </c>
      <c r="O58" s="134">
        <v>40.9968</v>
      </c>
      <c r="P58" s="134">
        <v>0</v>
      </c>
      <c r="Q58" s="124"/>
      <c r="R58" s="124"/>
      <c r="S58" s="124"/>
      <c r="T58" s="124"/>
      <c r="U58" s="124"/>
    </row>
    <row r="59" spans="2:21" ht="14.4" x14ac:dyDescent="0.3">
      <c r="B59" s="2" t="s">
        <v>115</v>
      </c>
      <c r="C59" s="2" t="s">
        <v>131</v>
      </c>
      <c r="D59" s="79" t="s">
        <v>11</v>
      </c>
      <c r="E59" s="2">
        <v>2025</v>
      </c>
      <c r="F59" s="100"/>
      <c r="G59" s="181">
        <v>51.466752</v>
      </c>
      <c r="H59" s="86" t="s">
        <v>132</v>
      </c>
      <c r="I59" s="2" t="e">
        <f>AVA_DK!#REF!</f>
        <v>#REF!</v>
      </c>
      <c r="J59" s="124"/>
      <c r="K59" s="124"/>
      <c r="L59" s="124"/>
      <c r="M59" s="124"/>
      <c r="N59" s="124"/>
      <c r="O59" s="124"/>
      <c r="P59" s="124"/>
      <c r="Q59" s="124"/>
      <c r="R59" s="124"/>
      <c r="S59" s="124"/>
      <c r="T59" s="124"/>
      <c r="U59" s="124"/>
    </row>
    <row r="60" spans="2:21" ht="14.4" x14ac:dyDescent="0.3">
      <c r="B60" s="2" t="s">
        <v>115</v>
      </c>
      <c r="C60" s="2" t="s">
        <v>131</v>
      </c>
      <c r="D60" s="79" t="s">
        <v>11</v>
      </c>
      <c r="E60" s="2">
        <v>2025</v>
      </c>
      <c r="F60" s="100"/>
      <c r="G60" s="181">
        <v>51.466752</v>
      </c>
      <c r="H60" s="86" t="s">
        <v>132</v>
      </c>
      <c r="I60" s="2" t="e">
        <f>AVA_DK!#REF!</f>
        <v>#REF!</v>
      </c>
      <c r="J60" s="124"/>
      <c r="K60" s="124"/>
      <c r="L60" s="124"/>
      <c r="M60" s="124"/>
      <c r="N60" s="124"/>
      <c r="O60" s="124"/>
      <c r="P60" s="124"/>
      <c r="Q60" s="124"/>
      <c r="R60" s="124"/>
      <c r="S60" s="124"/>
      <c r="T60" s="124"/>
      <c r="U60" s="124"/>
    </row>
    <row r="61" spans="2:21" ht="14.4" x14ac:dyDescent="0.3">
      <c r="B61" s="2" t="s">
        <v>115</v>
      </c>
      <c r="C61" s="2" t="s">
        <v>131</v>
      </c>
      <c r="D61" s="79" t="s">
        <v>11</v>
      </c>
      <c r="E61" s="2">
        <v>2025</v>
      </c>
      <c r="F61" s="100">
        <v>40.9968</v>
      </c>
      <c r="G61" s="100">
        <v>21.444479999999999</v>
      </c>
      <c r="H61" s="86" t="s">
        <v>132</v>
      </c>
      <c r="I61" s="2" t="e">
        <f>AVA_DK!#REF!</f>
        <v>#REF!</v>
      </c>
      <c r="J61" s="124"/>
      <c r="K61" s="124"/>
      <c r="L61" s="124"/>
      <c r="M61" s="124"/>
      <c r="N61" s="124"/>
      <c r="O61" s="124"/>
      <c r="P61" s="124"/>
      <c r="Q61" s="124"/>
      <c r="R61" s="124"/>
      <c r="S61" s="124"/>
      <c r="T61" s="124"/>
      <c r="U61" s="124"/>
    </row>
    <row r="62" spans="2:21" ht="14.4" x14ac:dyDescent="0.3">
      <c r="B62" s="2" t="s">
        <v>115</v>
      </c>
      <c r="C62" s="2" t="s">
        <v>131</v>
      </c>
      <c r="D62" s="79" t="s">
        <v>11</v>
      </c>
      <c r="E62" s="2">
        <v>2025</v>
      </c>
      <c r="F62" s="100">
        <v>53.611200000000004</v>
      </c>
      <c r="G62" s="100">
        <v>23.336639999999999</v>
      </c>
      <c r="H62" s="86" t="s">
        <v>132</v>
      </c>
      <c r="I62" s="2" t="e">
        <f>AVA_DK!#REF!</f>
        <v>#REF!</v>
      </c>
      <c r="J62" s="124"/>
      <c r="K62" s="124"/>
      <c r="L62" s="124"/>
      <c r="M62" s="124"/>
      <c r="N62" s="124"/>
      <c r="O62" s="124"/>
      <c r="P62" s="124"/>
      <c r="Q62" s="124"/>
      <c r="R62" s="124"/>
      <c r="S62" s="124"/>
      <c r="T62" s="124"/>
      <c r="U62" s="124"/>
    </row>
    <row r="63" spans="2:21" ht="14.4" x14ac:dyDescent="0.3">
      <c r="B63" s="2"/>
      <c r="C63" s="2" t="s">
        <v>131</v>
      </c>
      <c r="D63" s="79" t="s">
        <v>11</v>
      </c>
      <c r="E63" s="2">
        <v>2025</v>
      </c>
      <c r="F63" s="100">
        <v>31.536000000000001</v>
      </c>
      <c r="G63" s="180">
        <v>110.376</v>
      </c>
      <c r="H63" s="86" t="s">
        <v>132</v>
      </c>
      <c r="I63" s="2" t="str">
        <f>AVA_DK!$D$8</f>
        <v>IMPELC-DKDE</v>
      </c>
      <c r="J63" s="124"/>
      <c r="K63" s="124"/>
      <c r="L63" s="124"/>
      <c r="M63" s="124"/>
      <c r="N63" s="124"/>
      <c r="O63" s="124"/>
      <c r="P63" s="124"/>
      <c r="Q63" s="124"/>
      <c r="R63" s="124"/>
      <c r="S63" s="124"/>
      <c r="T63" s="124"/>
      <c r="U63" s="124"/>
    </row>
    <row r="64" spans="2:21" ht="14.4" x14ac:dyDescent="0.3">
      <c r="B64" s="2"/>
      <c r="C64" s="2" t="s">
        <v>131</v>
      </c>
      <c r="D64" s="79" t="s">
        <v>11</v>
      </c>
      <c r="E64" s="2">
        <v>2025</v>
      </c>
      <c r="F64" s="100">
        <v>31.062960000000004</v>
      </c>
      <c r="G64" s="180">
        <v>110.376</v>
      </c>
      <c r="H64" s="86" t="s">
        <v>132</v>
      </c>
      <c r="I64" s="2" t="str">
        <f>AVA_DK!$D$9</f>
        <v>EXPELC-DKDE</v>
      </c>
      <c r="J64" s="124"/>
      <c r="K64" s="124"/>
      <c r="L64" s="124"/>
      <c r="M64" s="124"/>
      <c r="N64" s="124"/>
      <c r="O64" s="124"/>
      <c r="P64" s="124"/>
      <c r="Q64" s="124"/>
      <c r="R64" s="124"/>
      <c r="S64" s="124"/>
      <c r="T64" s="124"/>
      <c r="U64" s="124"/>
    </row>
    <row r="65" spans="2:22" ht="14.4" x14ac:dyDescent="0.3">
      <c r="C65" s="2" t="s">
        <v>131</v>
      </c>
      <c r="D65" s="79" t="s">
        <v>11</v>
      </c>
      <c r="E65" s="2">
        <v>2025</v>
      </c>
      <c r="F65" s="100"/>
      <c r="G65" s="181">
        <v>22.075200000000002</v>
      </c>
      <c r="H65" s="86" t="s">
        <v>132</v>
      </c>
      <c r="I65" s="2" t="str">
        <f>AVA_DK!$D$10</f>
        <v>IMPELC-DKNL</v>
      </c>
      <c r="J65" s="124"/>
      <c r="K65" s="124"/>
      <c r="L65" s="124"/>
      <c r="M65" s="124"/>
      <c r="N65" s="124"/>
      <c r="O65" s="124"/>
      <c r="P65" s="124"/>
      <c r="Q65" s="124"/>
      <c r="R65" s="124"/>
      <c r="S65" s="124"/>
      <c r="T65" s="124"/>
      <c r="U65" s="124"/>
    </row>
    <row r="66" spans="2:22" ht="14.4" x14ac:dyDescent="0.3">
      <c r="C66" s="2" t="s">
        <v>131</v>
      </c>
      <c r="D66" s="79" t="s">
        <v>11</v>
      </c>
      <c r="E66" s="2">
        <v>2025</v>
      </c>
      <c r="F66" s="100"/>
      <c r="G66" s="181">
        <v>22.075200000000002</v>
      </c>
      <c r="H66" s="86" t="s">
        <v>132</v>
      </c>
      <c r="I66" s="2" t="str">
        <f>AVA_DK!$D$11</f>
        <v>EXPELC-DKNL</v>
      </c>
      <c r="J66" s="124"/>
      <c r="K66" s="124"/>
      <c r="L66" s="124"/>
      <c r="M66" s="124"/>
      <c r="N66" s="124"/>
      <c r="O66" s="124"/>
      <c r="P66" s="124"/>
      <c r="Q66" s="124"/>
      <c r="R66" s="124"/>
      <c r="S66" s="124"/>
      <c r="T66" s="124"/>
      <c r="U66" s="124"/>
    </row>
    <row r="67" spans="2:22" ht="14.4" x14ac:dyDescent="0.3">
      <c r="C67" s="2" t="s">
        <v>131</v>
      </c>
      <c r="D67" s="79" t="s">
        <v>11</v>
      </c>
      <c r="E67" s="2">
        <v>2025</v>
      </c>
      <c r="F67" s="100"/>
      <c r="G67" s="100">
        <v>44.150400000000005</v>
      </c>
      <c r="H67" s="86" t="s">
        <v>132</v>
      </c>
      <c r="I67" s="2" t="str">
        <f>AVA_DK!$D$12</f>
        <v>IMPELC-DKUK</v>
      </c>
      <c r="J67" s="124"/>
      <c r="K67" s="124"/>
      <c r="L67" s="124"/>
      <c r="M67" s="124"/>
      <c r="N67" s="124"/>
      <c r="O67" s="124"/>
      <c r="P67" s="124"/>
      <c r="Q67" s="124"/>
      <c r="R67" s="124"/>
      <c r="S67" s="124"/>
      <c r="T67" s="124"/>
      <c r="U67" s="124"/>
      <c r="V67" s="124"/>
    </row>
    <row r="68" spans="2:22" ht="14.4" x14ac:dyDescent="0.3">
      <c r="B68" s="165"/>
      <c r="C68" s="2" t="s">
        <v>131</v>
      </c>
      <c r="D68" s="166" t="s">
        <v>11</v>
      </c>
      <c r="E68" s="3">
        <v>2025</v>
      </c>
      <c r="F68" s="167"/>
      <c r="G68" s="167">
        <v>44.150400000000005</v>
      </c>
      <c r="H68" s="168" t="s">
        <v>132</v>
      </c>
      <c r="I68" s="3" t="str">
        <f>AVA_DK!$D$13</f>
        <v>EXPELC-DKUK</v>
      </c>
      <c r="J68" s="124"/>
      <c r="K68" s="124"/>
      <c r="L68" s="124"/>
      <c r="M68" s="124"/>
      <c r="N68" s="124"/>
      <c r="O68" s="124"/>
      <c r="P68" s="124"/>
      <c r="Q68" s="124"/>
      <c r="R68" s="124"/>
      <c r="S68" s="124"/>
      <c r="T68" s="124"/>
      <c r="U68" s="124"/>
      <c r="V68" s="124"/>
    </row>
    <row r="69" spans="2:22" ht="14.4" x14ac:dyDescent="0.3">
      <c r="C69" s="2" t="s">
        <v>131</v>
      </c>
      <c r="D69" s="79" t="s">
        <v>11</v>
      </c>
      <c r="E69" s="2">
        <f>E67</f>
        <v>2025</v>
      </c>
      <c r="F69" s="100">
        <v>0</v>
      </c>
      <c r="G69" s="100"/>
      <c r="H69" s="86" t="s">
        <v>132</v>
      </c>
      <c r="I69" s="2" t="str">
        <f>AVA_DK!$D$14</f>
        <v>IMPELC-DKPL</v>
      </c>
      <c r="J69" s="124"/>
      <c r="K69" s="124"/>
      <c r="L69" s="124"/>
      <c r="M69" s="124"/>
      <c r="N69" s="124"/>
      <c r="O69" s="124"/>
      <c r="P69" s="124"/>
      <c r="Q69" s="124"/>
      <c r="R69" s="124"/>
      <c r="S69" s="124"/>
      <c r="T69" s="124"/>
      <c r="U69" s="124"/>
      <c r="V69" s="124"/>
    </row>
    <row r="70" spans="2:22" ht="14.4" x14ac:dyDescent="0.3">
      <c r="B70" s="165"/>
      <c r="C70" s="2" t="s">
        <v>131</v>
      </c>
      <c r="D70" s="166" t="s">
        <v>11</v>
      </c>
      <c r="E70" s="2">
        <f>E68</f>
        <v>2025</v>
      </c>
      <c r="F70" s="167">
        <v>0</v>
      </c>
      <c r="G70" s="167"/>
      <c r="H70" s="168" t="s">
        <v>132</v>
      </c>
      <c r="I70" s="3" t="str">
        <f>AVA_DK!$D$15</f>
        <v>EXPELC-DKPL</v>
      </c>
      <c r="J70" s="124"/>
      <c r="K70" s="124"/>
      <c r="L70" s="124"/>
      <c r="M70" s="124"/>
      <c r="N70" s="124"/>
      <c r="O70" s="124"/>
      <c r="P70" s="124"/>
      <c r="Q70" s="124"/>
      <c r="R70" s="124"/>
      <c r="S70" s="124"/>
      <c r="T70" s="124"/>
      <c r="U70" s="124"/>
      <c r="V70" s="124"/>
    </row>
    <row r="71" spans="2:22" ht="14.4" x14ac:dyDescent="0.3">
      <c r="B71" s="2" t="s">
        <v>115</v>
      </c>
      <c r="C71" s="2" t="s">
        <v>131</v>
      </c>
      <c r="D71" s="79" t="s">
        <v>11</v>
      </c>
      <c r="E71" s="2">
        <v>2030</v>
      </c>
      <c r="F71" s="124"/>
      <c r="G71" s="124">
        <v>51.466752</v>
      </c>
      <c r="H71" s="86" t="s">
        <v>132</v>
      </c>
      <c r="I71" s="2" t="e">
        <f>AVA_DK!#REF!</f>
        <v>#REF!</v>
      </c>
      <c r="J71" s="124"/>
      <c r="K71" s="124"/>
      <c r="L71" s="124"/>
      <c r="M71" s="124"/>
      <c r="N71" s="124"/>
      <c r="O71" s="124"/>
      <c r="P71" s="124"/>
      <c r="Q71" s="124"/>
      <c r="R71" s="124"/>
      <c r="S71" s="124"/>
      <c r="T71" s="124"/>
      <c r="U71" s="124"/>
      <c r="V71" s="124"/>
    </row>
    <row r="72" spans="2:22" ht="14.4" x14ac:dyDescent="0.3">
      <c r="B72" s="2" t="s">
        <v>115</v>
      </c>
      <c r="C72" s="2" t="s">
        <v>131</v>
      </c>
      <c r="D72" s="79" t="s">
        <v>11</v>
      </c>
      <c r="E72" s="2">
        <v>2030</v>
      </c>
      <c r="G72" s="124">
        <v>51.466752</v>
      </c>
      <c r="H72" s="86" t="s">
        <v>132</v>
      </c>
      <c r="I72" s="2" t="e">
        <f>AVA_DK!#REF!</f>
        <v>#REF!</v>
      </c>
      <c r="J72" s="124"/>
      <c r="K72" s="124"/>
      <c r="L72" s="124"/>
      <c r="M72" s="124"/>
      <c r="N72" s="124"/>
      <c r="O72" s="124"/>
      <c r="P72" s="124"/>
      <c r="Q72" s="124"/>
      <c r="R72" s="124"/>
      <c r="S72" s="124"/>
      <c r="T72" s="124"/>
      <c r="U72" s="124"/>
      <c r="V72" s="124"/>
    </row>
    <row r="73" spans="2:22" ht="14.4" x14ac:dyDescent="0.3">
      <c r="B73" s="2" t="s">
        <v>115</v>
      </c>
      <c r="C73" s="2" t="s">
        <v>131</v>
      </c>
      <c r="D73" s="79" t="s">
        <v>11</v>
      </c>
      <c r="E73" s="2">
        <v>2030</v>
      </c>
      <c r="F73" s="124">
        <v>40.9968</v>
      </c>
      <c r="G73" s="124">
        <v>21.444479999999999</v>
      </c>
      <c r="H73" s="86" t="s">
        <v>132</v>
      </c>
      <c r="I73" s="2" t="e">
        <f>AVA_DK!#REF!</f>
        <v>#REF!</v>
      </c>
      <c r="J73" s="124"/>
      <c r="K73" s="124"/>
      <c r="L73" s="124"/>
      <c r="M73" s="124"/>
      <c r="N73" s="124"/>
      <c r="O73" s="124"/>
      <c r="P73" s="124"/>
      <c r="Q73" s="124"/>
      <c r="R73" s="124"/>
      <c r="S73" s="124"/>
      <c r="T73" s="124"/>
      <c r="U73" s="124"/>
      <c r="V73" s="124"/>
    </row>
    <row r="74" spans="2:22" ht="14.4" x14ac:dyDescent="0.3">
      <c r="B74" s="2" t="s">
        <v>115</v>
      </c>
      <c r="C74" s="2" t="s">
        <v>131</v>
      </c>
      <c r="D74" s="79" t="s">
        <v>11</v>
      </c>
      <c r="E74" s="2">
        <v>2030</v>
      </c>
      <c r="F74" s="124">
        <v>53.611200000000004</v>
      </c>
      <c r="G74" s="124">
        <v>23.336639999999999</v>
      </c>
      <c r="H74" s="86" t="s">
        <v>132</v>
      </c>
      <c r="I74" s="2" t="e">
        <f>AVA_DK!#REF!</f>
        <v>#REF!</v>
      </c>
      <c r="J74" s="124"/>
      <c r="K74" s="124"/>
      <c r="L74" s="124"/>
      <c r="M74" s="124"/>
      <c r="N74" s="124"/>
      <c r="O74" s="124"/>
      <c r="P74" s="124"/>
      <c r="Q74" s="124"/>
      <c r="R74" s="124"/>
      <c r="S74" s="124"/>
      <c r="T74" s="124"/>
      <c r="U74" s="124"/>
      <c r="V74" s="124"/>
    </row>
    <row r="75" spans="2:22" ht="14.4" x14ac:dyDescent="0.3">
      <c r="B75" s="2"/>
      <c r="C75" s="2" t="s">
        <v>131</v>
      </c>
      <c r="D75" s="79" t="s">
        <v>11</v>
      </c>
      <c r="E75" s="2">
        <v>2030</v>
      </c>
      <c r="F75" s="124">
        <v>31.536000000000001</v>
      </c>
      <c r="G75" s="124">
        <v>110.376</v>
      </c>
      <c r="H75" s="86" t="s">
        <v>132</v>
      </c>
      <c r="I75" s="2" t="str">
        <f>AVA_DK!$D$8</f>
        <v>IMPELC-DKDE</v>
      </c>
      <c r="J75" s="124"/>
      <c r="K75" s="124"/>
      <c r="L75" s="124"/>
      <c r="M75" s="124"/>
      <c r="N75" s="124"/>
      <c r="O75" s="124"/>
      <c r="P75" s="124"/>
      <c r="Q75" s="124"/>
      <c r="R75" s="124"/>
      <c r="S75" s="124"/>
      <c r="T75" s="124"/>
      <c r="U75" s="124"/>
      <c r="V75" s="124"/>
    </row>
    <row r="76" spans="2:22" ht="14.4" x14ac:dyDescent="0.3">
      <c r="B76" s="2"/>
      <c r="C76" s="2" t="s">
        <v>131</v>
      </c>
      <c r="D76" s="79" t="s">
        <v>11</v>
      </c>
      <c r="E76" s="2">
        <v>2030</v>
      </c>
      <c r="F76" s="124">
        <v>31.062960000000004</v>
      </c>
      <c r="G76" s="124">
        <v>110.376</v>
      </c>
      <c r="H76" s="86" t="s">
        <v>132</v>
      </c>
      <c r="I76" s="2" t="str">
        <f>AVA_DK!$D$9</f>
        <v>EXPELC-DKDE</v>
      </c>
      <c r="J76" s="124"/>
      <c r="K76" s="124"/>
      <c r="L76" s="124"/>
      <c r="M76" s="124"/>
      <c r="N76" s="124"/>
      <c r="O76" s="124"/>
      <c r="P76" s="124"/>
      <c r="Q76" s="124"/>
      <c r="R76" s="124"/>
      <c r="S76" s="124"/>
      <c r="T76" s="124"/>
      <c r="U76" s="124"/>
      <c r="V76" s="124"/>
    </row>
    <row r="77" spans="2:22" ht="14.4" x14ac:dyDescent="0.3">
      <c r="C77" s="2" t="s">
        <v>131</v>
      </c>
      <c r="D77" s="79" t="s">
        <v>11</v>
      </c>
      <c r="E77" s="2">
        <v>2030</v>
      </c>
      <c r="F77" s="124"/>
      <c r="G77" s="124">
        <v>22.075200000000002</v>
      </c>
      <c r="H77" s="86" t="s">
        <v>132</v>
      </c>
      <c r="I77" s="2" t="str">
        <f>AVA_DK!$D$10</f>
        <v>IMPELC-DKNL</v>
      </c>
      <c r="J77" s="124"/>
      <c r="K77" s="124"/>
      <c r="L77" s="124"/>
      <c r="M77" s="124"/>
      <c r="N77" s="124"/>
      <c r="O77" s="124"/>
      <c r="P77" s="124"/>
      <c r="Q77" s="124"/>
      <c r="R77" s="124"/>
      <c r="S77" s="124"/>
      <c r="T77" s="124"/>
      <c r="U77" s="124"/>
      <c r="V77" s="124"/>
    </row>
    <row r="78" spans="2:22" ht="14.4" x14ac:dyDescent="0.3">
      <c r="C78" s="2" t="s">
        <v>131</v>
      </c>
      <c r="D78" s="79" t="s">
        <v>11</v>
      </c>
      <c r="E78" s="2">
        <v>2030</v>
      </c>
      <c r="F78" s="124"/>
      <c r="G78" s="124">
        <v>22.075200000000002</v>
      </c>
      <c r="H78" s="86" t="s">
        <v>132</v>
      </c>
      <c r="I78" s="2" t="str">
        <f>AVA_DK!$D$11</f>
        <v>EXPELC-DKNL</v>
      </c>
      <c r="J78" s="124"/>
      <c r="K78" s="124"/>
      <c r="L78" s="124"/>
      <c r="M78" s="124"/>
      <c r="N78" s="124"/>
      <c r="O78" s="124"/>
      <c r="P78" s="124"/>
      <c r="Q78" s="124"/>
      <c r="R78" s="124"/>
      <c r="S78" s="124"/>
      <c r="T78" s="124"/>
      <c r="U78" s="124"/>
      <c r="V78" s="124"/>
    </row>
    <row r="79" spans="2:22" ht="14.4" x14ac:dyDescent="0.3">
      <c r="C79" s="2" t="s">
        <v>131</v>
      </c>
      <c r="D79" s="79" t="s">
        <v>11</v>
      </c>
      <c r="E79" s="2">
        <v>2030</v>
      </c>
      <c r="F79" s="124"/>
      <c r="G79" s="124">
        <v>44.150400000000005</v>
      </c>
      <c r="H79" s="86" t="s">
        <v>132</v>
      </c>
      <c r="I79" s="2" t="str">
        <f>AVA_DK!$D$12</f>
        <v>IMPELC-DKUK</v>
      </c>
      <c r="J79" s="124"/>
      <c r="K79" s="124"/>
      <c r="L79" s="124"/>
      <c r="M79" s="124"/>
      <c r="N79" s="124"/>
      <c r="O79" s="124"/>
      <c r="P79" s="124"/>
      <c r="Q79" s="124"/>
      <c r="R79" s="124"/>
      <c r="S79" s="124"/>
      <c r="T79" s="124"/>
      <c r="U79" s="124"/>
      <c r="V79" s="124"/>
    </row>
    <row r="80" spans="2:22" ht="14.4" x14ac:dyDescent="0.3">
      <c r="B80" s="165"/>
      <c r="C80" s="2" t="s">
        <v>131</v>
      </c>
      <c r="D80" s="166" t="s">
        <v>11</v>
      </c>
      <c r="E80" s="3">
        <v>2030</v>
      </c>
      <c r="F80" s="182"/>
      <c r="G80" s="182">
        <v>44.150400000000005</v>
      </c>
      <c r="H80" s="168" t="s">
        <v>132</v>
      </c>
      <c r="I80" s="3" t="str">
        <f>AVA_DK!$D$13</f>
        <v>EXPELC-DKUK</v>
      </c>
      <c r="J80" s="124"/>
      <c r="K80" s="124"/>
      <c r="L80" s="124"/>
      <c r="M80" s="124"/>
      <c r="N80" s="124"/>
      <c r="O80" s="124"/>
      <c r="P80" s="124"/>
      <c r="Q80" s="124"/>
      <c r="R80" s="124"/>
      <c r="S80" s="124"/>
      <c r="T80" s="124"/>
      <c r="U80" s="124"/>
      <c r="V80" s="124"/>
    </row>
    <row r="81" spans="2:22" ht="14.4" x14ac:dyDescent="0.3">
      <c r="C81" s="2" t="s">
        <v>131</v>
      </c>
      <c r="D81" s="79" t="s">
        <v>11</v>
      </c>
      <c r="E81" s="2">
        <f>E79</f>
        <v>2030</v>
      </c>
      <c r="F81" s="100">
        <v>0</v>
      </c>
      <c r="G81" s="100"/>
      <c r="H81" s="86" t="s">
        <v>132</v>
      </c>
      <c r="I81" s="2" t="str">
        <f>AVA_DK!$D$14</f>
        <v>IMPELC-DKPL</v>
      </c>
      <c r="J81" s="124"/>
      <c r="K81" s="124"/>
      <c r="L81" s="124"/>
      <c r="M81" s="124"/>
      <c r="N81" s="124"/>
      <c r="O81" s="124"/>
      <c r="P81" s="124"/>
      <c r="Q81" s="124"/>
      <c r="R81" s="124"/>
      <c r="S81" s="124"/>
      <c r="T81" s="124"/>
      <c r="U81" s="124"/>
      <c r="V81" s="124"/>
    </row>
    <row r="82" spans="2:22" ht="14.4" x14ac:dyDescent="0.3">
      <c r="B82" s="165"/>
      <c r="C82" s="2" t="s">
        <v>131</v>
      </c>
      <c r="D82" s="166" t="s">
        <v>11</v>
      </c>
      <c r="E82" s="2">
        <f>E80</f>
        <v>2030</v>
      </c>
      <c r="F82" s="167">
        <v>0</v>
      </c>
      <c r="G82" s="167"/>
      <c r="H82" s="168" t="s">
        <v>132</v>
      </c>
      <c r="I82" s="3" t="str">
        <f>AVA_DK!$D$15</f>
        <v>EXPELC-DKPL</v>
      </c>
      <c r="J82" s="124"/>
      <c r="K82" s="124"/>
      <c r="L82" s="124"/>
      <c r="M82" s="124"/>
      <c r="N82" s="124"/>
      <c r="O82" s="124"/>
      <c r="P82" s="124"/>
      <c r="Q82" s="124"/>
      <c r="R82" s="124"/>
      <c r="S82" s="124"/>
      <c r="T82" s="124"/>
      <c r="U82" s="124"/>
      <c r="V82" s="124"/>
    </row>
    <row r="83" spans="2:22" ht="14.4" x14ac:dyDescent="0.3">
      <c r="B83" s="2"/>
      <c r="C83" s="2" t="s">
        <v>131</v>
      </c>
      <c r="D83" s="79" t="s">
        <v>11</v>
      </c>
      <c r="E83" s="2">
        <v>2040</v>
      </c>
      <c r="F83" s="100" cm="1">
        <f t="array" ref="F83">IF(F75&lt;INDEX('Balmorel Transmission data'!$C$9:$G$25,MATCH(F$10&amp;$E83,'Balmorel Transmission data'!$B$9:$B$25&amp;'Balmorel Transmission data'!$A$9:$A$25,0),MATCH(RIGHT($I83,2),'Balmorel Transmission data'!$C$8:$G$8,0))*8760*3.6/1000000,INDEX('Balmorel Transmission data'!$C$9:$G$25,MATCH(F$10&amp;$E83,'Balmorel Transmission data'!$B$9:$B$25&amp;'Balmorel Transmission data'!$A$9:$A$25,0),MATCH(RIGHT($I83,2),'Balmorel Transmission data'!$C$8:$G$8,0))*8760*3.6/1000000,F75)</f>
        <v>31.536000000000001</v>
      </c>
      <c r="G83" s="100" cm="1">
        <f t="array" ref="G83">IF(G75&lt;INDEX('Balmorel Transmission data'!$C$9:$G$25,MATCH(G$10&amp;$E83,'Balmorel Transmission data'!$B$9:$B$25&amp;'Balmorel Transmission data'!$A$9:$A$25,0),MATCH(RIGHT($I83,2),'Balmorel Transmission data'!$C$8:$G$8,0))*8760*3.6/1000000,INDEX('Balmorel Transmission data'!$C$9:$G$25,MATCH(G$10&amp;$E83,'Balmorel Transmission data'!$B$9:$B$25&amp;'Balmorel Transmission data'!$A$9:$A$25,0),MATCH(RIGHT($I83,2),'Balmorel Transmission data'!$C$8:$G$8,0))*8760*3.6/1000000,G75)</f>
        <v>232.91776906020391</v>
      </c>
      <c r="H83" s="86" t="s">
        <v>132</v>
      </c>
      <c r="I83" s="2" t="str">
        <f>AVA_DK!$D$8</f>
        <v>IMPELC-DKDE</v>
      </c>
    </row>
    <row r="84" spans="2:22" ht="14.4" x14ac:dyDescent="0.3">
      <c r="B84" s="2"/>
      <c r="C84" s="2" t="s">
        <v>131</v>
      </c>
      <c r="D84" s="79" t="s">
        <v>11</v>
      </c>
      <c r="E84" s="2">
        <v>2040</v>
      </c>
      <c r="F84" s="100" cm="1">
        <f t="array" ref="F84">IF(F76&lt;INDEX('Balmorel Transmission data'!$C$9:$G$25,MATCH(F$10&amp;$E84,'Balmorel Transmission data'!$B$9:$B$25&amp;'Balmorel Transmission data'!$A$9:$A$25,0),MATCH(RIGHT($I84,2),'Balmorel Transmission data'!$C$8:$G$8,0))*8760*3.6/1000000,INDEX('Balmorel Transmission data'!$C$9:$G$25,MATCH(F$10&amp;$E84,'Balmorel Transmission data'!$B$9:$B$25&amp;'Balmorel Transmission data'!$A$9:$A$25,0),MATCH(RIGHT($I84,2),'Balmorel Transmission data'!$C$8:$G$8,0))*8760*3.6/1000000,F76)</f>
        <v>31.062960000000004</v>
      </c>
      <c r="G84" s="100" cm="1">
        <f t="array" ref="G84">IF(G76&lt;INDEX('Balmorel Transmission data'!$C$9:$G$25,MATCH(G$10&amp;$E84,'Balmorel Transmission data'!$B$9:$B$25&amp;'Balmorel Transmission data'!$A$9:$A$25,0),MATCH(RIGHT($I84,2),'Balmorel Transmission data'!$C$8:$G$8,0))*8760*3.6/1000000,INDEX('Balmorel Transmission data'!$C$9:$G$25,MATCH(G$10&amp;$E84,'Balmorel Transmission data'!$B$9:$B$25&amp;'Balmorel Transmission data'!$A$9:$A$25,0),MATCH(RIGHT($I84,2),'Balmorel Transmission data'!$C$8:$G$8,0))*8760*3.6/1000000,G76)</f>
        <v>232.91776906020391</v>
      </c>
      <c r="H84" s="86" t="s">
        <v>132</v>
      </c>
      <c r="I84" s="2" t="str">
        <f>AVA_DK!$D$9</f>
        <v>EXPELC-DKDE</v>
      </c>
    </row>
    <row r="85" spans="2:22" ht="14.4" x14ac:dyDescent="0.3">
      <c r="C85" s="2" t="s">
        <v>131</v>
      </c>
      <c r="D85" s="79" t="s">
        <v>11</v>
      </c>
      <c r="E85" s="2">
        <v>2040</v>
      </c>
      <c r="F85" s="100" cm="1">
        <f t="array" ref="F85">IF(F77&lt;INDEX('Balmorel Transmission data'!$C$9:$G$25,MATCH(F$10&amp;$E85,'Balmorel Transmission data'!$B$9:$B$25&amp;'Balmorel Transmission data'!$A$9:$A$25,0),MATCH(RIGHT($I85,2),'Balmorel Transmission data'!$C$8:$G$8,0))*8760*3.6/1000000,INDEX('Balmorel Transmission data'!$C$9:$G$25,MATCH(F$10&amp;$E85,'Balmorel Transmission data'!$B$9:$B$25&amp;'Balmorel Transmission data'!$A$9:$A$25,0),MATCH(RIGHT($I85,2),'Balmorel Transmission data'!$C$8:$G$8,0))*8760*3.6/1000000,F77)</f>
        <v>0</v>
      </c>
      <c r="G85" s="100" cm="1">
        <f t="array" ref="G85">IF(G77&lt;INDEX('Balmorel Transmission data'!$C$9:$G$25,MATCH(G$10&amp;$E85,'Balmorel Transmission data'!$B$9:$B$25&amp;'Balmorel Transmission data'!$A$9:$A$25,0),MATCH(RIGHT($I85,2),'Balmorel Transmission data'!$C$8:$G$8,0))*8760*3.6/1000000,INDEX('Balmorel Transmission data'!$C$9:$G$25,MATCH(G$10&amp;$E85,'Balmorel Transmission data'!$B$9:$B$25&amp;'Balmorel Transmission data'!$A$9:$A$25,0),MATCH(RIGHT($I85,2),'Balmorel Transmission data'!$C$8:$G$8,0))*8760*3.6/1000000,G77)</f>
        <v>25.545019172101739</v>
      </c>
      <c r="H85" s="86" t="s">
        <v>132</v>
      </c>
      <c r="I85" s="2" t="str">
        <f>AVA_DK!$D$10</f>
        <v>IMPELC-DKNL</v>
      </c>
    </row>
    <row r="86" spans="2:22" ht="14.4" x14ac:dyDescent="0.3">
      <c r="C86" s="2" t="s">
        <v>131</v>
      </c>
      <c r="D86" s="79" t="s">
        <v>11</v>
      </c>
      <c r="E86" s="2">
        <v>2040</v>
      </c>
      <c r="F86" s="100" cm="1">
        <f t="array" ref="F86">IF(F78&lt;INDEX('Balmorel Transmission data'!$C$9:$G$25,MATCH(F$10&amp;$E86,'Balmorel Transmission data'!$B$9:$B$25&amp;'Balmorel Transmission data'!$A$9:$A$25,0),MATCH(RIGHT($I86,2),'Balmorel Transmission data'!$C$8:$G$8,0))*8760*3.6/1000000,INDEX('Balmorel Transmission data'!$C$9:$G$25,MATCH(F$10&amp;$E86,'Balmorel Transmission data'!$B$9:$B$25&amp;'Balmorel Transmission data'!$A$9:$A$25,0),MATCH(RIGHT($I86,2),'Balmorel Transmission data'!$C$8:$G$8,0))*8760*3.6/1000000,F78)</f>
        <v>0</v>
      </c>
      <c r="G86" s="100" cm="1">
        <f t="array" ref="G86">IF(G78&lt;INDEX('Balmorel Transmission data'!$C$9:$G$25,MATCH(G$10&amp;$E86,'Balmorel Transmission data'!$B$9:$B$25&amp;'Balmorel Transmission data'!$A$9:$A$25,0),MATCH(RIGHT($I86,2),'Balmorel Transmission data'!$C$8:$G$8,0))*8760*3.6/1000000,INDEX('Balmorel Transmission data'!$C$9:$G$25,MATCH(G$10&amp;$E86,'Balmorel Transmission data'!$B$9:$B$25&amp;'Balmorel Transmission data'!$A$9:$A$25,0),MATCH(RIGHT($I86,2),'Balmorel Transmission data'!$C$8:$G$8,0))*8760*3.6/1000000,G78)</f>
        <v>25.545019172101739</v>
      </c>
      <c r="H86" s="86" t="s">
        <v>132</v>
      </c>
      <c r="I86" s="2" t="str">
        <f>AVA_DK!$D$11</f>
        <v>EXPELC-DKNL</v>
      </c>
    </row>
    <row r="87" spans="2:22" ht="14.4" x14ac:dyDescent="0.3">
      <c r="C87" s="2" t="s">
        <v>131</v>
      </c>
      <c r="D87" s="79" t="s">
        <v>11</v>
      </c>
      <c r="E87" s="2">
        <v>2040</v>
      </c>
      <c r="F87" s="100" cm="1">
        <f t="array" ref="F87">IF(F79&lt;INDEX('Balmorel Transmission data'!$C$9:$G$25,MATCH(F$10&amp;$E87,'Balmorel Transmission data'!$B$9:$B$25&amp;'Balmorel Transmission data'!$A$9:$A$25,0),MATCH(RIGHT($I87,2),'Balmorel Transmission data'!$C$8:$G$8,0))*8760*3.6/1000000,INDEX('Balmorel Transmission data'!$C$9:$G$25,MATCH(F$10&amp;$E87,'Balmorel Transmission data'!$B$9:$B$25&amp;'Balmorel Transmission data'!$A$9:$A$25,0),MATCH(RIGHT($I87,2),'Balmorel Transmission data'!$C$8:$G$8,0))*8760*3.6/1000000,F79)</f>
        <v>0</v>
      </c>
      <c r="G87" s="100" cm="1">
        <f t="array" ref="G87">IF(G79&lt;INDEX('Balmorel Transmission data'!$C$9:$G$25,MATCH(G$10&amp;$E87,'Balmorel Transmission data'!$B$9:$B$25&amp;'Balmorel Transmission data'!$A$9:$A$25,0),MATCH(RIGHT($I87,2),'Balmorel Transmission data'!$C$8:$G$8,0))*8760*3.6/1000000,INDEX('Balmorel Transmission data'!$C$9:$G$25,MATCH(G$10&amp;$E87,'Balmorel Transmission data'!$B$9:$B$25&amp;'Balmorel Transmission data'!$A$9:$A$25,0),MATCH(RIGHT($I87,2),'Balmorel Transmission data'!$C$8:$G$8,0))*8760*3.6/1000000,G79)</f>
        <v>66.266440300569457</v>
      </c>
      <c r="H87" s="86" t="s">
        <v>132</v>
      </c>
      <c r="I87" s="2" t="str">
        <f>AVA_DK!$D$12</f>
        <v>IMPELC-DKUK</v>
      </c>
    </row>
    <row r="88" spans="2:22" ht="14.4" x14ac:dyDescent="0.3">
      <c r="B88" s="165"/>
      <c r="C88" s="2" t="s">
        <v>131</v>
      </c>
      <c r="D88" s="166" t="s">
        <v>11</v>
      </c>
      <c r="E88" s="2">
        <v>2040</v>
      </c>
      <c r="F88" s="100" cm="1">
        <f t="array" ref="F88">IF(F80&lt;INDEX('Balmorel Transmission data'!$C$9:$G$25,MATCH(F$10&amp;$E88,'Balmorel Transmission data'!$B$9:$B$25&amp;'Balmorel Transmission data'!$A$9:$A$25,0),MATCH(RIGHT($I88,2),'Balmorel Transmission data'!$C$8:$G$8,0))*8760*3.6/1000000,INDEX('Balmorel Transmission data'!$C$9:$G$25,MATCH(F$10&amp;$E88,'Balmorel Transmission data'!$B$9:$B$25&amp;'Balmorel Transmission data'!$A$9:$A$25,0),MATCH(RIGHT($I88,2),'Balmorel Transmission data'!$C$8:$G$8,0))*8760*3.6/1000000,F80)</f>
        <v>0</v>
      </c>
      <c r="G88" s="100" cm="1">
        <f t="array" ref="G88">IF(G80&lt;INDEX('Balmorel Transmission data'!$C$9:$G$25,MATCH(G$10&amp;$E88,'Balmorel Transmission data'!$B$9:$B$25&amp;'Balmorel Transmission data'!$A$9:$A$25,0),MATCH(RIGHT($I88,2),'Balmorel Transmission data'!$C$8:$G$8,0))*8760*3.6/1000000,INDEX('Balmorel Transmission data'!$C$9:$G$25,MATCH(G$10&amp;$E88,'Balmorel Transmission data'!$B$9:$B$25&amp;'Balmorel Transmission data'!$A$9:$A$25,0),MATCH(RIGHT($I88,2),'Balmorel Transmission data'!$C$8:$G$8,0))*8760*3.6/1000000,G80)</f>
        <v>66.266440300569457</v>
      </c>
      <c r="H88" s="168" t="s">
        <v>132</v>
      </c>
      <c r="I88" s="3" t="str">
        <f>AVA_DK!$D$13</f>
        <v>EXPELC-DKUK</v>
      </c>
    </row>
    <row r="89" spans="2:22" ht="14.4" x14ac:dyDescent="0.3">
      <c r="C89" s="2" t="s">
        <v>131</v>
      </c>
      <c r="D89" s="79" t="s">
        <v>11</v>
      </c>
      <c r="E89" s="2">
        <v>2040</v>
      </c>
      <c r="F89" s="100" cm="1">
        <f t="array" ref="F89">IF(F81&lt;INDEX('Balmorel Transmission data'!$C$9:$G$25,MATCH(F$10&amp;$E89,'Balmorel Transmission data'!$B$9:$B$25&amp;'Balmorel Transmission data'!$A$9:$A$25,0),MATCH(RIGHT($I89,2),'Balmorel Transmission data'!$C$8:$G$8,0))*8760*3.6/1000000,INDEX('Balmorel Transmission data'!$C$9:$G$25,MATCH(F$10&amp;$E89,'Balmorel Transmission data'!$B$9:$B$25&amp;'Balmorel Transmission data'!$A$9:$A$25,0),MATCH(RIGHT($I89,2),'Balmorel Transmission data'!$C$8:$G$8,0))*8760*3.6/1000000,F81)</f>
        <v>0</v>
      </c>
      <c r="G89" s="100" cm="1">
        <f t="array" ref="G89">IF(G81&lt;INDEX('Balmorel Transmission data'!$C$9:$G$25,MATCH(G$10&amp;$E89,'Balmorel Transmission data'!$B$9:$B$25&amp;'Balmorel Transmission data'!$A$9:$A$25,0),MATCH(RIGHT($I89,2),'Balmorel Transmission data'!$C$8:$G$8,0))*8760*3.6/1000000,INDEX('Balmorel Transmission data'!$C$9:$G$25,MATCH(G$10&amp;$E89,'Balmorel Transmission data'!$B$9:$B$25&amp;'Balmorel Transmission data'!$A$9:$A$25,0),MATCH(RIGHT($I89,2),'Balmorel Transmission data'!$C$8:$G$8,0))*8760*3.6/1000000,G81)</f>
        <v>0</v>
      </c>
      <c r="H89" s="86" t="s">
        <v>132</v>
      </c>
      <c r="I89" s="2" t="str">
        <f>AVA_DK!$D$14</f>
        <v>IMPELC-DKPL</v>
      </c>
    </row>
    <row r="90" spans="2:22" ht="14.4" x14ac:dyDescent="0.3">
      <c r="B90" s="165"/>
      <c r="C90" s="2" t="s">
        <v>131</v>
      </c>
      <c r="D90" s="166" t="s">
        <v>11</v>
      </c>
      <c r="E90" s="2">
        <v>2040</v>
      </c>
      <c r="F90" s="100" cm="1">
        <f t="array" ref="F90">IF(F82&lt;INDEX('Balmorel Transmission data'!$C$9:$G$25,MATCH(F$10&amp;$E90,'Balmorel Transmission data'!$B$9:$B$25&amp;'Balmorel Transmission data'!$A$9:$A$25,0),MATCH(RIGHT($I90,2),'Balmorel Transmission data'!$C$8:$G$8,0))*8760*3.6/1000000,INDEX('Balmorel Transmission data'!$C$9:$G$25,MATCH(F$10&amp;$E90,'Balmorel Transmission data'!$B$9:$B$25&amp;'Balmorel Transmission data'!$A$9:$A$25,0),MATCH(RIGHT($I90,2),'Balmorel Transmission data'!$C$8:$G$8,0))*8760*3.6/1000000,F82)</f>
        <v>0</v>
      </c>
      <c r="G90" s="100" cm="1">
        <f t="array" ref="G90">IF(G82&lt;INDEX('Balmorel Transmission data'!$C$9:$G$25,MATCH(G$10&amp;$E90,'Balmorel Transmission data'!$B$9:$B$25&amp;'Balmorel Transmission data'!$A$9:$A$25,0),MATCH(RIGHT($I90,2),'Balmorel Transmission data'!$C$8:$G$8,0))*8760*3.6/1000000,INDEX('Balmorel Transmission data'!$C$9:$G$25,MATCH(G$10&amp;$E90,'Balmorel Transmission data'!$B$9:$B$25&amp;'Balmorel Transmission data'!$A$9:$A$25,0),MATCH(RIGHT($I90,2),'Balmorel Transmission data'!$C$8:$G$8,0))*8760*3.6/1000000,G82)</f>
        <v>0</v>
      </c>
      <c r="H90" s="168" t="s">
        <v>132</v>
      </c>
      <c r="I90" s="3" t="str">
        <f>AVA_DK!$D$15</f>
        <v>EXPELC-DKPL</v>
      </c>
    </row>
    <row r="91" spans="2:22" ht="14.4" x14ac:dyDescent="0.3">
      <c r="B91" s="2"/>
      <c r="C91" s="2" t="s">
        <v>131</v>
      </c>
      <c r="D91" s="79" t="s">
        <v>11</v>
      </c>
      <c r="E91" s="2">
        <v>2050</v>
      </c>
      <c r="F91" s="100" cm="1">
        <f t="array" ref="F91">IF(F83&lt;INDEX('Balmorel Transmission data'!$C$9:$G$25,MATCH(F$10&amp;$E91,'Balmorel Transmission data'!$B$9:$B$25&amp;'Balmorel Transmission data'!$A$9:$A$25,0),MATCH(RIGHT($I91,2),'Balmorel Transmission data'!$C$8:$G$8,0))*8760*3.6/1000000,INDEX('Balmorel Transmission data'!$C$9:$G$25,MATCH(F$10&amp;$E91,'Balmorel Transmission data'!$B$9:$B$25&amp;'Balmorel Transmission data'!$A$9:$A$25,0),MATCH(RIGHT($I91,2),'Balmorel Transmission data'!$C$8:$G$8,0))*8760*3.6/1000000,F83)</f>
        <v>31.536000000000001</v>
      </c>
      <c r="G91" s="100" cm="1">
        <f t="array" ref="G91">IF(G83&lt;INDEX('Balmorel Transmission data'!$C$9:$G$25,MATCH(G$10&amp;$E91,'Balmorel Transmission data'!$B$9:$B$25&amp;'Balmorel Transmission data'!$A$9:$A$25,0),MATCH(RIGHT($I91,2),'Balmorel Transmission data'!$C$8:$G$8,0))*8760*3.6/1000000,INDEX('Balmorel Transmission data'!$C$9:$G$25,MATCH(G$10&amp;$E91,'Balmorel Transmission data'!$B$9:$B$25&amp;'Balmorel Transmission data'!$A$9:$A$25,0),MATCH(RIGHT($I91,2),'Balmorel Transmission data'!$C$8:$G$8,0))*8760*3.6/1000000,G83)</f>
        <v>390.54170010337936</v>
      </c>
      <c r="H91" s="86" t="s">
        <v>132</v>
      </c>
      <c r="I91" s="2" t="str">
        <f>AVA_DK!$D$8</f>
        <v>IMPELC-DKDE</v>
      </c>
    </row>
    <row r="92" spans="2:22" ht="14.4" x14ac:dyDescent="0.3">
      <c r="B92" s="2"/>
      <c r="C92" s="2" t="s">
        <v>131</v>
      </c>
      <c r="D92" s="79" t="s">
        <v>11</v>
      </c>
      <c r="E92" s="2">
        <v>2050</v>
      </c>
      <c r="F92" s="100" cm="1">
        <f t="array" ref="F92">IF(F84&lt;INDEX('Balmorel Transmission data'!$C$9:$G$25,MATCH(F$10&amp;$E92,'Balmorel Transmission data'!$B$9:$B$25&amp;'Balmorel Transmission data'!$A$9:$A$25,0),MATCH(RIGHT($I92,2),'Balmorel Transmission data'!$C$8:$G$8,0))*8760*3.6/1000000,INDEX('Balmorel Transmission data'!$C$9:$G$25,MATCH(F$10&amp;$E92,'Balmorel Transmission data'!$B$9:$B$25&amp;'Balmorel Transmission data'!$A$9:$A$25,0),MATCH(RIGHT($I92,2),'Balmorel Transmission data'!$C$8:$G$8,0))*8760*3.6/1000000,F84)</f>
        <v>31.062960000000004</v>
      </c>
      <c r="G92" s="100" cm="1">
        <f t="array" ref="G92">IF(G84&lt;INDEX('Balmorel Transmission data'!$C$9:$G$25,MATCH(G$10&amp;$E92,'Balmorel Transmission data'!$B$9:$B$25&amp;'Balmorel Transmission data'!$A$9:$A$25,0),MATCH(RIGHT($I92,2),'Balmorel Transmission data'!$C$8:$G$8,0))*8760*3.6/1000000,INDEX('Balmorel Transmission data'!$C$9:$G$25,MATCH(G$10&amp;$E92,'Balmorel Transmission data'!$B$9:$B$25&amp;'Balmorel Transmission data'!$A$9:$A$25,0),MATCH(RIGHT($I92,2),'Balmorel Transmission data'!$C$8:$G$8,0))*8760*3.6/1000000,G84)</f>
        <v>390.54170010337936</v>
      </c>
      <c r="H92" s="86" t="s">
        <v>132</v>
      </c>
      <c r="I92" s="2" t="str">
        <f>AVA_DK!$D$9</f>
        <v>EXPELC-DKDE</v>
      </c>
    </row>
    <row r="93" spans="2:22" ht="14.4" x14ac:dyDescent="0.3">
      <c r="C93" s="2" t="s">
        <v>131</v>
      </c>
      <c r="D93" s="79" t="s">
        <v>11</v>
      </c>
      <c r="E93" s="2">
        <v>2050</v>
      </c>
      <c r="F93" s="100" cm="1">
        <f t="array" ref="F93">IF(F85&lt;INDEX('Balmorel Transmission data'!$C$9:$G$25,MATCH(F$10&amp;$E93,'Balmorel Transmission data'!$B$9:$B$25&amp;'Balmorel Transmission data'!$A$9:$A$25,0),MATCH(RIGHT($I93,2),'Balmorel Transmission data'!$C$8:$G$8,0))*8760*3.6/1000000,INDEX('Balmorel Transmission data'!$C$9:$G$25,MATCH(F$10&amp;$E93,'Balmorel Transmission data'!$B$9:$B$25&amp;'Balmorel Transmission data'!$A$9:$A$25,0),MATCH(RIGHT($I93,2),'Balmorel Transmission data'!$C$8:$G$8,0))*8760*3.6/1000000,F85)</f>
        <v>0</v>
      </c>
      <c r="G93" s="100" cm="1">
        <f t="array" ref="G93">IF(G85&lt;INDEX('Balmorel Transmission data'!$C$9:$G$25,MATCH(G$10&amp;$E93,'Balmorel Transmission data'!$B$9:$B$25&amp;'Balmorel Transmission data'!$A$9:$A$25,0),MATCH(RIGHT($I93,2),'Balmorel Transmission data'!$C$8:$G$8,0))*8760*3.6/1000000,INDEX('Balmorel Transmission data'!$C$9:$G$25,MATCH(G$10&amp;$E93,'Balmorel Transmission data'!$B$9:$B$25&amp;'Balmorel Transmission data'!$A$9:$A$25,0),MATCH(RIGHT($I93,2),'Balmorel Transmission data'!$C$8:$G$8,0))*8760*3.6/1000000,G85)</f>
        <v>25.545019172101739</v>
      </c>
      <c r="H93" s="86" t="s">
        <v>132</v>
      </c>
      <c r="I93" s="2" t="str">
        <f>AVA_DK!$D$10</f>
        <v>IMPELC-DKNL</v>
      </c>
    </row>
    <row r="94" spans="2:22" ht="14.4" x14ac:dyDescent="0.3">
      <c r="C94" s="2" t="s">
        <v>131</v>
      </c>
      <c r="D94" s="79" t="s">
        <v>11</v>
      </c>
      <c r="E94" s="2">
        <v>2050</v>
      </c>
      <c r="F94" s="100" cm="1">
        <f t="array" ref="F94">IF(F86&lt;INDEX('Balmorel Transmission data'!$C$9:$G$25,MATCH(F$10&amp;$E94,'Balmorel Transmission data'!$B$9:$B$25&amp;'Balmorel Transmission data'!$A$9:$A$25,0),MATCH(RIGHT($I94,2),'Balmorel Transmission data'!$C$8:$G$8,0))*8760*3.6/1000000,INDEX('Balmorel Transmission data'!$C$9:$G$25,MATCH(F$10&amp;$E94,'Balmorel Transmission data'!$B$9:$B$25&amp;'Balmorel Transmission data'!$A$9:$A$25,0),MATCH(RIGHT($I94,2),'Balmorel Transmission data'!$C$8:$G$8,0))*8760*3.6/1000000,F86)</f>
        <v>0</v>
      </c>
      <c r="G94" s="100" cm="1">
        <f t="array" ref="G94">IF(G86&lt;INDEX('Balmorel Transmission data'!$C$9:$G$25,MATCH(G$10&amp;$E94,'Balmorel Transmission data'!$B$9:$B$25&amp;'Balmorel Transmission data'!$A$9:$A$25,0),MATCH(RIGHT($I94,2),'Balmorel Transmission data'!$C$8:$G$8,0))*8760*3.6/1000000,INDEX('Balmorel Transmission data'!$C$9:$G$25,MATCH(G$10&amp;$E94,'Balmorel Transmission data'!$B$9:$B$25&amp;'Balmorel Transmission data'!$A$9:$A$25,0),MATCH(RIGHT($I94,2),'Balmorel Transmission data'!$C$8:$G$8,0))*8760*3.6/1000000,G86)</f>
        <v>25.545019172101739</v>
      </c>
      <c r="H94" s="86" t="s">
        <v>132</v>
      </c>
      <c r="I94" s="2" t="str">
        <f>AVA_DK!$D$11</f>
        <v>EXPELC-DKNL</v>
      </c>
    </row>
    <row r="95" spans="2:22" ht="14.4" x14ac:dyDescent="0.3">
      <c r="C95" s="2" t="s">
        <v>131</v>
      </c>
      <c r="D95" s="79" t="s">
        <v>11</v>
      </c>
      <c r="E95" s="2">
        <v>2050</v>
      </c>
      <c r="F95" s="100" cm="1">
        <f t="array" ref="F95">IF(F87&lt;INDEX('Balmorel Transmission data'!$C$9:$G$25,MATCH(F$10&amp;$E95,'Balmorel Transmission data'!$B$9:$B$25&amp;'Balmorel Transmission data'!$A$9:$A$25,0),MATCH(RIGHT($I95,2),'Balmorel Transmission data'!$C$8:$G$8,0))*8760*3.6/1000000,INDEX('Balmorel Transmission data'!$C$9:$G$25,MATCH(F$10&amp;$E95,'Balmorel Transmission data'!$B$9:$B$25&amp;'Balmorel Transmission data'!$A$9:$A$25,0),MATCH(RIGHT($I95,2),'Balmorel Transmission data'!$C$8:$G$8,0))*8760*3.6/1000000,F87)</f>
        <v>0</v>
      </c>
      <c r="G95" s="100" cm="1">
        <f t="array" ref="G95">IF(G87&lt;INDEX('Balmorel Transmission data'!$C$9:$G$25,MATCH(G$10&amp;$E95,'Balmorel Transmission data'!$B$9:$B$25&amp;'Balmorel Transmission data'!$A$9:$A$25,0),MATCH(RIGHT($I95,2),'Balmorel Transmission data'!$C$8:$G$8,0))*8760*3.6/1000000,INDEX('Balmorel Transmission data'!$C$9:$G$25,MATCH(G$10&amp;$E95,'Balmorel Transmission data'!$B$9:$B$25&amp;'Balmorel Transmission data'!$A$9:$A$25,0),MATCH(RIGHT($I95,2),'Balmorel Transmission data'!$C$8:$G$8,0))*8760*3.6/1000000,G87)</f>
        <v>81.558270854356508</v>
      </c>
      <c r="H95" s="86" t="s">
        <v>132</v>
      </c>
      <c r="I95" s="2" t="str">
        <f>AVA_DK!$D$12</f>
        <v>IMPELC-DKUK</v>
      </c>
    </row>
    <row r="96" spans="2:22" ht="14.4" x14ac:dyDescent="0.3">
      <c r="B96" s="165"/>
      <c r="C96" s="2" t="s">
        <v>131</v>
      </c>
      <c r="D96" s="166" t="s">
        <v>11</v>
      </c>
      <c r="E96" s="3">
        <v>2050</v>
      </c>
      <c r="F96" s="100" cm="1">
        <f t="array" ref="F96">IF(F88&lt;INDEX('Balmorel Transmission data'!$C$9:$G$25,MATCH(F$10&amp;$E96,'Balmorel Transmission data'!$B$9:$B$25&amp;'Balmorel Transmission data'!$A$9:$A$25,0),MATCH(RIGHT($I96,2),'Balmorel Transmission data'!$C$8:$G$8,0))*8760*3.6/1000000,INDEX('Balmorel Transmission data'!$C$9:$G$25,MATCH(F$10&amp;$E96,'Balmorel Transmission data'!$B$9:$B$25&amp;'Balmorel Transmission data'!$A$9:$A$25,0),MATCH(RIGHT($I96,2),'Balmorel Transmission data'!$C$8:$G$8,0))*8760*3.6/1000000,F88)</f>
        <v>0</v>
      </c>
      <c r="G96" s="100" cm="1">
        <f t="array" ref="G96">IF(G88&lt;INDEX('Balmorel Transmission data'!$C$9:$G$25,MATCH(G$10&amp;$E96,'Balmorel Transmission data'!$B$9:$B$25&amp;'Balmorel Transmission data'!$A$9:$A$25,0),MATCH(RIGHT($I96,2),'Balmorel Transmission data'!$C$8:$G$8,0))*8760*3.6/1000000,INDEX('Balmorel Transmission data'!$C$9:$G$25,MATCH(G$10&amp;$E96,'Balmorel Transmission data'!$B$9:$B$25&amp;'Balmorel Transmission data'!$A$9:$A$25,0),MATCH(RIGHT($I96,2),'Balmorel Transmission data'!$C$8:$G$8,0))*8760*3.6/1000000,G88)</f>
        <v>81.558270854356508</v>
      </c>
      <c r="H96" s="168" t="s">
        <v>132</v>
      </c>
      <c r="I96" s="3" t="str">
        <f>AVA_DK!$D$13</f>
        <v>EXPELC-DKUK</v>
      </c>
    </row>
    <row r="97" spans="2:9" ht="14.4" x14ac:dyDescent="0.3">
      <c r="C97" s="2" t="s">
        <v>131</v>
      </c>
      <c r="D97" s="79" t="s">
        <v>11</v>
      </c>
      <c r="E97" s="2">
        <f>E95</f>
        <v>2050</v>
      </c>
      <c r="F97" s="100" cm="1">
        <f t="array" ref="F97">IF(F89&lt;INDEX('Balmorel Transmission data'!$C$9:$G$25,MATCH(F$10&amp;$E97,'Balmorel Transmission data'!$B$9:$B$25&amp;'Balmorel Transmission data'!$A$9:$A$25,0),MATCH(RIGHT($I97,2),'Balmorel Transmission data'!$C$8:$G$8,0))*8760*3.6/1000000,INDEX('Balmorel Transmission data'!$C$9:$G$25,MATCH(F$10&amp;$E97,'Balmorel Transmission data'!$B$9:$B$25&amp;'Balmorel Transmission data'!$A$9:$A$25,0),MATCH(RIGHT($I97,2),'Balmorel Transmission data'!$C$8:$G$8,0))*8760*3.6/1000000,F89)</f>
        <v>0</v>
      </c>
      <c r="G97" s="100" cm="1">
        <f t="array" ref="G97">IF(G89&lt;INDEX('Balmorel Transmission data'!$C$9:$G$25,MATCH(G$10&amp;$E97,'Balmorel Transmission data'!$B$9:$B$25&amp;'Balmorel Transmission data'!$A$9:$A$25,0),MATCH(RIGHT($I97,2),'Balmorel Transmission data'!$C$8:$G$8,0))*8760*3.6/1000000,INDEX('Balmorel Transmission data'!$C$9:$G$25,MATCH(G$10&amp;$E97,'Balmorel Transmission data'!$B$9:$B$25&amp;'Balmorel Transmission data'!$A$9:$A$25,0),MATCH(RIGHT($I97,2),'Balmorel Transmission data'!$C$8:$G$8,0))*8760*3.6/1000000,G89)</f>
        <v>0</v>
      </c>
      <c r="H97" s="86" t="s">
        <v>132</v>
      </c>
      <c r="I97" s="2" t="str">
        <f>AVA_DK!$D$14</f>
        <v>IMPELC-DKPL</v>
      </c>
    </row>
    <row r="98" spans="2:9" ht="14.4" x14ac:dyDescent="0.3">
      <c r="B98" s="165"/>
      <c r="C98" s="2" t="s">
        <v>131</v>
      </c>
      <c r="D98" s="166" t="s">
        <v>11</v>
      </c>
      <c r="E98" s="2">
        <f>E96</f>
        <v>2050</v>
      </c>
      <c r="F98" s="100" cm="1">
        <f t="array" ref="F98">IF(F90&lt;INDEX('Balmorel Transmission data'!$C$9:$G$25,MATCH(F$10&amp;$E98,'Balmorel Transmission data'!$B$9:$B$25&amp;'Balmorel Transmission data'!$A$9:$A$25,0),MATCH(RIGHT($I98,2),'Balmorel Transmission data'!$C$8:$G$8,0))*8760*3.6/1000000,INDEX('Balmorel Transmission data'!$C$9:$G$25,MATCH(F$10&amp;$E98,'Balmorel Transmission data'!$B$9:$B$25&amp;'Balmorel Transmission data'!$A$9:$A$25,0),MATCH(RIGHT($I98,2),'Balmorel Transmission data'!$C$8:$G$8,0))*8760*3.6/1000000,F90)</f>
        <v>0</v>
      </c>
      <c r="G98" s="100" cm="1">
        <f t="array" ref="G98">IF(G90&lt;INDEX('Balmorel Transmission data'!$C$9:$G$25,MATCH(G$10&amp;$E98,'Balmorel Transmission data'!$B$9:$B$25&amp;'Balmorel Transmission data'!$A$9:$A$25,0),MATCH(RIGHT($I98,2),'Balmorel Transmission data'!$C$8:$G$8,0))*8760*3.6/1000000,INDEX('Balmorel Transmission data'!$C$9:$G$25,MATCH(G$10&amp;$E98,'Balmorel Transmission data'!$B$9:$B$25&amp;'Balmorel Transmission data'!$A$9:$A$25,0),MATCH(RIGHT($I98,2),'Balmorel Transmission data'!$C$8:$G$8,0))*8760*3.6/1000000,G90)</f>
        <v>0</v>
      </c>
      <c r="H98" s="168" t="s">
        <v>132</v>
      </c>
      <c r="I98" s="3" t="str">
        <f>AVA_DK!$D$15</f>
        <v>EXPELC-DKPL</v>
      </c>
    </row>
  </sheetData>
  <mergeCells count="12">
    <mergeCell ref="AH15:AI15"/>
    <mergeCell ref="M15:M16"/>
    <mergeCell ref="N15:O15"/>
    <mergeCell ref="P15:Q15"/>
    <mergeCell ref="R15:S15"/>
    <mergeCell ref="T15:U15"/>
    <mergeCell ref="V15:W15"/>
    <mergeCell ref="X15:Y15"/>
    <mergeCell ref="Z15:AA15"/>
    <mergeCell ref="AB15:AC15"/>
    <mergeCell ref="AD15:AE15"/>
    <mergeCell ref="AF15:AG15"/>
  </mergeCells>
  <pageMargins left="0.7" right="0.7" top="0.75" bottom="0.75" header="0.3" footer="0.3"/>
  <pageSetup paperSize="9" orientation="portrait"/>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30D75-0A28-4E8D-A4F4-03C715775F65}">
  <sheetPr>
    <tabColor rgb="FF92D050"/>
  </sheetPr>
  <dimension ref="C7:N33"/>
  <sheetViews>
    <sheetView zoomScale="110" zoomScaleNormal="110" workbookViewId="0">
      <selection activeCell="H33" sqref="H33"/>
    </sheetView>
  </sheetViews>
  <sheetFormatPr defaultRowHeight="13.2" x14ac:dyDescent="0.25"/>
  <cols>
    <col min="1" max="3" width="8.88671875" style="45"/>
    <col min="4" max="4" width="15.88671875" style="45" customWidth="1"/>
    <col min="5" max="11" width="8.88671875" style="45"/>
    <col min="12" max="12" width="12.88671875" style="45" customWidth="1"/>
    <col min="13" max="16384" width="8.88671875" style="45"/>
  </cols>
  <sheetData>
    <row r="7" spans="3:14" x14ac:dyDescent="0.25">
      <c r="C7" s="44" t="s">
        <v>0</v>
      </c>
      <c r="E7" s="46"/>
      <c r="F7" s="47"/>
      <c r="G7" s="47"/>
      <c r="H7" s="47"/>
    </row>
    <row r="8" spans="3:14" ht="14.4" thickBot="1" x14ac:dyDescent="0.3">
      <c r="C8" s="48" t="s">
        <v>113</v>
      </c>
      <c r="D8" s="48" t="s">
        <v>114</v>
      </c>
      <c r="E8" s="64" t="s">
        <v>1</v>
      </c>
      <c r="F8" s="49" t="s">
        <v>4</v>
      </c>
      <c r="G8" s="49" t="s">
        <v>5</v>
      </c>
    </row>
    <row r="9" spans="3:14" x14ac:dyDescent="0.25">
      <c r="C9" s="50"/>
      <c r="D9" s="51" t="s">
        <v>23</v>
      </c>
      <c r="E9" s="52" t="s">
        <v>259</v>
      </c>
      <c r="F9" s="53">
        <v>1</v>
      </c>
      <c r="G9" s="53"/>
    </row>
    <row r="10" spans="3:14" x14ac:dyDescent="0.25">
      <c r="C10" s="50"/>
      <c r="D10" s="59" t="s">
        <v>18</v>
      </c>
      <c r="E10" s="52" t="s">
        <v>259</v>
      </c>
      <c r="F10" s="57">
        <v>1</v>
      </c>
      <c r="G10" s="57"/>
      <c r="N10" s="69"/>
    </row>
    <row r="11" spans="3:14" x14ac:dyDescent="0.25">
      <c r="C11" s="50"/>
      <c r="D11" s="55" t="s">
        <v>85</v>
      </c>
      <c r="E11" s="52" t="s">
        <v>259</v>
      </c>
      <c r="F11" s="58">
        <v>1</v>
      </c>
      <c r="G11" s="60"/>
      <c r="N11" s="69"/>
    </row>
    <row r="12" spans="3:14" x14ac:dyDescent="0.25">
      <c r="C12" s="50"/>
      <c r="D12" s="55" t="s">
        <v>19</v>
      </c>
      <c r="E12" s="52" t="s">
        <v>259</v>
      </c>
      <c r="F12" s="58">
        <v>1</v>
      </c>
      <c r="G12" s="60"/>
      <c r="N12" s="69"/>
    </row>
    <row r="13" spans="3:14" x14ac:dyDescent="0.25">
      <c r="C13" s="50"/>
      <c r="D13" s="51" t="s">
        <v>179</v>
      </c>
      <c r="E13" s="52" t="s">
        <v>259</v>
      </c>
      <c r="F13" s="52"/>
      <c r="G13" s="53">
        <v>1</v>
      </c>
      <c r="N13" s="69"/>
    </row>
    <row r="14" spans="3:14" x14ac:dyDescent="0.25">
      <c r="C14" s="50"/>
      <c r="D14" s="55" t="s">
        <v>180</v>
      </c>
      <c r="E14" s="52" t="s">
        <v>259</v>
      </c>
      <c r="F14" s="58"/>
      <c r="G14" s="60">
        <v>1</v>
      </c>
      <c r="N14" s="69"/>
    </row>
    <row r="15" spans="3:14" x14ac:dyDescent="0.25">
      <c r="C15" s="50"/>
      <c r="D15" s="51" t="s">
        <v>24</v>
      </c>
      <c r="E15" s="52" t="s">
        <v>259</v>
      </c>
      <c r="F15" s="53">
        <v>1</v>
      </c>
      <c r="G15" s="51"/>
      <c r="N15" s="69"/>
    </row>
    <row r="16" spans="3:14" x14ac:dyDescent="0.25">
      <c r="C16" s="50"/>
      <c r="D16" s="55" t="s">
        <v>26</v>
      </c>
      <c r="E16" s="52" t="s">
        <v>259</v>
      </c>
      <c r="F16" s="45">
        <v>1</v>
      </c>
      <c r="N16" s="69"/>
    </row>
    <row r="17" spans="3:14" x14ac:dyDescent="0.25">
      <c r="C17" s="55"/>
      <c r="D17" s="51"/>
      <c r="E17" s="52"/>
      <c r="F17" s="53"/>
      <c r="G17" s="53"/>
      <c r="N17" s="69"/>
    </row>
    <row r="18" spans="3:14" x14ac:dyDescent="0.25">
      <c r="C18" s="55"/>
      <c r="D18" s="55"/>
      <c r="E18" s="58"/>
      <c r="F18" s="60"/>
      <c r="G18" s="60"/>
      <c r="N18" s="69"/>
    </row>
    <row r="19" spans="3:14" x14ac:dyDescent="0.25">
      <c r="C19" s="55"/>
      <c r="D19" s="51"/>
      <c r="E19" s="52"/>
      <c r="F19" s="52"/>
      <c r="G19" s="53"/>
      <c r="N19" s="69"/>
    </row>
    <row r="20" spans="3:14" x14ac:dyDescent="0.25">
      <c r="D20" s="59"/>
      <c r="E20" s="56"/>
      <c r="F20" s="56"/>
      <c r="G20" s="57"/>
      <c r="N20" s="69"/>
    </row>
    <row r="21" spans="3:14" x14ac:dyDescent="0.25">
      <c r="D21" s="55"/>
      <c r="E21" s="58"/>
      <c r="F21" s="60"/>
      <c r="G21" s="60"/>
      <c r="N21" s="69"/>
    </row>
    <row r="22" spans="3:14" x14ac:dyDescent="0.25">
      <c r="D22" s="55"/>
      <c r="E22" s="58"/>
      <c r="F22" s="60"/>
      <c r="G22" s="60"/>
      <c r="N22" s="69"/>
    </row>
    <row r="23" spans="3:14" x14ac:dyDescent="0.25">
      <c r="C23" s="61" t="s">
        <v>0</v>
      </c>
      <c r="D23" s="62"/>
      <c r="E23" s="62"/>
      <c r="F23" s="62"/>
      <c r="G23" s="62"/>
      <c r="H23" s="62"/>
      <c r="I23" s="62"/>
      <c r="N23" s="69"/>
    </row>
    <row r="24" spans="3:14" ht="13.8" thickBot="1" x14ac:dyDescent="0.3">
      <c r="C24" s="64" t="s">
        <v>59</v>
      </c>
      <c r="D24" s="64" t="s">
        <v>116</v>
      </c>
      <c r="E24" s="64" t="s">
        <v>1</v>
      </c>
      <c r="F24" s="64" t="s">
        <v>9</v>
      </c>
      <c r="G24" s="65" t="s">
        <v>4</v>
      </c>
      <c r="H24" s="65" t="s">
        <v>5</v>
      </c>
      <c r="I24" s="66" t="s">
        <v>10</v>
      </c>
    </row>
    <row r="25" spans="3:14" ht="13.8" thickBot="1" x14ac:dyDescent="0.3">
      <c r="C25" s="67" t="s">
        <v>117</v>
      </c>
      <c r="D25" s="67"/>
      <c r="E25" s="67" t="s">
        <v>118</v>
      </c>
      <c r="F25" s="67"/>
      <c r="G25" s="67"/>
      <c r="H25" s="67"/>
      <c r="I25" s="67"/>
    </row>
    <row r="26" spans="3:14" x14ac:dyDescent="0.25">
      <c r="E26" s="68" t="s">
        <v>119</v>
      </c>
      <c r="F26" s="45">
        <v>2025</v>
      </c>
      <c r="G26" s="45">
        <v>0.6</v>
      </c>
      <c r="I26" s="45" t="str">
        <f>LineCap_NO!I15</f>
        <v>IMPELC-NODE</v>
      </c>
    </row>
    <row r="27" spans="3:14" x14ac:dyDescent="0.25">
      <c r="E27" s="68" t="s">
        <v>119</v>
      </c>
      <c r="F27" s="45">
        <v>2025</v>
      </c>
      <c r="G27" s="45">
        <v>0.6</v>
      </c>
      <c r="I27" s="45" t="str">
        <f>LineCap_NO!I16</f>
        <v>EXPELC-NODE</v>
      </c>
    </row>
    <row r="28" spans="3:14" x14ac:dyDescent="0.25">
      <c r="E28" s="68" t="s">
        <v>119</v>
      </c>
      <c r="F28" s="45">
        <v>2025</v>
      </c>
      <c r="G28" s="45">
        <v>0.6</v>
      </c>
      <c r="I28" s="45" t="str">
        <f>LineCap_NO!I17</f>
        <v>IMPELC-NONL</v>
      </c>
    </row>
    <row r="29" spans="3:14" x14ac:dyDescent="0.25">
      <c r="E29" s="68" t="s">
        <v>119</v>
      </c>
      <c r="F29" s="45">
        <v>2025</v>
      </c>
      <c r="G29" s="45">
        <v>0.6</v>
      </c>
      <c r="I29" s="45" t="str">
        <f>LineCap_NO!I18</f>
        <v>EXPELC-NONL</v>
      </c>
    </row>
    <row r="30" spans="3:14" x14ac:dyDescent="0.25">
      <c r="E30" s="68" t="s">
        <v>119</v>
      </c>
      <c r="F30" s="45">
        <v>2025</v>
      </c>
      <c r="H30" s="45">
        <v>0.6</v>
      </c>
      <c r="I30" s="45" t="str">
        <f>LineCap_NO!I19</f>
        <v>IMPELC-NORU</v>
      </c>
    </row>
    <row r="31" spans="3:14" x14ac:dyDescent="0.25">
      <c r="E31" s="68" t="s">
        <v>119</v>
      </c>
      <c r="F31" s="45">
        <v>2025</v>
      </c>
      <c r="H31" s="45">
        <v>0.6</v>
      </c>
      <c r="I31" s="45" t="str">
        <f>LineCap_NO!I20</f>
        <v>EXPELC-NORU</v>
      </c>
    </row>
    <row r="32" spans="3:14" x14ac:dyDescent="0.25">
      <c r="E32" s="68" t="s">
        <v>119</v>
      </c>
      <c r="F32" s="45">
        <v>2025</v>
      </c>
      <c r="G32" s="45">
        <v>0.6</v>
      </c>
      <c r="I32" s="45" t="str">
        <f>LineCap_NO!I21</f>
        <v>IMPELC-NOUK</v>
      </c>
    </row>
    <row r="33" spans="5:9" x14ac:dyDescent="0.25">
      <c r="E33" s="68" t="s">
        <v>119</v>
      </c>
      <c r="F33" s="45">
        <v>2025</v>
      </c>
      <c r="G33" s="45">
        <v>0.6</v>
      </c>
      <c r="I33" s="45" t="str">
        <f>LineCap_NO!I22</f>
        <v>EXPELC-NOUK</v>
      </c>
    </row>
  </sheetData>
  <pageMargins left="0.7" right="0.7" top="0.75" bottom="0.75" header="0.3" footer="0.3"/>
  <pageSetup paperSize="9" orientation="portrait"/>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FEF3-4743-4645-83EA-996FDA565A45}">
  <sheetPr>
    <tabColor rgb="FF92D050"/>
  </sheetPr>
  <dimension ref="B2:AG138"/>
  <sheetViews>
    <sheetView tabSelected="1" topLeftCell="C113" zoomScale="130" zoomScaleNormal="130" workbookViewId="0">
      <selection activeCell="F74" sqref="F74"/>
    </sheetView>
  </sheetViews>
  <sheetFormatPr defaultColWidth="10.6640625" defaultRowHeight="13.2" x14ac:dyDescent="0.25"/>
  <cols>
    <col min="1" max="1" width="11.109375" style="116" customWidth="1"/>
    <col min="2" max="5" width="10.6640625" style="116"/>
    <col min="6" max="6" width="12.44140625" style="116" bestFit="1" customWidth="1"/>
    <col min="7" max="7" width="10.6640625" style="116"/>
    <col min="8" max="8" width="17.6640625" style="116" customWidth="1"/>
    <col min="9" max="9" width="20.88671875" style="116" bestFit="1" customWidth="1"/>
    <col min="10" max="10" width="4.109375" style="116" customWidth="1"/>
    <col min="11" max="11" width="39.33203125" style="116" customWidth="1"/>
    <col min="12" max="12" width="11.5546875" style="116" bestFit="1" customWidth="1"/>
    <col min="13" max="13" width="10.6640625" style="116"/>
    <col min="14" max="14" width="23.88671875" style="116" customWidth="1"/>
    <col min="15" max="19" width="10.6640625" style="116"/>
    <col min="20" max="20" width="15.33203125" style="116" customWidth="1"/>
    <col min="21" max="22" width="10.6640625" style="116"/>
    <col min="23" max="23" width="11.5546875" style="116" customWidth="1"/>
    <col min="24" max="24" width="12" style="116" customWidth="1"/>
    <col min="25" max="25" width="14" style="116" bestFit="1" customWidth="1"/>
    <col min="26" max="16384" width="10.6640625" style="116"/>
  </cols>
  <sheetData>
    <row r="2" spans="2:33" ht="13.8" x14ac:dyDescent="0.3">
      <c r="Q2" s="183" t="s">
        <v>181</v>
      </c>
      <c r="R2" s="183"/>
      <c r="S2" s="183" t="s">
        <v>182</v>
      </c>
      <c r="U2" s="184" t="s">
        <v>183</v>
      </c>
      <c r="V2" s="184" t="s">
        <v>184</v>
      </c>
      <c r="W2" s="184" t="s">
        <v>185</v>
      </c>
      <c r="X2" s="184"/>
    </row>
    <row r="3" spans="2:33" ht="19.8" x14ac:dyDescent="0.4">
      <c r="B3" s="8" t="s">
        <v>0</v>
      </c>
      <c r="C3" s="2"/>
      <c r="D3" s="2"/>
      <c r="E3" s="2"/>
      <c r="F3" s="2"/>
      <c r="G3" s="2"/>
      <c r="H3" s="2"/>
      <c r="I3" s="7"/>
      <c r="K3" s="185" t="s">
        <v>120</v>
      </c>
      <c r="Q3" s="186" t="s">
        <v>186</v>
      </c>
      <c r="R3" s="186"/>
      <c r="S3" s="186" t="s">
        <v>122</v>
      </c>
      <c r="U3" s="184" t="s">
        <v>187</v>
      </c>
      <c r="V3" s="184" t="s">
        <v>188</v>
      </c>
      <c r="W3" s="184" t="s">
        <v>189</v>
      </c>
      <c r="X3" s="184"/>
    </row>
    <row r="4" spans="2:33" ht="15" thickBot="1" x14ac:dyDescent="0.35">
      <c r="B4" s="6" t="s">
        <v>59</v>
      </c>
      <c r="C4" s="6" t="s">
        <v>116</v>
      </c>
      <c r="D4" s="6" t="s">
        <v>1</v>
      </c>
      <c r="E4" s="6" t="s">
        <v>9</v>
      </c>
      <c r="F4" s="5" t="s">
        <v>4</v>
      </c>
      <c r="G4" s="5" t="s">
        <v>5</v>
      </c>
      <c r="H4" s="72" t="s">
        <v>121</v>
      </c>
      <c r="I4" s="4" t="s">
        <v>10</v>
      </c>
      <c r="K4" s="187"/>
      <c r="N4" s="188" t="s">
        <v>190</v>
      </c>
      <c r="O4" s="188">
        <f>8760*3.6*10^-3</f>
        <v>31.536000000000001</v>
      </c>
    </row>
    <row r="5" spans="2:33" ht="15" thickBot="1" x14ac:dyDescent="0.35">
      <c r="B5" s="74"/>
      <c r="C5" s="74" t="s">
        <v>131</v>
      </c>
      <c r="D5" s="75" t="s">
        <v>11</v>
      </c>
      <c r="E5" s="74">
        <v>0</v>
      </c>
      <c r="F5" s="76">
        <v>5</v>
      </c>
      <c r="G5" s="76">
        <v>5</v>
      </c>
      <c r="H5" s="77" t="s">
        <v>123</v>
      </c>
      <c r="I5" s="74" t="s">
        <v>124</v>
      </c>
      <c r="K5" s="189" t="s">
        <v>191</v>
      </c>
    </row>
    <row r="6" spans="2:33" ht="14.4" x14ac:dyDescent="0.3">
      <c r="D6" s="190" t="s">
        <v>125</v>
      </c>
      <c r="F6" s="116">
        <f>W53/2</f>
        <v>4.3600963977676308</v>
      </c>
      <c r="G6" s="116">
        <f>W53/2</f>
        <v>4.3600963977676308</v>
      </c>
      <c r="H6" s="81" t="s">
        <v>126</v>
      </c>
      <c r="I6" s="78" t="s">
        <v>124</v>
      </c>
      <c r="K6" s="191" t="s">
        <v>127</v>
      </c>
      <c r="L6" s="265">
        <v>2010</v>
      </c>
      <c r="M6" s="265"/>
      <c r="N6" s="265" t="s">
        <v>170</v>
      </c>
      <c r="O6" s="265"/>
      <c r="P6" s="263">
        <v>2015</v>
      </c>
      <c r="Q6" s="264"/>
      <c r="R6" s="263">
        <v>2016</v>
      </c>
      <c r="S6" s="264"/>
      <c r="T6" s="263">
        <v>2017</v>
      </c>
      <c r="U6" s="264"/>
      <c r="V6" s="263">
        <v>2018</v>
      </c>
      <c r="W6" s="264"/>
      <c r="X6" s="263">
        <f>2019</f>
        <v>2019</v>
      </c>
      <c r="Y6" s="264"/>
      <c r="Z6" s="263">
        <v>2020</v>
      </c>
      <c r="AA6" s="264"/>
      <c r="AB6" s="263">
        <v>2025</v>
      </c>
      <c r="AC6" s="264"/>
      <c r="AD6" s="263">
        <v>2030</v>
      </c>
      <c r="AE6" s="264"/>
      <c r="AF6" s="263">
        <v>2035</v>
      </c>
      <c r="AG6" s="264"/>
    </row>
    <row r="7" spans="2:33" ht="14.4" x14ac:dyDescent="0.3">
      <c r="B7" s="192"/>
      <c r="C7" s="192"/>
      <c r="D7" s="192"/>
      <c r="E7" s="192"/>
      <c r="F7" s="192"/>
      <c r="G7" s="192"/>
      <c r="H7" s="192"/>
      <c r="I7" s="192"/>
      <c r="K7" s="193"/>
      <c r="L7" s="194" t="s">
        <v>134</v>
      </c>
      <c r="M7" s="195" t="s">
        <v>135</v>
      </c>
      <c r="N7" s="194" t="s">
        <v>134</v>
      </c>
      <c r="O7" s="195" t="s">
        <v>135</v>
      </c>
      <c r="P7" s="194" t="s">
        <v>134</v>
      </c>
      <c r="Q7" s="195" t="s">
        <v>135</v>
      </c>
      <c r="R7" s="194" t="s">
        <v>134</v>
      </c>
      <c r="S7" s="195" t="s">
        <v>135</v>
      </c>
      <c r="T7" s="194" t="s">
        <v>134</v>
      </c>
      <c r="U7" s="195" t="s">
        <v>135</v>
      </c>
      <c r="V7" s="194" t="s">
        <v>134</v>
      </c>
      <c r="W7" s="195" t="s">
        <v>135</v>
      </c>
      <c r="X7" s="194" t="s">
        <v>134</v>
      </c>
      <c r="Y7" s="195" t="s">
        <v>135</v>
      </c>
      <c r="Z7" s="194" t="s">
        <v>134</v>
      </c>
      <c r="AA7" s="195" t="s">
        <v>135</v>
      </c>
      <c r="AB7" s="194" t="s">
        <v>134</v>
      </c>
      <c r="AC7" s="196" t="s">
        <v>135</v>
      </c>
      <c r="AD7" s="194" t="s">
        <v>134</v>
      </c>
      <c r="AE7" s="196" t="s">
        <v>135</v>
      </c>
      <c r="AF7" s="194" t="s">
        <v>134</v>
      </c>
      <c r="AG7" s="196" t="s">
        <v>135</v>
      </c>
    </row>
    <row r="8" spans="2:33" ht="14.4" x14ac:dyDescent="0.3">
      <c r="K8" s="197" t="s">
        <v>192</v>
      </c>
      <c r="L8" s="198">
        <v>1.04</v>
      </c>
      <c r="M8" s="198">
        <v>1.04</v>
      </c>
      <c r="N8" s="198">
        <v>1.04</v>
      </c>
      <c r="O8" s="198">
        <v>1.04</v>
      </c>
      <c r="P8" s="198">
        <v>1.04</v>
      </c>
      <c r="Q8" s="198">
        <v>1.04</v>
      </c>
      <c r="R8" s="198">
        <v>1.04</v>
      </c>
      <c r="S8" s="198">
        <v>1.04</v>
      </c>
      <c r="T8" s="198">
        <v>1.04</v>
      </c>
      <c r="U8" s="198">
        <v>1.04</v>
      </c>
      <c r="V8" s="198">
        <v>1.04</v>
      </c>
      <c r="W8" s="198">
        <v>1.04</v>
      </c>
      <c r="X8" s="198">
        <v>1.04</v>
      </c>
      <c r="Y8" s="198">
        <v>1.04</v>
      </c>
      <c r="Z8" s="198">
        <v>1.04</v>
      </c>
      <c r="AA8" s="198">
        <v>1.04</v>
      </c>
      <c r="AB8" s="198">
        <v>1.04</v>
      </c>
      <c r="AC8" s="198">
        <v>1.04</v>
      </c>
      <c r="AD8" s="198">
        <v>1.04</v>
      </c>
      <c r="AE8" s="198">
        <v>1.04</v>
      </c>
      <c r="AF8" s="198">
        <v>1.04</v>
      </c>
      <c r="AG8" s="198">
        <v>1.04</v>
      </c>
    </row>
    <row r="9" spans="2:33" ht="14.4" x14ac:dyDescent="0.3">
      <c r="B9" s="199" t="s">
        <v>167</v>
      </c>
      <c r="C9" s="200"/>
      <c r="D9" s="200"/>
      <c r="E9" s="200"/>
      <c r="F9" s="200"/>
      <c r="G9" s="200"/>
      <c r="H9" s="200"/>
      <c r="I9" s="201"/>
      <c r="K9" s="197" t="s">
        <v>193</v>
      </c>
      <c r="L9" s="202">
        <v>0</v>
      </c>
      <c r="M9" s="203">
        <v>0</v>
      </c>
      <c r="N9" s="202">
        <v>0</v>
      </c>
      <c r="O9" s="202">
        <v>0</v>
      </c>
      <c r="P9" s="204">
        <v>0.7</v>
      </c>
      <c r="Q9" s="204">
        <v>0.7</v>
      </c>
      <c r="R9" s="205">
        <v>0.7</v>
      </c>
      <c r="S9" s="205">
        <v>0.7</v>
      </c>
      <c r="T9" s="205">
        <v>0.7</v>
      </c>
      <c r="U9" s="205">
        <v>0.7</v>
      </c>
      <c r="V9" s="205">
        <v>0.7</v>
      </c>
      <c r="W9" s="205">
        <v>0.7</v>
      </c>
      <c r="X9" s="205">
        <v>0.7</v>
      </c>
      <c r="Y9" s="205">
        <v>0.7</v>
      </c>
      <c r="Z9" s="205">
        <v>0.7</v>
      </c>
      <c r="AA9" s="205">
        <v>0.7</v>
      </c>
      <c r="AB9" s="205">
        <v>0.7</v>
      </c>
      <c r="AC9" s="205">
        <v>0.7</v>
      </c>
      <c r="AD9" s="205">
        <v>0.7</v>
      </c>
      <c r="AE9" s="205">
        <v>0.7</v>
      </c>
      <c r="AF9" s="205">
        <v>0.7</v>
      </c>
      <c r="AG9" s="205">
        <v>0.7</v>
      </c>
    </row>
    <row r="10" spans="2:33" ht="15" thickBot="1" x14ac:dyDescent="0.35">
      <c r="B10" s="206" t="s">
        <v>59</v>
      </c>
      <c r="C10" s="206" t="s">
        <v>116</v>
      </c>
      <c r="D10" s="206" t="s">
        <v>1</v>
      </c>
      <c r="E10" s="206" t="s">
        <v>9</v>
      </c>
      <c r="F10" s="207" t="s">
        <v>4</v>
      </c>
      <c r="G10" s="207" t="s">
        <v>5</v>
      </c>
      <c r="H10" s="208" t="s">
        <v>121</v>
      </c>
      <c r="I10" s="206" t="s">
        <v>10</v>
      </c>
      <c r="K10" s="197" t="s">
        <v>194</v>
      </c>
      <c r="L10" s="205">
        <v>2.0499999999999998</v>
      </c>
      <c r="M10" s="205">
        <v>2.0499999999999998</v>
      </c>
      <c r="N10" s="205">
        <v>2.0499999999999998</v>
      </c>
      <c r="O10" s="205">
        <v>2.0499999999999998</v>
      </c>
      <c r="P10" s="205">
        <v>2.0499999999999998</v>
      </c>
      <c r="Q10" s="205">
        <v>2.0499999999999998</v>
      </c>
      <c r="R10" s="205">
        <v>2.0499999999999998</v>
      </c>
      <c r="S10" s="205">
        <v>2.0499999999999998</v>
      </c>
      <c r="T10" s="205">
        <v>2.0499999999999998</v>
      </c>
      <c r="U10" s="205">
        <v>2.0499999999999998</v>
      </c>
      <c r="V10" s="205">
        <v>2.0499999999999998</v>
      </c>
      <c r="W10" s="205">
        <v>2.0499999999999998</v>
      </c>
      <c r="X10" s="205">
        <v>2.0499999999999998</v>
      </c>
      <c r="Y10" s="205">
        <v>2.0499999999999998</v>
      </c>
      <c r="Z10" s="205">
        <v>2.0499999999999998</v>
      </c>
      <c r="AA10" s="205">
        <v>2.0499999999999998</v>
      </c>
      <c r="AB10" s="205">
        <v>2.0499999999999998</v>
      </c>
      <c r="AC10" s="205">
        <v>2.0499999999999998</v>
      </c>
      <c r="AD10" s="205">
        <v>2.0499999999999998</v>
      </c>
      <c r="AE10" s="205">
        <v>2.0499999999999998</v>
      </c>
      <c r="AF10" s="205">
        <v>2.0499999999999998</v>
      </c>
      <c r="AG10" s="205">
        <v>2.0499999999999998</v>
      </c>
    </row>
    <row r="11" spans="2:33" ht="14.4" x14ac:dyDescent="0.3">
      <c r="B11" s="200" t="s">
        <v>115</v>
      </c>
      <c r="C11" s="200" t="s">
        <v>131</v>
      </c>
      <c r="D11" s="190" t="s">
        <v>11</v>
      </c>
      <c r="E11" s="200">
        <v>2010</v>
      </c>
      <c r="F11" s="209">
        <f>M8*O4</f>
        <v>32.797440000000002</v>
      </c>
      <c r="G11" s="209"/>
      <c r="H11" s="210" t="s">
        <v>162</v>
      </c>
      <c r="I11" s="211" t="str">
        <f t="shared" ref="I11:I24" si="0">T29</f>
        <v>IMPELC-NODKW</v>
      </c>
      <c r="K11" s="197" t="s">
        <v>195</v>
      </c>
      <c r="L11" s="205">
        <v>0.7</v>
      </c>
      <c r="M11" s="212">
        <v>0.7</v>
      </c>
      <c r="N11" s="205">
        <v>0.7</v>
      </c>
      <c r="O11" s="205">
        <v>0.7</v>
      </c>
      <c r="P11" s="205">
        <v>0.7</v>
      </c>
      <c r="Q11" s="205">
        <v>0.7</v>
      </c>
      <c r="R11" s="205">
        <v>0.7</v>
      </c>
      <c r="S11" s="205">
        <v>0.7</v>
      </c>
      <c r="T11" s="205">
        <v>0.7</v>
      </c>
      <c r="U11" s="205">
        <v>0.7</v>
      </c>
      <c r="V11" s="205">
        <v>0.7</v>
      </c>
      <c r="W11" s="205">
        <v>0.7</v>
      </c>
      <c r="X11" s="205">
        <v>0.7</v>
      </c>
      <c r="Y11" s="205">
        <v>0.7</v>
      </c>
      <c r="Z11" s="205">
        <v>0.7</v>
      </c>
      <c r="AA11" s="205">
        <v>0.7</v>
      </c>
      <c r="AB11" s="205">
        <v>0.7</v>
      </c>
      <c r="AC11" s="205">
        <v>0.7</v>
      </c>
      <c r="AD11" s="205">
        <v>0.7</v>
      </c>
      <c r="AE11" s="205">
        <v>0.7</v>
      </c>
      <c r="AF11" s="205">
        <v>0.7</v>
      </c>
      <c r="AG11" s="205">
        <v>0.7</v>
      </c>
    </row>
    <row r="12" spans="2:33" ht="14.4" x14ac:dyDescent="0.3">
      <c r="B12" s="200" t="s">
        <v>115</v>
      </c>
      <c r="C12" s="200" t="s">
        <v>131</v>
      </c>
      <c r="D12" s="190" t="s">
        <v>11</v>
      </c>
      <c r="E12" s="200">
        <v>2010</v>
      </c>
      <c r="F12" s="209">
        <f>L8*O4</f>
        <v>32.797440000000002</v>
      </c>
      <c r="G12" s="209"/>
      <c r="H12" s="210" t="s">
        <v>162</v>
      </c>
      <c r="I12" s="200" t="str">
        <f t="shared" si="0"/>
        <v>EXPELC-NODKW</v>
      </c>
      <c r="K12" s="197" t="s">
        <v>196</v>
      </c>
      <c r="L12" s="202">
        <v>0</v>
      </c>
      <c r="M12" s="203">
        <v>0</v>
      </c>
      <c r="N12" s="202">
        <v>0</v>
      </c>
      <c r="O12" s="202">
        <v>0</v>
      </c>
      <c r="P12" s="202">
        <v>0</v>
      </c>
      <c r="Q12" s="202">
        <v>0</v>
      </c>
      <c r="R12" s="202">
        <v>0</v>
      </c>
      <c r="S12" s="202">
        <v>0</v>
      </c>
      <c r="T12" s="202">
        <v>0</v>
      </c>
      <c r="U12" s="202">
        <v>0</v>
      </c>
      <c r="V12" s="213">
        <v>1.4</v>
      </c>
      <c r="W12" s="213">
        <v>1.4</v>
      </c>
      <c r="X12" s="205">
        <v>1.4</v>
      </c>
      <c r="Y12" s="205">
        <v>1.4</v>
      </c>
      <c r="Z12" s="205">
        <v>1.4</v>
      </c>
      <c r="AA12" s="205">
        <v>1.4</v>
      </c>
      <c r="AB12" s="212">
        <v>1.4</v>
      </c>
      <c r="AC12" s="205">
        <v>1.4</v>
      </c>
      <c r="AD12" s="205">
        <v>1.4</v>
      </c>
      <c r="AE12" s="212">
        <v>1.4</v>
      </c>
      <c r="AF12" s="214">
        <v>1.4</v>
      </c>
      <c r="AG12" s="205">
        <v>1.4</v>
      </c>
    </row>
    <row r="13" spans="2:33" ht="14.4" x14ac:dyDescent="0.3">
      <c r="B13" s="200" t="s">
        <v>115</v>
      </c>
      <c r="C13" s="200" t="s">
        <v>131</v>
      </c>
      <c r="D13" s="190" t="s">
        <v>11</v>
      </c>
      <c r="E13" s="200">
        <v>2010</v>
      </c>
      <c r="F13" s="209">
        <f>M10*O4</f>
        <v>64.648799999999994</v>
      </c>
      <c r="G13" s="209">
        <f>M17*O4</f>
        <v>48.880800000000001</v>
      </c>
      <c r="H13" s="210" t="s">
        <v>162</v>
      </c>
      <c r="I13" s="200" t="str">
        <f>T31</f>
        <v>IMPELC-NOSE</v>
      </c>
      <c r="K13" s="197" t="s">
        <v>197</v>
      </c>
      <c r="L13" s="215">
        <v>0</v>
      </c>
      <c r="M13" s="216">
        <v>0</v>
      </c>
      <c r="N13" s="215">
        <v>0</v>
      </c>
      <c r="O13" s="215">
        <v>0</v>
      </c>
      <c r="P13" s="215">
        <v>0</v>
      </c>
      <c r="Q13" s="215">
        <v>0</v>
      </c>
      <c r="R13" s="215">
        <v>0</v>
      </c>
      <c r="S13" s="215">
        <v>0</v>
      </c>
      <c r="T13" s="215">
        <v>0</v>
      </c>
      <c r="U13" s="215">
        <v>0</v>
      </c>
      <c r="V13" s="215">
        <v>0</v>
      </c>
      <c r="W13" s="215">
        <v>0</v>
      </c>
      <c r="X13" s="215">
        <v>0</v>
      </c>
      <c r="Y13" s="215">
        <v>0</v>
      </c>
      <c r="Z13" s="213">
        <v>1.4</v>
      </c>
      <c r="AA13" s="213">
        <v>1.4</v>
      </c>
      <c r="AB13" s="205">
        <v>1.4</v>
      </c>
      <c r="AC13" s="205">
        <v>1.4</v>
      </c>
      <c r="AD13" s="205">
        <v>1.4</v>
      </c>
      <c r="AE13" s="212">
        <v>1.4</v>
      </c>
      <c r="AF13" s="205">
        <v>1.4</v>
      </c>
      <c r="AG13" s="205">
        <v>1.4</v>
      </c>
    </row>
    <row r="14" spans="2:33" ht="14.4" x14ac:dyDescent="0.3">
      <c r="B14" s="200" t="s">
        <v>115</v>
      </c>
      <c r="C14" s="200" t="s">
        <v>131</v>
      </c>
      <c r="D14" s="190" t="s">
        <v>11</v>
      </c>
      <c r="E14" s="200">
        <v>2010</v>
      </c>
      <c r="F14" s="209">
        <f>L10*O4</f>
        <v>64.648799999999994</v>
      </c>
      <c r="G14" s="209">
        <f>L17*O4</f>
        <v>48.880800000000001</v>
      </c>
      <c r="H14" s="210" t="s">
        <v>162</v>
      </c>
      <c r="I14" s="200" t="str">
        <f t="shared" si="0"/>
        <v>EXPELC-NOSE</v>
      </c>
      <c r="K14" s="197" t="s">
        <v>198</v>
      </c>
      <c r="L14" s="215">
        <v>0</v>
      </c>
      <c r="M14" s="216">
        <v>0</v>
      </c>
      <c r="N14" s="215">
        <v>0</v>
      </c>
      <c r="O14" s="215">
        <v>0</v>
      </c>
      <c r="P14" s="215">
        <v>0</v>
      </c>
      <c r="Q14" s="215">
        <v>0</v>
      </c>
      <c r="R14" s="215">
        <v>0</v>
      </c>
      <c r="S14" s="215">
        <v>0</v>
      </c>
      <c r="T14" s="215">
        <v>0</v>
      </c>
      <c r="U14" s="215">
        <v>0</v>
      </c>
      <c r="V14" s="215">
        <v>0</v>
      </c>
      <c r="W14" s="215">
        <v>0</v>
      </c>
      <c r="X14" s="215">
        <v>0</v>
      </c>
      <c r="Y14" s="215">
        <v>0</v>
      </c>
      <c r="Z14" s="217">
        <f>1.4-Z20</f>
        <v>0.24999999999999978</v>
      </c>
      <c r="AA14" s="217">
        <f>1.4-AA20</f>
        <v>0.24999999999999978</v>
      </c>
      <c r="AB14" s="215">
        <v>0.25</v>
      </c>
      <c r="AC14" s="215">
        <v>0.25</v>
      </c>
      <c r="AD14" s="215">
        <v>0.25</v>
      </c>
      <c r="AE14" s="215">
        <v>0.25</v>
      </c>
      <c r="AF14" s="215">
        <v>0.25</v>
      </c>
      <c r="AG14" s="215">
        <v>0.25</v>
      </c>
    </row>
    <row r="15" spans="2:33" ht="14.4" x14ac:dyDescent="0.3">
      <c r="B15" s="200"/>
      <c r="C15" s="200" t="s">
        <v>131</v>
      </c>
      <c r="D15" s="190" t="s">
        <v>11</v>
      </c>
      <c r="E15" s="200">
        <v>2010</v>
      </c>
      <c r="F15" s="209"/>
      <c r="G15" s="209"/>
      <c r="H15" s="210" t="s">
        <v>162</v>
      </c>
      <c r="I15" s="200" t="str">
        <f t="shared" si="0"/>
        <v>IMPELC-NODE</v>
      </c>
      <c r="K15" s="197" t="s">
        <v>199</v>
      </c>
      <c r="L15" s="218">
        <v>0</v>
      </c>
      <c r="M15" s="218">
        <v>0</v>
      </c>
      <c r="N15" s="218">
        <v>0</v>
      </c>
      <c r="O15" s="218">
        <v>0</v>
      </c>
      <c r="P15" s="218">
        <v>0</v>
      </c>
      <c r="Q15" s="218">
        <v>0</v>
      </c>
      <c r="R15" s="218">
        <v>0</v>
      </c>
      <c r="S15" s="218">
        <v>0</v>
      </c>
      <c r="T15" s="213">
        <v>0.7</v>
      </c>
      <c r="U15" s="213">
        <v>0.7</v>
      </c>
      <c r="V15" s="205">
        <v>0.7</v>
      </c>
      <c r="W15" s="205">
        <v>0.7</v>
      </c>
      <c r="X15" s="205">
        <v>0.7</v>
      </c>
      <c r="Y15" s="205">
        <v>0.7</v>
      </c>
      <c r="Z15" s="205">
        <v>0.7</v>
      </c>
      <c r="AA15" s="205">
        <v>0.7</v>
      </c>
      <c r="AB15" s="205">
        <v>0.7</v>
      </c>
      <c r="AC15" s="205">
        <v>0.7</v>
      </c>
      <c r="AD15" s="205">
        <v>0.7</v>
      </c>
      <c r="AE15" s="205">
        <v>0.7</v>
      </c>
      <c r="AF15" s="215">
        <v>0.7</v>
      </c>
      <c r="AG15" s="215">
        <v>0.7</v>
      </c>
    </row>
    <row r="16" spans="2:33" ht="14.4" x14ac:dyDescent="0.3">
      <c r="B16" s="200"/>
      <c r="C16" s="200" t="s">
        <v>131</v>
      </c>
      <c r="D16" s="190" t="s">
        <v>11</v>
      </c>
      <c r="E16" s="200">
        <v>2010</v>
      </c>
      <c r="F16" s="209"/>
      <c r="G16" s="209"/>
      <c r="H16" s="210" t="s">
        <v>162</v>
      </c>
      <c r="I16" s="200" t="str">
        <f t="shared" si="0"/>
        <v>EXPELC-NODE</v>
      </c>
    </row>
    <row r="17" spans="2:33" ht="14.4" x14ac:dyDescent="0.3">
      <c r="B17" s="200"/>
      <c r="C17" s="200" t="s">
        <v>131</v>
      </c>
      <c r="D17" s="190" t="s">
        <v>11</v>
      </c>
      <c r="E17" s="200">
        <v>2010</v>
      </c>
      <c r="F17" s="209">
        <f>M11*O4</f>
        <v>22.075199999999999</v>
      </c>
      <c r="G17" s="209"/>
      <c r="H17" s="210" t="s">
        <v>162</v>
      </c>
      <c r="I17" s="200" t="str">
        <f t="shared" si="0"/>
        <v>IMPELC-NONL</v>
      </c>
      <c r="J17" s="219"/>
      <c r="K17" s="197" t="s">
        <v>200</v>
      </c>
      <c r="L17" s="205">
        <v>1.55</v>
      </c>
      <c r="M17" s="205">
        <v>1.55</v>
      </c>
      <c r="N17" s="205">
        <f t="shared" ref="N17:AG17" si="1">L17</f>
        <v>1.55</v>
      </c>
      <c r="O17" s="205">
        <f t="shared" si="1"/>
        <v>1.55</v>
      </c>
      <c r="P17" s="205">
        <f t="shared" si="1"/>
        <v>1.55</v>
      </c>
      <c r="Q17" s="205">
        <f t="shared" si="1"/>
        <v>1.55</v>
      </c>
      <c r="R17" s="205">
        <f t="shared" si="1"/>
        <v>1.55</v>
      </c>
      <c r="S17" s="205">
        <f t="shared" si="1"/>
        <v>1.55</v>
      </c>
      <c r="T17" s="205">
        <f t="shared" si="1"/>
        <v>1.55</v>
      </c>
      <c r="U17" s="205">
        <f t="shared" si="1"/>
        <v>1.55</v>
      </c>
      <c r="V17" s="205">
        <f t="shared" si="1"/>
        <v>1.55</v>
      </c>
      <c r="W17" s="205">
        <f t="shared" si="1"/>
        <v>1.55</v>
      </c>
      <c r="X17" s="205">
        <f t="shared" si="1"/>
        <v>1.55</v>
      </c>
      <c r="Y17" s="205">
        <f t="shared" si="1"/>
        <v>1.55</v>
      </c>
      <c r="Z17" s="205">
        <f t="shared" si="1"/>
        <v>1.55</v>
      </c>
      <c r="AA17" s="205">
        <f t="shared" si="1"/>
        <v>1.55</v>
      </c>
      <c r="AB17" s="205">
        <f t="shared" si="1"/>
        <v>1.55</v>
      </c>
      <c r="AC17" s="205">
        <f t="shared" si="1"/>
        <v>1.55</v>
      </c>
      <c r="AD17" s="205">
        <f t="shared" si="1"/>
        <v>1.55</v>
      </c>
      <c r="AE17" s="205">
        <f t="shared" si="1"/>
        <v>1.55</v>
      </c>
      <c r="AF17" s="205">
        <f t="shared" si="1"/>
        <v>1.55</v>
      </c>
      <c r="AG17" s="205">
        <f t="shared" si="1"/>
        <v>1.55</v>
      </c>
    </row>
    <row r="18" spans="2:33" ht="14.4" x14ac:dyDescent="0.3">
      <c r="B18" s="200"/>
      <c r="C18" s="200" t="s">
        <v>131</v>
      </c>
      <c r="D18" s="190" t="s">
        <v>11</v>
      </c>
      <c r="E18" s="200">
        <v>2010</v>
      </c>
      <c r="F18" s="209">
        <f>L11*O4</f>
        <v>22.075199999999999</v>
      </c>
      <c r="G18" s="209"/>
      <c r="H18" s="210" t="s">
        <v>162</v>
      </c>
      <c r="I18" s="200" t="str">
        <f t="shared" si="0"/>
        <v>EXPELC-NONL</v>
      </c>
      <c r="J18" s="219"/>
      <c r="K18" s="197" t="s">
        <v>201</v>
      </c>
      <c r="L18" s="220">
        <v>0.1</v>
      </c>
      <c r="M18" s="220">
        <v>0.1</v>
      </c>
      <c r="N18" s="220">
        <v>0.1</v>
      </c>
      <c r="O18" s="220">
        <v>0.1</v>
      </c>
      <c r="P18" s="220">
        <v>0.1</v>
      </c>
      <c r="Q18" s="220">
        <v>0.1</v>
      </c>
      <c r="R18" s="220">
        <v>0.1</v>
      </c>
      <c r="S18" s="220">
        <v>0.1</v>
      </c>
      <c r="T18" s="220">
        <v>0.1</v>
      </c>
      <c r="U18" s="220">
        <v>0.1</v>
      </c>
      <c r="V18" s="220">
        <v>0.1</v>
      </c>
      <c r="W18" s="220">
        <v>0.1</v>
      </c>
      <c r="X18" s="220">
        <v>0.1</v>
      </c>
      <c r="Y18" s="220">
        <v>0.1</v>
      </c>
      <c r="Z18" s="220">
        <v>0.1</v>
      </c>
      <c r="AA18" s="220">
        <v>0.1</v>
      </c>
      <c r="AB18" s="220">
        <v>0.1</v>
      </c>
      <c r="AC18" s="220">
        <v>0.1</v>
      </c>
      <c r="AD18" s="220">
        <v>0.1</v>
      </c>
      <c r="AE18" s="220">
        <v>0.1</v>
      </c>
      <c r="AF18" s="220">
        <v>0.1</v>
      </c>
      <c r="AG18" s="220">
        <v>0.1</v>
      </c>
    </row>
    <row r="19" spans="2:33" ht="14.4" x14ac:dyDescent="0.3">
      <c r="B19" s="200"/>
      <c r="C19" s="200" t="s">
        <v>131</v>
      </c>
      <c r="D19" s="190" t="s">
        <v>11</v>
      </c>
      <c r="E19" s="200">
        <v>2010</v>
      </c>
      <c r="F19" s="209"/>
      <c r="G19" s="209">
        <f>M19*O4</f>
        <v>1.5768000000000002</v>
      </c>
      <c r="H19" s="210" t="s">
        <v>162</v>
      </c>
      <c r="I19" s="200" t="str">
        <f t="shared" si="0"/>
        <v>IMPELC-NORU</v>
      </c>
      <c r="J19" s="219"/>
      <c r="K19" s="197" t="s">
        <v>202</v>
      </c>
      <c r="L19" s="202">
        <v>0</v>
      </c>
      <c r="M19" s="203">
        <v>0.05</v>
      </c>
      <c r="N19" s="202">
        <v>0</v>
      </c>
      <c r="O19" s="202">
        <v>0.05</v>
      </c>
      <c r="P19" s="202">
        <v>0</v>
      </c>
      <c r="Q19" s="205">
        <v>0.05</v>
      </c>
      <c r="R19" s="203">
        <v>0</v>
      </c>
      <c r="S19" s="205">
        <v>0.05</v>
      </c>
      <c r="T19" s="202">
        <v>0</v>
      </c>
      <c r="U19" s="205">
        <v>0.05</v>
      </c>
      <c r="V19" s="202">
        <v>0</v>
      </c>
      <c r="W19" s="205">
        <v>0.05</v>
      </c>
      <c r="X19" s="202">
        <v>0</v>
      </c>
      <c r="Y19" s="205">
        <v>0.05</v>
      </c>
      <c r="Z19" s="203">
        <v>0</v>
      </c>
      <c r="AA19" s="205">
        <v>0.05</v>
      </c>
      <c r="AB19" s="203">
        <v>0</v>
      </c>
      <c r="AC19" s="205">
        <v>0.05</v>
      </c>
      <c r="AD19" s="202">
        <v>0</v>
      </c>
      <c r="AE19" s="205">
        <v>0.05</v>
      </c>
      <c r="AF19" s="202">
        <v>0</v>
      </c>
      <c r="AG19" s="205">
        <v>0.05</v>
      </c>
    </row>
    <row r="20" spans="2:33" ht="14.4" x14ac:dyDescent="0.3">
      <c r="B20" s="200"/>
      <c r="C20" s="200" t="s">
        <v>131</v>
      </c>
      <c r="D20" s="190" t="s">
        <v>11</v>
      </c>
      <c r="E20" s="200">
        <v>2010</v>
      </c>
      <c r="F20" s="209"/>
      <c r="G20" s="209">
        <f>L19*O4</f>
        <v>0</v>
      </c>
      <c r="H20" s="210" t="s">
        <v>162</v>
      </c>
      <c r="I20" s="200" t="str">
        <f t="shared" si="0"/>
        <v>EXPELC-NORU</v>
      </c>
      <c r="J20" s="219"/>
      <c r="K20" s="197" t="s">
        <v>203</v>
      </c>
      <c r="L20" s="215">
        <v>0</v>
      </c>
      <c r="M20" s="216">
        <v>0</v>
      </c>
      <c r="N20" s="215">
        <v>0</v>
      </c>
      <c r="O20" s="215">
        <v>0</v>
      </c>
      <c r="P20" s="215">
        <v>0</v>
      </c>
      <c r="Q20" s="215">
        <v>0</v>
      </c>
      <c r="R20" s="215">
        <v>0</v>
      </c>
      <c r="S20" s="215">
        <v>0</v>
      </c>
      <c r="T20" s="215">
        <v>0</v>
      </c>
      <c r="U20" s="215">
        <v>0</v>
      </c>
      <c r="V20" s="215">
        <v>0</v>
      </c>
      <c r="W20" s="215">
        <v>0</v>
      </c>
      <c r="X20" s="215">
        <v>0</v>
      </c>
      <c r="Y20" s="215">
        <v>0</v>
      </c>
      <c r="Z20" s="217">
        <f>2.7-Z17</f>
        <v>1.1500000000000001</v>
      </c>
      <c r="AA20" s="217">
        <f>2.7-AA17</f>
        <v>1.1500000000000001</v>
      </c>
      <c r="AB20" s="221">
        <f t="shared" ref="AB20:AG20" si="2">Z20</f>
        <v>1.1500000000000001</v>
      </c>
      <c r="AC20" s="221">
        <f t="shared" si="2"/>
        <v>1.1500000000000001</v>
      </c>
      <c r="AD20" s="221">
        <f t="shared" si="2"/>
        <v>1.1500000000000001</v>
      </c>
      <c r="AE20" s="221">
        <f t="shared" si="2"/>
        <v>1.1500000000000001</v>
      </c>
      <c r="AF20" s="221">
        <f t="shared" si="2"/>
        <v>1.1500000000000001</v>
      </c>
      <c r="AG20" s="221">
        <f t="shared" si="2"/>
        <v>1.1500000000000001</v>
      </c>
    </row>
    <row r="21" spans="2:33" ht="14.4" x14ac:dyDescent="0.3">
      <c r="B21" s="200"/>
      <c r="C21" s="200" t="s">
        <v>131</v>
      </c>
      <c r="D21" s="190" t="s">
        <v>11</v>
      </c>
      <c r="E21" s="200">
        <v>2010</v>
      </c>
      <c r="F21" s="209"/>
      <c r="G21" s="209"/>
      <c r="H21" s="210" t="s">
        <v>162</v>
      </c>
      <c r="I21" s="200" t="str">
        <f t="shared" si="0"/>
        <v>IMPELC-NOUK</v>
      </c>
      <c r="J21" s="219"/>
      <c r="AB21" s="222"/>
    </row>
    <row r="22" spans="2:33" ht="14.4" x14ac:dyDescent="0.3">
      <c r="B22" s="200"/>
      <c r="C22" s="200" t="s">
        <v>131</v>
      </c>
      <c r="D22" s="190" t="s">
        <v>11</v>
      </c>
      <c r="E22" s="200">
        <v>2010</v>
      </c>
      <c r="F22" s="209"/>
      <c r="G22" s="209"/>
      <c r="H22" s="210" t="s">
        <v>162</v>
      </c>
      <c r="I22" s="200" t="str">
        <f t="shared" si="0"/>
        <v>EXPELC-NOUK</v>
      </c>
      <c r="J22" s="219"/>
      <c r="L22" s="223"/>
      <c r="M22" s="223"/>
      <c r="N22" s="223"/>
      <c r="O22" s="223"/>
      <c r="P22" s="223"/>
      <c r="AB22" s="224"/>
      <c r="AC22" s="225"/>
      <c r="AD22" s="224"/>
      <c r="AE22" s="225"/>
    </row>
    <row r="23" spans="2:33" ht="14.4" x14ac:dyDescent="0.3">
      <c r="B23" s="200" t="s">
        <v>115</v>
      </c>
      <c r="C23" s="200" t="s">
        <v>131</v>
      </c>
      <c r="D23" s="190" t="s">
        <v>11</v>
      </c>
      <c r="E23" s="200">
        <v>2010</v>
      </c>
      <c r="F23" s="209"/>
      <c r="G23" s="209">
        <f>M18*O4</f>
        <v>3.1536000000000004</v>
      </c>
      <c r="H23" s="210" t="s">
        <v>162</v>
      </c>
      <c r="I23" s="200" t="str">
        <f t="shared" si="0"/>
        <v>IMPELC-NOFI</v>
      </c>
      <c r="J23" s="219"/>
      <c r="L23" s="223"/>
      <c r="M23" s="223"/>
      <c r="N23" s="223"/>
      <c r="O23" s="223"/>
      <c r="P23" s="223"/>
      <c r="Z23" s="222"/>
      <c r="AB23" s="224"/>
      <c r="AC23" s="225"/>
      <c r="AD23" s="224"/>
      <c r="AE23" s="225"/>
    </row>
    <row r="24" spans="2:33" ht="14.4" x14ac:dyDescent="0.3">
      <c r="B24" s="200" t="s">
        <v>115</v>
      </c>
      <c r="C24" s="200" t="s">
        <v>131</v>
      </c>
      <c r="D24" s="190" t="s">
        <v>11</v>
      </c>
      <c r="E24" s="226">
        <v>2010</v>
      </c>
      <c r="F24" s="227"/>
      <c r="G24" s="227">
        <f>L18*O4</f>
        <v>3.1536000000000004</v>
      </c>
      <c r="H24" s="210" t="s">
        <v>162</v>
      </c>
      <c r="I24" s="226" t="str">
        <f t="shared" si="0"/>
        <v>EXPELC-NOFI</v>
      </c>
      <c r="J24" s="219"/>
      <c r="L24" s="223"/>
      <c r="M24" s="223"/>
      <c r="N24" s="223"/>
      <c r="O24" s="223"/>
      <c r="P24" s="223"/>
      <c r="AB24" s="228"/>
      <c r="AC24" s="228"/>
      <c r="AD24" s="229"/>
      <c r="AE24" s="229"/>
    </row>
    <row r="25" spans="2:33" ht="14.4" x14ac:dyDescent="0.3">
      <c r="B25" s="200" t="s">
        <v>115</v>
      </c>
      <c r="C25" s="211" t="s">
        <v>131</v>
      </c>
      <c r="D25" s="230" t="s">
        <v>11</v>
      </c>
      <c r="E25" s="211">
        <v>2012</v>
      </c>
      <c r="F25" s="209">
        <f>F11</f>
        <v>32.797440000000002</v>
      </c>
      <c r="G25" s="209"/>
      <c r="H25" s="231" t="s">
        <v>162</v>
      </c>
      <c r="I25" s="200" t="str">
        <f t="shared" ref="I25:I38" si="3">T29</f>
        <v>IMPELC-NODKW</v>
      </c>
      <c r="J25" s="219"/>
      <c r="L25" s="223"/>
      <c r="M25" s="223"/>
      <c r="N25" s="223"/>
      <c r="O25" s="223"/>
      <c r="P25" s="223"/>
    </row>
    <row r="26" spans="2:33" ht="14.4" x14ac:dyDescent="0.3">
      <c r="B26" s="200" t="s">
        <v>115</v>
      </c>
      <c r="C26" s="200" t="s">
        <v>131</v>
      </c>
      <c r="D26" s="190" t="s">
        <v>11</v>
      </c>
      <c r="E26" s="200">
        <v>2012</v>
      </c>
      <c r="F26" s="209">
        <f>F12</f>
        <v>32.797440000000002</v>
      </c>
      <c r="G26" s="209"/>
      <c r="H26" s="210" t="s">
        <v>162</v>
      </c>
      <c r="I26" s="200" t="str">
        <f t="shared" si="3"/>
        <v>EXPELC-NODKW</v>
      </c>
      <c r="J26" s="219"/>
      <c r="L26" s="223"/>
      <c r="M26" s="223"/>
      <c r="N26" s="223"/>
      <c r="O26" s="223"/>
      <c r="P26" s="223"/>
    </row>
    <row r="27" spans="2:33" ht="14.4" x14ac:dyDescent="0.3">
      <c r="B27" s="200" t="s">
        <v>115</v>
      </c>
      <c r="C27" s="200" t="s">
        <v>131</v>
      </c>
      <c r="D27" s="190" t="s">
        <v>11</v>
      </c>
      <c r="E27" s="200">
        <v>2012</v>
      </c>
      <c r="F27" s="209">
        <f>F13</f>
        <v>64.648799999999994</v>
      </c>
      <c r="G27" s="209">
        <f>G13</f>
        <v>48.880800000000001</v>
      </c>
      <c r="H27" s="210" t="s">
        <v>162</v>
      </c>
      <c r="I27" s="200" t="str">
        <f t="shared" si="3"/>
        <v>IMPELC-NOSE</v>
      </c>
      <c r="J27" s="219"/>
      <c r="X27" s="222"/>
    </row>
    <row r="28" spans="2:33" ht="14.4" x14ac:dyDescent="0.3">
      <c r="B28" s="200" t="s">
        <v>115</v>
      </c>
      <c r="C28" s="200" t="s">
        <v>131</v>
      </c>
      <c r="D28" s="190" t="s">
        <v>11</v>
      </c>
      <c r="E28" s="200">
        <v>2012</v>
      </c>
      <c r="F28" s="209">
        <f>F14</f>
        <v>64.648799999999994</v>
      </c>
      <c r="G28" s="209">
        <f>G14</f>
        <v>48.880800000000001</v>
      </c>
      <c r="H28" s="210" t="s">
        <v>162</v>
      </c>
      <c r="I28" s="200" t="str">
        <f t="shared" si="3"/>
        <v>EXPELC-NOSE</v>
      </c>
      <c r="J28" s="219"/>
      <c r="T28" s="189" t="s">
        <v>204</v>
      </c>
    </row>
    <row r="29" spans="2:33" ht="14.4" x14ac:dyDescent="0.3">
      <c r="B29" s="200"/>
      <c r="C29" s="200" t="s">
        <v>131</v>
      </c>
      <c r="D29" s="190" t="s">
        <v>11</v>
      </c>
      <c r="E29" s="200">
        <v>2012</v>
      </c>
      <c r="F29" s="209"/>
      <c r="G29" s="209"/>
      <c r="H29" s="210" t="s">
        <v>162</v>
      </c>
      <c r="I29" s="200" t="str">
        <f t="shared" si="3"/>
        <v>IMPELC-NODE</v>
      </c>
      <c r="J29" s="219"/>
      <c r="L29" s="222"/>
      <c r="T29" s="211" t="s">
        <v>205</v>
      </c>
    </row>
    <row r="30" spans="2:33" ht="14.4" x14ac:dyDescent="0.3">
      <c r="B30" s="200"/>
      <c r="C30" s="200" t="s">
        <v>131</v>
      </c>
      <c r="D30" s="190" t="s">
        <v>11</v>
      </c>
      <c r="E30" s="200">
        <v>2012</v>
      </c>
      <c r="F30" s="209"/>
      <c r="G30" s="209"/>
      <c r="H30" s="210" t="s">
        <v>162</v>
      </c>
      <c r="I30" s="200" t="str">
        <f t="shared" si="3"/>
        <v>EXPELC-NODE</v>
      </c>
      <c r="J30" s="219"/>
      <c r="T30" s="200" t="s">
        <v>206</v>
      </c>
    </row>
    <row r="31" spans="2:33" ht="14.4" x14ac:dyDescent="0.3">
      <c r="B31" s="200"/>
      <c r="C31" s="200" t="s">
        <v>131</v>
      </c>
      <c r="D31" s="190" t="s">
        <v>11</v>
      </c>
      <c r="E31" s="200">
        <v>2012</v>
      </c>
      <c r="F31" s="209">
        <f>F17</f>
        <v>22.075199999999999</v>
      </c>
      <c r="G31" s="209"/>
      <c r="H31" s="210" t="s">
        <v>162</v>
      </c>
      <c r="I31" s="200" t="str">
        <f t="shared" si="3"/>
        <v>IMPELC-NONL</v>
      </c>
      <c r="J31" s="219"/>
      <c r="T31" s="200" t="s">
        <v>207</v>
      </c>
    </row>
    <row r="32" spans="2:33" ht="13.5" customHeight="1" x14ac:dyDescent="0.3">
      <c r="B32" s="200"/>
      <c r="C32" s="200" t="s">
        <v>131</v>
      </c>
      <c r="D32" s="190" t="s">
        <v>11</v>
      </c>
      <c r="E32" s="200">
        <v>2012</v>
      </c>
      <c r="F32" s="209">
        <f>F18</f>
        <v>22.075199999999999</v>
      </c>
      <c r="G32" s="209"/>
      <c r="H32" s="210" t="s">
        <v>162</v>
      </c>
      <c r="I32" s="200" t="str">
        <f t="shared" si="3"/>
        <v>EXPELC-NONL</v>
      </c>
      <c r="J32" s="219"/>
      <c r="T32" s="200" t="s">
        <v>208</v>
      </c>
    </row>
    <row r="33" spans="2:20" ht="14.4" x14ac:dyDescent="0.3">
      <c r="B33" s="200"/>
      <c r="C33" s="200" t="s">
        <v>131</v>
      </c>
      <c r="D33" s="190" t="s">
        <v>11</v>
      </c>
      <c r="E33" s="200">
        <v>2012</v>
      </c>
      <c r="F33" s="209"/>
      <c r="G33" s="209">
        <f>G19</f>
        <v>1.5768000000000002</v>
      </c>
      <c r="H33" s="210" t="s">
        <v>162</v>
      </c>
      <c r="I33" s="200" t="str">
        <f t="shared" si="3"/>
        <v>IMPELC-NORU</v>
      </c>
      <c r="J33" s="219"/>
      <c r="T33" s="200" t="s">
        <v>23</v>
      </c>
    </row>
    <row r="34" spans="2:20" ht="14.4" x14ac:dyDescent="0.3">
      <c r="B34" s="200"/>
      <c r="C34" s="200" t="s">
        <v>131</v>
      </c>
      <c r="D34" s="190" t="s">
        <v>11</v>
      </c>
      <c r="E34" s="200">
        <v>2012</v>
      </c>
      <c r="F34" s="209"/>
      <c r="G34" s="209">
        <f>G20</f>
        <v>0</v>
      </c>
      <c r="H34" s="210" t="s">
        <v>162</v>
      </c>
      <c r="I34" s="200" t="str">
        <f t="shared" si="3"/>
        <v>EXPELC-NORU</v>
      </c>
      <c r="J34" s="219"/>
      <c r="T34" s="200" t="s">
        <v>18</v>
      </c>
    </row>
    <row r="35" spans="2:20" ht="14.4" x14ac:dyDescent="0.3">
      <c r="B35" s="200"/>
      <c r="C35" s="200" t="s">
        <v>131</v>
      </c>
      <c r="D35" s="190" t="s">
        <v>11</v>
      </c>
      <c r="E35" s="200">
        <v>2012</v>
      </c>
      <c r="F35" s="209"/>
      <c r="G35" s="209"/>
      <c r="H35" s="210" t="s">
        <v>162</v>
      </c>
      <c r="I35" s="200" t="str">
        <f t="shared" si="3"/>
        <v>IMPELC-NOUK</v>
      </c>
      <c r="J35" s="219"/>
      <c r="T35" s="200" t="s">
        <v>85</v>
      </c>
    </row>
    <row r="36" spans="2:20" ht="14.4" x14ac:dyDescent="0.3">
      <c r="B36" s="200"/>
      <c r="C36" s="200" t="s">
        <v>131</v>
      </c>
      <c r="D36" s="190" t="s">
        <v>11</v>
      </c>
      <c r="E36" s="200">
        <v>2012</v>
      </c>
      <c r="F36" s="209"/>
      <c r="G36" s="209"/>
      <c r="H36" s="210" t="s">
        <v>162</v>
      </c>
      <c r="I36" s="200" t="str">
        <f t="shared" si="3"/>
        <v>EXPELC-NOUK</v>
      </c>
      <c r="J36" s="219"/>
      <c r="T36" s="200" t="s">
        <v>19</v>
      </c>
    </row>
    <row r="37" spans="2:20" ht="14.4" x14ac:dyDescent="0.3">
      <c r="B37" s="200" t="s">
        <v>115</v>
      </c>
      <c r="C37" s="200" t="s">
        <v>131</v>
      </c>
      <c r="D37" s="190" t="s">
        <v>11</v>
      </c>
      <c r="E37" s="200">
        <v>2012</v>
      </c>
      <c r="F37" s="209"/>
      <c r="G37" s="209">
        <f>G23</f>
        <v>3.1536000000000004</v>
      </c>
      <c r="H37" s="210" t="s">
        <v>162</v>
      </c>
      <c r="I37" s="200" t="str">
        <f t="shared" si="3"/>
        <v>IMPELC-NOFI</v>
      </c>
      <c r="J37" s="219"/>
      <c r="T37" s="200" t="s">
        <v>179</v>
      </c>
    </row>
    <row r="38" spans="2:20" ht="14.4" x14ac:dyDescent="0.3">
      <c r="B38" s="200" t="s">
        <v>115</v>
      </c>
      <c r="C38" s="200" t="s">
        <v>131</v>
      </c>
      <c r="D38" s="232" t="s">
        <v>11</v>
      </c>
      <c r="E38" s="226">
        <v>2012</v>
      </c>
      <c r="F38" s="227"/>
      <c r="G38" s="227">
        <f>G24</f>
        <v>3.1536000000000004</v>
      </c>
      <c r="H38" s="210" t="s">
        <v>162</v>
      </c>
      <c r="I38" s="200" t="str">
        <f t="shared" si="3"/>
        <v>EXPELC-NOFI</v>
      </c>
      <c r="J38" s="219"/>
      <c r="T38" s="200" t="s">
        <v>180</v>
      </c>
    </row>
    <row r="39" spans="2:20" ht="14.4" x14ac:dyDescent="0.3">
      <c r="B39" s="200" t="s">
        <v>115</v>
      </c>
      <c r="C39" s="211" t="s">
        <v>131</v>
      </c>
      <c r="D39" s="190" t="s">
        <v>11</v>
      </c>
      <c r="E39" s="211">
        <v>2015</v>
      </c>
      <c r="F39" s="209">
        <f>F25+Q9*O4</f>
        <v>54.872640000000004</v>
      </c>
      <c r="G39" s="209"/>
      <c r="H39" s="231" t="s">
        <v>162</v>
      </c>
      <c r="I39" s="211" t="str">
        <f t="shared" ref="I39:I52" si="4">T29</f>
        <v>IMPELC-NODKW</v>
      </c>
      <c r="J39" s="219"/>
      <c r="T39" s="200" t="s">
        <v>24</v>
      </c>
    </row>
    <row r="40" spans="2:20" ht="14.4" x14ac:dyDescent="0.3">
      <c r="B40" s="200" t="s">
        <v>115</v>
      </c>
      <c r="C40" s="200" t="s">
        <v>131</v>
      </c>
      <c r="D40" s="190" t="s">
        <v>11</v>
      </c>
      <c r="E40" s="200">
        <v>2015</v>
      </c>
      <c r="F40" s="209">
        <f>F26+P9*O4</f>
        <v>54.872640000000004</v>
      </c>
      <c r="G40" s="209"/>
      <c r="H40" s="210" t="s">
        <v>162</v>
      </c>
      <c r="I40" s="200" t="str">
        <f t="shared" si="4"/>
        <v>EXPELC-NODKW</v>
      </c>
      <c r="J40" s="219"/>
      <c r="T40" s="200" t="s">
        <v>26</v>
      </c>
    </row>
    <row r="41" spans="2:20" ht="14.4" x14ac:dyDescent="0.3">
      <c r="B41" s="200" t="s">
        <v>115</v>
      </c>
      <c r="C41" s="200" t="s">
        <v>131</v>
      </c>
      <c r="D41" s="190" t="s">
        <v>11</v>
      </c>
      <c r="E41" s="200">
        <v>2015</v>
      </c>
      <c r="F41" s="209">
        <f>F27</f>
        <v>64.648799999999994</v>
      </c>
      <c r="G41" s="209">
        <f>G27</f>
        <v>48.880800000000001</v>
      </c>
      <c r="H41" s="210" t="s">
        <v>162</v>
      </c>
      <c r="I41" s="200" t="str">
        <f t="shared" si="4"/>
        <v>IMPELC-NOSE</v>
      </c>
      <c r="J41" s="219"/>
      <c r="T41" s="200" t="s">
        <v>84</v>
      </c>
    </row>
    <row r="42" spans="2:20" ht="14.4" x14ac:dyDescent="0.3">
      <c r="B42" s="200" t="s">
        <v>115</v>
      </c>
      <c r="C42" s="200" t="s">
        <v>131</v>
      </c>
      <c r="D42" s="190" t="s">
        <v>11</v>
      </c>
      <c r="E42" s="200">
        <v>2015</v>
      </c>
      <c r="F42" s="209">
        <f>F28</f>
        <v>64.648799999999994</v>
      </c>
      <c r="G42" s="209">
        <f>G28</f>
        <v>48.880800000000001</v>
      </c>
      <c r="H42" s="210" t="s">
        <v>162</v>
      </c>
      <c r="I42" s="200" t="str">
        <f t="shared" si="4"/>
        <v>EXPELC-NOSE</v>
      </c>
      <c r="J42" s="219"/>
      <c r="T42" s="226" t="s">
        <v>80</v>
      </c>
    </row>
    <row r="43" spans="2:20" ht="14.4" x14ac:dyDescent="0.3">
      <c r="B43" s="200"/>
      <c r="C43" s="200" t="s">
        <v>131</v>
      </c>
      <c r="D43" s="190" t="s">
        <v>11</v>
      </c>
      <c r="E43" s="200">
        <v>2015</v>
      </c>
      <c r="F43" s="209"/>
      <c r="G43" s="209"/>
      <c r="H43" s="210" t="s">
        <v>162</v>
      </c>
      <c r="I43" s="200" t="str">
        <f t="shared" si="4"/>
        <v>IMPELC-NODE</v>
      </c>
      <c r="J43" s="219"/>
    </row>
    <row r="44" spans="2:20" ht="14.4" x14ac:dyDescent="0.3">
      <c r="B44" s="200"/>
      <c r="C44" s="200" t="s">
        <v>131</v>
      </c>
      <c r="D44" s="190" t="s">
        <v>11</v>
      </c>
      <c r="E44" s="200">
        <v>2015</v>
      </c>
      <c r="F44" s="209"/>
      <c r="G44" s="209"/>
      <c r="H44" s="210" t="s">
        <v>162</v>
      </c>
      <c r="I44" s="200" t="str">
        <f t="shared" si="4"/>
        <v>EXPELC-NODE</v>
      </c>
    </row>
    <row r="45" spans="2:20" ht="14.4" x14ac:dyDescent="0.3">
      <c r="B45" s="200"/>
      <c r="C45" s="200" t="s">
        <v>131</v>
      </c>
      <c r="D45" s="190" t="s">
        <v>11</v>
      </c>
      <c r="E45" s="200">
        <v>2015</v>
      </c>
      <c r="F45" s="209">
        <f>F31</f>
        <v>22.075199999999999</v>
      </c>
      <c r="G45" s="209"/>
      <c r="H45" s="210" t="s">
        <v>162</v>
      </c>
      <c r="I45" s="200" t="str">
        <f t="shared" si="4"/>
        <v>IMPELC-NONL</v>
      </c>
    </row>
    <row r="46" spans="2:20" ht="14.4" x14ac:dyDescent="0.3">
      <c r="B46" s="200"/>
      <c r="C46" s="200" t="s">
        <v>131</v>
      </c>
      <c r="D46" s="190" t="s">
        <v>11</v>
      </c>
      <c r="E46" s="200">
        <v>2015</v>
      </c>
      <c r="F46" s="209">
        <f>F32</f>
        <v>22.075199999999999</v>
      </c>
      <c r="G46" s="209"/>
      <c r="H46" s="210" t="s">
        <v>162</v>
      </c>
      <c r="I46" s="200" t="str">
        <f t="shared" si="4"/>
        <v>EXPELC-NONL</v>
      </c>
    </row>
    <row r="47" spans="2:20" ht="14.4" x14ac:dyDescent="0.3">
      <c r="B47" s="200"/>
      <c r="C47" s="200" t="s">
        <v>131</v>
      </c>
      <c r="D47" s="190" t="s">
        <v>11</v>
      </c>
      <c r="E47" s="200">
        <v>2015</v>
      </c>
      <c r="F47" s="209"/>
      <c r="G47" s="209">
        <f>G33</f>
        <v>1.5768000000000002</v>
      </c>
      <c r="H47" s="210" t="s">
        <v>162</v>
      </c>
      <c r="I47" s="200" t="str">
        <f t="shared" si="4"/>
        <v>IMPELC-NORU</v>
      </c>
    </row>
    <row r="48" spans="2:20" ht="14.4" x14ac:dyDescent="0.3">
      <c r="B48" s="200"/>
      <c r="C48" s="200" t="s">
        <v>131</v>
      </c>
      <c r="D48" s="190" t="s">
        <v>11</v>
      </c>
      <c r="E48" s="200">
        <v>2015</v>
      </c>
      <c r="F48" s="209"/>
      <c r="G48" s="209">
        <f>G34</f>
        <v>0</v>
      </c>
      <c r="H48" s="210" t="s">
        <v>162</v>
      </c>
      <c r="I48" s="200" t="str">
        <f t="shared" si="4"/>
        <v>EXPELC-NORU</v>
      </c>
    </row>
    <row r="49" spans="2:23" ht="14.4" x14ac:dyDescent="0.3">
      <c r="B49" s="200"/>
      <c r="C49" s="200" t="s">
        <v>131</v>
      </c>
      <c r="D49" s="190" t="s">
        <v>11</v>
      </c>
      <c r="E49" s="200">
        <v>2015</v>
      </c>
      <c r="F49" s="209"/>
      <c r="G49" s="209"/>
      <c r="H49" s="210" t="s">
        <v>162</v>
      </c>
      <c r="I49" s="200" t="str">
        <f t="shared" si="4"/>
        <v>IMPELC-NOUK</v>
      </c>
      <c r="V49" s="116" t="s">
        <v>154</v>
      </c>
    </row>
    <row r="50" spans="2:23" ht="14.4" x14ac:dyDescent="0.3">
      <c r="B50" s="200"/>
      <c r="C50" s="200" t="s">
        <v>131</v>
      </c>
      <c r="D50" s="190" t="s">
        <v>11</v>
      </c>
      <c r="E50" s="200">
        <v>2015</v>
      </c>
      <c r="F50" s="209"/>
      <c r="G50" s="209"/>
      <c r="H50" s="210" t="s">
        <v>162</v>
      </c>
      <c r="I50" s="200" t="str">
        <f t="shared" si="4"/>
        <v>EXPELC-NOUK</v>
      </c>
      <c r="V50" s="116" t="s">
        <v>155</v>
      </c>
      <c r="W50" s="117" t="s">
        <v>156</v>
      </c>
    </row>
    <row r="51" spans="2:23" ht="14.4" x14ac:dyDescent="0.3">
      <c r="B51" s="200" t="s">
        <v>115</v>
      </c>
      <c r="C51" s="200" t="s">
        <v>131</v>
      </c>
      <c r="D51" s="190" t="s">
        <v>11</v>
      </c>
      <c r="E51" s="200">
        <v>2015</v>
      </c>
      <c r="F51" s="209"/>
      <c r="G51" s="209">
        <f>G37</f>
        <v>3.1536000000000004</v>
      </c>
      <c r="H51" s="210" t="s">
        <v>162</v>
      </c>
      <c r="I51" s="200" t="str">
        <f t="shared" si="4"/>
        <v>IMPELC-NOFI</v>
      </c>
    </row>
    <row r="52" spans="2:23" ht="14.4" x14ac:dyDescent="0.3">
      <c r="B52" s="200" t="s">
        <v>115</v>
      </c>
      <c r="C52" s="200" t="s">
        <v>131</v>
      </c>
      <c r="D52" s="232" t="s">
        <v>11</v>
      </c>
      <c r="E52" s="226">
        <v>2015</v>
      </c>
      <c r="F52" s="227"/>
      <c r="G52" s="227">
        <f>G38</f>
        <v>3.1536000000000004</v>
      </c>
      <c r="H52" s="210" t="s">
        <v>162</v>
      </c>
      <c r="I52" s="226" t="str">
        <f t="shared" si="4"/>
        <v>EXPELC-NOFI</v>
      </c>
      <c r="T52" s="116" t="s">
        <v>157</v>
      </c>
      <c r="V52" s="116">
        <v>0.55000000000000004</v>
      </c>
      <c r="W52" s="116">
        <f>V52/(T56*8760)</f>
        <v>17.440385591070523</v>
      </c>
    </row>
    <row r="53" spans="2:23" ht="14.4" x14ac:dyDescent="0.3">
      <c r="B53" s="200" t="s">
        <v>115</v>
      </c>
      <c r="C53" s="211" t="s">
        <v>131</v>
      </c>
      <c r="D53" s="190" t="s">
        <v>11</v>
      </c>
      <c r="E53" s="211">
        <v>2016</v>
      </c>
      <c r="F53" s="209">
        <f>F39</f>
        <v>54.872640000000004</v>
      </c>
      <c r="G53" s="209"/>
      <c r="H53" s="231" t="s">
        <v>162</v>
      </c>
      <c r="I53" s="200" t="str">
        <f t="shared" ref="I53:I66" si="5">T29</f>
        <v>IMPELC-NODKW</v>
      </c>
      <c r="T53" s="116" t="s">
        <v>158</v>
      </c>
      <c r="V53" s="116">
        <v>0.27500000000000002</v>
      </c>
      <c r="W53" s="116">
        <f>W52/2</f>
        <v>8.7201927955352616</v>
      </c>
    </row>
    <row r="54" spans="2:23" ht="14.4" x14ac:dyDescent="0.3">
      <c r="B54" s="200" t="s">
        <v>115</v>
      </c>
      <c r="C54" s="200" t="s">
        <v>131</v>
      </c>
      <c r="D54" s="190" t="s">
        <v>11</v>
      </c>
      <c r="E54" s="200">
        <v>2016</v>
      </c>
      <c r="F54" s="209">
        <f>F40</f>
        <v>54.872640000000004</v>
      </c>
      <c r="G54" s="209"/>
      <c r="H54" s="210" t="s">
        <v>162</v>
      </c>
      <c r="I54" s="200" t="str">
        <f t="shared" si="5"/>
        <v>EXPELC-NODKW</v>
      </c>
    </row>
    <row r="55" spans="2:23" ht="14.4" x14ac:dyDescent="0.3">
      <c r="B55" s="200" t="s">
        <v>115</v>
      </c>
      <c r="C55" s="200" t="s">
        <v>131</v>
      </c>
      <c r="D55" s="190" t="s">
        <v>11</v>
      </c>
      <c r="E55" s="200">
        <v>2016</v>
      </c>
      <c r="F55" s="209">
        <f>F41</f>
        <v>64.648799999999994</v>
      </c>
      <c r="G55" s="209">
        <f>G41</f>
        <v>48.880800000000001</v>
      </c>
      <c r="H55" s="210" t="s">
        <v>162</v>
      </c>
      <c r="I55" s="200" t="str">
        <f t="shared" si="5"/>
        <v>IMPELC-NOSE</v>
      </c>
      <c r="T55" s="117" t="s">
        <v>159</v>
      </c>
    </row>
    <row r="56" spans="2:23" ht="14.4" x14ac:dyDescent="0.3">
      <c r="B56" s="200" t="s">
        <v>115</v>
      </c>
      <c r="C56" s="200" t="s">
        <v>131</v>
      </c>
      <c r="D56" s="190" t="s">
        <v>11</v>
      </c>
      <c r="E56" s="200">
        <v>2016</v>
      </c>
      <c r="F56" s="209">
        <f>F42</f>
        <v>64.648799999999994</v>
      </c>
      <c r="G56" s="209">
        <f>G42</f>
        <v>48.880800000000001</v>
      </c>
      <c r="H56" s="210" t="s">
        <v>162</v>
      </c>
      <c r="I56" s="200" t="str">
        <f t="shared" si="5"/>
        <v>EXPELC-NOSE</v>
      </c>
      <c r="T56" s="116">
        <v>3.5999999999999998E-6</v>
      </c>
    </row>
    <row r="57" spans="2:23" ht="14.4" x14ac:dyDescent="0.3">
      <c r="B57" s="200"/>
      <c r="C57" s="200" t="s">
        <v>131</v>
      </c>
      <c r="D57" s="190" t="s">
        <v>11</v>
      </c>
      <c r="E57" s="200">
        <v>2016</v>
      </c>
      <c r="F57" s="209"/>
      <c r="G57" s="209"/>
      <c r="H57" s="210" t="s">
        <v>162</v>
      </c>
      <c r="I57" s="200" t="str">
        <f t="shared" si="5"/>
        <v>IMPELC-NODE</v>
      </c>
    </row>
    <row r="58" spans="2:23" ht="14.4" x14ac:dyDescent="0.3">
      <c r="B58" s="200"/>
      <c r="C58" s="200" t="s">
        <v>131</v>
      </c>
      <c r="D58" s="190" t="s">
        <v>11</v>
      </c>
      <c r="E58" s="200">
        <v>2016</v>
      </c>
      <c r="F58" s="209"/>
      <c r="G58" s="209"/>
      <c r="H58" s="210" t="s">
        <v>162</v>
      </c>
      <c r="I58" s="200" t="str">
        <f t="shared" si="5"/>
        <v>EXPELC-NODE</v>
      </c>
    </row>
    <row r="59" spans="2:23" ht="14.4" x14ac:dyDescent="0.3">
      <c r="B59" s="200"/>
      <c r="C59" s="200" t="s">
        <v>131</v>
      </c>
      <c r="D59" s="190" t="s">
        <v>11</v>
      </c>
      <c r="E59" s="200">
        <v>2016</v>
      </c>
      <c r="F59" s="209">
        <f>F45</f>
        <v>22.075199999999999</v>
      </c>
      <c r="G59" s="209"/>
      <c r="H59" s="210" t="s">
        <v>162</v>
      </c>
      <c r="I59" s="200" t="str">
        <f t="shared" si="5"/>
        <v>IMPELC-NONL</v>
      </c>
    </row>
    <row r="60" spans="2:23" ht="14.4" x14ac:dyDescent="0.3">
      <c r="B60" s="200"/>
      <c r="C60" s="200" t="s">
        <v>131</v>
      </c>
      <c r="D60" s="190" t="s">
        <v>11</v>
      </c>
      <c r="E60" s="200">
        <v>2016</v>
      </c>
      <c r="F60" s="209">
        <f>F46</f>
        <v>22.075199999999999</v>
      </c>
      <c r="G60" s="209"/>
      <c r="H60" s="210" t="s">
        <v>162</v>
      </c>
      <c r="I60" s="200" t="str">
        <f t="shared" si="5"/>
        <v>EXPELC-NONL</v>
      </c>
    </row>
    <row r="61" spans="2:23" ht="14.4" x14ac:dyDescent="0.3">
      <c r="B61" s="200"/>
      <c r="C61" s="200" t="s">
        <v>131</v>
      </c>
      <c r="D61" s="190" t="s">
        <v>11</v>
      </c>
      <c r="E61" s="200">
        <v>2016</v>
      </c>
      <c r="F61" s="209"/>
      <c r="G61" s="209">
        <f>G47</f>
        <v>1.5768000000000002</v>
      </c>
      <c r="H61" s="210" t="s">
        <v>162</v>
      </c>
      <c r="I61" s="200" t="str">
        <f t="shared" si="5"/>
        <v>IMPELC-NORU</v>
      </c>
    </row>
    <row r="62" spans="2:23" ht="14.4" x14ac:dyDescent="0.3">
      <c r="B62" s="200"/>
      <c r="C62" s="200" t="s">
        <v>131</v>
      </c>
      <c r="D62" s="190" t="s">
        <v>11</v>
      </c>
      <c r="E62" s="200">
        <v>2016</v>
      </c>
      <c r="F62" s="209"/>
      <c r="G62" s="209">
        <f>G48</f>
        <v>0</v>
      </c>
      <c r="H62" s="210" t="s">
        <v>162</v>
      </c>
      <c r="I62" s="200" t="str">
        <f t="shared" si="5"/>
        <v>EXPELC-NORU</v>
      </c>
    </row>
    <row r="63" spans="2:23" ht="14.4" x14ac:dyDescent="0.3">
      <c r="B63" s="200"/>
      <c r="C63" s="200" t="s">
        <v>131</v>
      </c>
      <c r="D63" s="190" t="s">
        <v>11</v>
      </c>
      <c r="E63" s="200">
        <v>2016</v>
      </c>
      <c r="F63" s="209"/>
      <c r="G63" s="209"/>
      <c r="H63" s="210" t="s">
        <v>162</v>
      </c>
      <c r="I63" s="200" t="str">
        <f t="shared" si="5"/>
        <v>IMPELC-NOUK</v>
      </c>
    </row>
    <row r="64" spans="2:23" ht="14.4" x14ac:dyDescent="0.3">
      <c r="B64" s="200"/>
      <c r="C64" s="200" t="s">
        <v>131</v>
      </c>
      <c r="D64" s="190" t="s">
        <v>11</v>
      </c>
      <c r="E64" s="200">
        <v>2016</v>
      </c>
      <c r="F64" s="209"/>
      <c r="G64" s="209"/>
      <c r="H64" s="210" t="s">
        <v>162</v>
      </c>
      <c r="I64" s="200" t="str">
        <f t="shared" si="5"/>
        <v>EXPELC-NOUK</v>
      </c>
    </row>
    <row r="65" spans="2:14" ht="14.4" x14ac:dyDescent="0.3">
      <c r="B65" s="200" t="s">
        <v>115</v>
      </c>
      <c r="C65" s="200" t="s">
        <v>131</v>
      </c>
      <c r="D65" s="190" t="s">
        <v>11</v>
      </c>
      <c r="E65" s="200">
        <v>2016</v>
      </c>
      <c r="F65" s="209"/>
      <c r="G65" s="209">
        <f>G51</f>
        <v>3.1536000000000004</v>
      </c>
      <c r="H65" s="210" t="s">
        <v>162</v>
      </c>
      <c r="I65" s="200" t="str">
        <f t="shared" si="5"/>
        <v>IMPELC-NOFI</v>
      </c>
      <c r="J65" s="219"/>
    </row>
    <row r="66" spans="2:14" ht="14.4" x14ac:dyDescent="0.3">
      <c r="B66" s="200" t="s">
        <v>115</v>
      </c>
      <c r="C66" s="200" t="s">
        <v>131</v>
      </c>
      <c r="D66" s="232" t="s">
        <v>11</v>
      </c>
      <c r="E66" s="226">
        <v>2016</v>
      </c>
      <c r="F66" s="227"/>
      <c r="G66" s="227">
        <f>G52</f>
        <v>3.1536000000000004</v>
      </c>
      <c r="H66" s="210" t="s">
        <v>162</v>
      </c>
      <c r="I66" s="226" t="str">
        <f t="shared" si="5"/>
        <v>EXPELC-NOFI</v>
      </c>
      <c r="J66" s="219"/>
    </row>
    <row r="67" spans="2:14" ht="14.4" x14ac:dyDescent="0.3">
      <c r="B67" s="200" t="s">
        <v>115</v>
      </c>
      <c r="C67" s="211" t="s">
        <v>131</v>
      </c>
      <c r="D67" s="190" t="s">
        <v>11</v>
      </c>
      <c r="E67" s="200">
        <v>2017</v>
      </c>
      <c r="F67" s="209">
        <f>F53</f>
        <v>54.872640000000004</v>
      </c>
      <c r="G67" s="209"/>
      <c r="H67" s="231" t="s">
        <v>162</v>
      </c>
      <c r="I67" s="200" t="str">
        <f t="shared" ref="I67:I80" si="6">T29</f>
        <v>IMPELC-NODKW</v>
      </c>
      <c r="J67" s="219"/>
    </row>
    <row r="68" spans="2:14" ht="14.4" x14ac:dyDescent="0.3">
      <c r="B68" s="200" t="s">
        <v>115</v>
      </c>
      <c r="C68" s="200" t="s">
        <v>131</v>
      </c>
      <c r="D68" s="190" t="s">
        <v>11</v>
      </c>
      <c r="E68" s="200">
        <v>2017</v>
      </c>
      <c r="F68" s="209">
        <f>F54</f>
        <v>54.872640000000004</v>
      </c>
      <c r="G68" s="209"/>
      <c r="H68" s="210" t="s">
        <v>162</v>
      </c>
      <c r="I68" s="200" t="str">
        <f t="shared" si="6"/>
        <v>EXPELC-NODKW</v>
      </c>
      <c r="J68" s="219"/>
      <c r="N68" s="117"/>
    </row>
    <row r="69" spans="2:14" ht="14.4" x14ac:dyDescent="0.3">
      <c r="B69" s="200" t="s">
        <v>115</v>
      </c>
      <c r="C69" s="200" t="s">
        <v>131</v>
      </c>
      <c r="D69" s="190" t="s">
        <v>11</v>
      </c>
      <c r="E69" s="200">
        <v>2017</v>
      </c>
      <c r="F69" s="209">
        <f>F55</f>
        <v>64.648799999999994</v>
      </c>
      <c r="G69" s="209">
        <f>G55</f>
        <v>48.880800000000001</v>
      </c>
      <c r="H69" s="210" t="s">
        <v>162</v>
      </c>
      <c r="I69" s="200" t="str">
        <f t="shared" si="6"/>
        <v>IMPELC-NOSE</v>
      </c>
      <c r="J69" s="219"/>
    </row>
    <row r="70" spans="2:14" ht="14.4" x14ac:dyDescent="0.3">
      <c r="B70" s="200" t="s">
        <v>115</v>
      </c>
      <c r="C70" s="200" t="s">
        <v>131</v>
      </c>
      <c r="D70" s="190" t="s">
        <v>11</v>
      </c>
      <c r="E70" s="200">
        <v>2017</v>
      </c>
      <c r="F70" s="209">
        <f>F56</f>
        <v>64.648799999999994</v>
      </c>
      <c r="G70" s="209">
        <f>G56</f>
        <v>48.880800000000001</v>
      </c>
      <c r="H70" s="210" t="s">
        <v>162</v>
      </c>
      <c r="I70" s="200" t="str">
        <f t="shared" si="6"/>
        <v>EXPELC-NOSE</v>
      </c>
      <c r="J70" s="219"/>
    </row>
    <row r="71" spans="2:14" ht="14.4" x14ac:dyDescent="0.3">
      <c r="B71" s="200"/>
      <c r="C71" s="200" t="s">
        <v>131</v>
      </c>
      <c r="D71" s="190" t="s">
        <v>11</v>
      </c>
      <c r="E71" s="200">
        <v>2017</v>
      </c>
      <c r="F71" s="209"/>
      <c r="G71" s="209"/>
      <c r="H71" s="210" t="s">
        <v>162</v>
      </c>
      <c r="I71" s="200" t="str">
        <f t="shared" si="6"/>
        <v>IMPELC-NODE</v>
      </c>
      <c r="J71" s="219"/>
    </row>
    <row r="72" spans="2:14" ht="14.4" x14ac:dyDescent="0.3">
      <c r="B72" s="200"/>
      <c r="C72" s="200" t="s">
        <v>131</v>
      </c>
      <c r="D72" s="190" t="s">
        <v>11</v>
      </c>
      <c r="E72" s="200">
        <v>2017</v>
      </c>
      <c r="F72" s="209"/>
      <c r="G72" s="209"/>
      <c r="H72" s="210" t="s">
        <v>162</v>
      </c>
      <c r="I72" s="200" t="str">
        <f t="shared" si="6"/>
        <v>EXPELC-NODE</v>
      </c>
      <c r="J72" s="219"/>
    </row>
    <row r="73" spans="2:14" ht="14.4" x14ac:dyDescent="0.3">
      <c r="B73" s="200"/>
      <c r="C73" s="200" t="s">
        <v>131</v>
      </c>
      <c r="D73" s="190" t="s">
        <v>11</v>
      </c>
      <c r="E73" s="200">
        <v>2017</v>
      </c>
      <c r="F73" s="209">
        <f>U15*O4+F59</f>
        <v>44.150399999999998</v>
      </c>
      <c r="G73" s="209"/>
      <c r="H73" s="210" t="s">
        <v>162</v>
      </c>
      <c r="I73" s="200" t="str">
        <f t="shared" si="6"/>
        <v>IMPELC-NONL</v>
      </c>
      <c r="J73" s="219"/>
    </row>
    <row r="74" spans="2:14" ht="14.4" x14ac:dyDescent="0.3">
      <c r="B74" s="200"/>
      <c r="C74" s="200" t="s">
        <v>131</v>
      </c>
      <c r="D74" s="190" t="s">
        <v>11</v>
      </c>
      <c r="E74" s="200">
        <v>2017</v>
      </c>
      <c r="F74" s="209">
        <f>F73</f>
        <v>44.150399999999998</v>
      </c>
      <c r="G74" s="209"/>
      <c r="H74" s="210" t="s">
        <v>162</v>
      </c>
      <c r="I74" s="200" t="str">
        <f t="shared" si="6"/>
        <v>EXPELC-NONL</v>
      </c>
      <c r="J74" s="219"/>
    </row>
    <row r="75" spans="2:14" ht="14.4" x14ac:dyDescent="0.3">
      <c r="B75" s="200"/>
      <c r="C75" s="200" t="s">
        <v>131</v>
      </c>
      <c r="D75" s="190" t="s">
        <v>11</v>
      </c>
      <c r="E75" s="200">
        <v>2017</v>
      </c>
      <c r="F75" s="209"/>
      <c r="G75" s="209">
        <f>G61</f>
        <v>1.5768000000000002</v>
      </c>
      <c r="H75" s="210" t="s">
        <v>162</v>
      </c>
      <c r="I75" s="200" t="str">
        <f t="shared" si="6"/>
        <v>IMPELC-NORU</v>
      </c>
      <c r="J75" s="219"/>
    </row>
    <row r="76" spans="2:14" ht="14.4" x14ac:dyDescent="0.3">
      <c r="B76" s="200"/>
      <c r="C76" s="200" t="s">
        <v>131</v>
      </c>
      <c r="D76" s="190" t="s">
        <v>11</v>
      </c>
      <c r="E76" s="200">
        <v>2017</v>
      </c>
      <c r="F76" s="209"/>
      <c r="G76" s="209">
        <f>G62</f>
        <v>0</v>
      </c>
      <c r="H76" s="210" t="s">
        <v>162</v>
      </c>
      <c r="I76" s="200" t="str">
        <f t="shared" si="6"/>
        <v>EXPELC-NORU</v>
      </c>
      <c r="J76" s="219"/>
    </row>
    <row r="77" spans="2:14" ht="14.4" x14ac:dyDescent="0.3">
      <c r="B77" s="200"/>
      <c r="C77" s="200" t="s">
        <v>131</v>
      </c>
      <c r="D77" s="190" t="s">
        <v>11</v>
      </c>
      <c r="E77" s="200">
        <v>2017</v>
      </c>
      <c r="F77" s="209"/>
      <c r="G77" s="209"/>
      <c r="H77" s="210" t="s">
        <v>162</v>
      </c>
      <c r="I77" s="200" t="str">
        <f t="shared" si="6"/>
        <v>IMPELC-NOUK</v>
      </c>
      <c r="J77" s="219"/>
    </row>
    <row r="78" spans="2:14" ht="14.4" x14ac:dyDescent="0.3">
      <c r="B78" s="200"/>
      <c r="C78" s="200" t="s">
        <v>131</v>
      </c>
      <c r="D78" s="190" t="s">
        <v>11</v>
      </c>
      <c r="E78" s="200">
        <v>2017</v>
      </c>
      <c r="F78" s="209"/>
      <c r="G78" s="209"/>
      <c r="H78" s="210" t="s">
        <v>162</v>
      </c>
      <c r="I78" s="200" t="str">
        <f t="shared" si="6"/>
        <v>EXPELC-NOUK</v>
      </c>
      <c r="J78" s="219"/>
    </row>
    <row r="79" spans="2:14" ht="14.4" x14ac:dyDescent="0.3">
      <c r="B79" s="200" t="s">
        <v>115</v>
      </c>
      <c r="C79" s="200" t="s">
        <v>131</v>
      </c>
      <c r="D79" s="190" t="s">
        <v>11</v>
      </c>
      <c r="E79" s="200">
        <v>2017</v>
      </c>
      <c r="F79" s="209"/>
      <c r="G79" s="209">
        <f>G65</f>
        <v>3.1536000000000004</v>
      </c>
      <c r="H79" s="210" t="s">
        <v>162</v>
      </c>
      <c r="I79" s="200" t="str">
        <f t="shared" si="6"/>
        <v>IMPELC-NOFI</v>
      </c>
      <c r="J79" s="219"/>
    </row>
    <row r="80" spans="2:14" ht="14.4" x14ac:dyDescent="0.3">
      <c r="B80" s="200" t="s">
        <v>115</v>
      </c>
      <c r="C80" s="200" t="s">
        <v>131</v>
      </c>
      <c r="D80" s="232" t="s">
        <v>11</v>
      </c>
      <c r="E80" s="226">
        <v>2017</v>
      </c>
      <c r="F80" s="227"/>
      <c r="G80" s="227">
        <f>G66</f>
        <v>3.1536000000000004</v>
      </c>
      <c r="H80" s="210" t="s">
        <v>162</v>
      </c>
      <c r="I80" s="226" t="str">
        <f t="shared" si="6"/>
        <v>EXPELC-NOFI</v>
      </c>
      <c r="J80" s="219"/>
    </row>
    <row r="81" spans="2:15" ht="14.4" x14ac:dyDescent="0.3">
      <c r="B81" s="200" t="s">
        <v>115</v>
      </c>
      <c r="C81" s="211" t="s">
        <v>131</v>
      </c>
      <c r="D81" s="190" t="s">
        <v>11</v>
      </c>
      <c r="E81" s="200">
        <v>2018</v>
      </c>
      <c r="F81" s="209">
        <f>F67</f>
        <v>54.872640000000004</v>
      </c>
      <c r="G81" s="209"/>
      <c r="H81" s="231" t="s">
        <v>162</v>
      </c>
      <c r="I81" s="200" t="str">
        <f t="shared" ref="I81:I94" si="7">T29</f>
        <v>IMPELC-NODKW</v>
      </c>
      <c r="J81" s="219"/>
    </row>
    <row r="82" spans="2:15" ht="14.4" x14ac:dyDescent="0.3">
      <c r="B82" s="200" t="s">
        <v>115</v>
      </c>
      <c r="C82" s="200" t="s">
        <v>131</v>
      </c>
      <c r="D82" s="190" t="s">
        <v>11</v>
      </c>
      <c r="E82" s="200">
        <v>2018</v>
      </c>
      <c r="F82" s="209">
        <f>F68</f>
        <v>54.872640000000004</v>
      </c>
      <c r="G82" s="209"/>
      <c r="H82" s="210" t="s">
        <v>162</v>
      </c>
      <c r="I82" s="200" t="str">
        <f t="shared" si="7"/>
        <v>EXPELC-NODKW</v>
      </c>
      <c r="J82" s="219"/>
    </row>
    <row r="83" spans="2:15" ht="14.4" x14ac:dyDescent="0.3">
      <c r="B83" s="200" t="s">
        <v>115</v>
      </c>
      <c r="C83" s="200" t="s">
        <v>131</v>
      </c>
      <c r="D83" s="190" t="s">
        <v>11</v>
      </c>
      <c r="E83" s="200">
        <v>2018</v>
      </c>
      <c r="F83" s="209">
        <f>F69</f>
        <v>64.648799999999994</v>
      </c>
      <c r="G83" s="209">
        <f>G69</f>
        <v>48.880800000000001</v>
      </c>
      <c r="H83" s="210" t="s">
        <v>162</v>
      </c>
      <c r="I83" s="200" t="str">
        <f t="shared" si="7"/>
        <v>IMPELC-NOSE</v>
      </c>
      <c r="J83" s="219"/>
    </row>
    <row r="84" spans="2:15" ht="14.4" x14ac:dyDescent="0.3">
      <c r="B84" s="200" t="s">
        <v>115</v>
      </c>
      <c r="C84" s="200" t="s">
        <v>131</v>
      </c>
      <c r="D84" s="190" t="s">
        <v>11</v>
      </c>
      <c r="E84" s="200">
        <v>2018</v>
      </c>
      <c r="F84" s="209">
        <f>F70</f>
        <v>64.648799999999994</v>
      </c>
      <c r="G84" s="209">
        <f>G70</f>
        <v>48.880800000000001</v>
      </c>
      <c r="H84" s="210" t="s">
        <v>162</v>
      </c>
      <c r="I84" s="200" t="str">
        <f t="shared" si="7"/>
        <v>EXPELC-NOSE</v>
      </c>
      <c r="J84" s="219"/>
    </row>
    <row r="85" spans="2:15" ht="14.4" x14ac:dyDescent="0.3">
      <c r="B85" s="200"/>
      <c r="C85" s="200" t="s">
        <v>131</v>
      </c>
      <c r="D85" s="190" t="s">
        <v>11</v>
      </c>
      <c r="E85" s="200">
        <v>2018</v>
      </c>
      <c r="F85" s="209">
        <f>W12*O4</f>
        <v>44.150399999999998</v>
      </c>
      <c r="G85" s="209"/>
      <c r="H85" s="210" t="s">
        <v>162</v>
      </c>
      <c r="I85" s="200" t="str">
        <f t="shared" si="7"/>
        <v>IMPELC-NODE</v>
      </c>
      <c r="J85" s="219"/>
    </row>
    <row r="86" spans="2:15" ht="14.4" x14ac:dyDescent="0.3">
      <c r="B86" s="200"/>
      <c r="C86" s="200" t="s">
        <v>131</v>
      </c>
      <c r="D86" s="190" t="s">
        <v>11</v>
      </c>
      <c r="E86" s="200">
        <v>2018</v>
      </c>
      <c r="F86" s="209">
        <f>V12*O4</f>
        <v>44.150399999999998</v>
      </c>
      <c r="G86" s="209"/>
      <c r="H86" s="210" t="s">
        <v>162</v>
      </c>
      <c r="I86" s="200" t="str">
        <f t="shared" si="7"/>
        <v>EXPELC-NODE</v>
      </c>
      <c r="J86" s="219"/>
    </row>
    <row r="87" spans="2:15" ht="14.4" x14ac:dyDescent="0.3">
      <c r="B87" s="200"/>
      <c r="C87" s="200" t="s">
        <v>131</v>
      </c>
      <c r="D87" s="190" t="s">
        <v>11</v>
      </c>
      <c r="E87" s="200">
        <v>2018</v>
      </c>
      <c r="F87" s="209">
        <f>F73</f>
        <v>44.150399999999998</v>
      </c>
      <c r="G87" s="209"/>
      <c r="H87" s="210" t="s">
        <v>162</v>
      </c>
      <c r="I87" s="200" t="str">
        <f t="shared" si="7"/>
        <v>IMPELC-NONL</v>
      </c>
      <c r="J87" s="219"/>
    </row>
    <row r="88" spans="2:15" ht="14.4" x14ac:dyDescent="0.3">
      <c r="B88" s="200"/>
      <c r="C88" s="200" t="s">
        <v>131</v>
      </c>
      <c r="D88" s="190" t="s">
        <v>11</v>
      </c>
      <c r="E88" s="200">
        <v>2018</v>
      </c>
      <c r="F88" s="209">
        <f>F74</f>
        <v>44.150399999999998</v>
      </c>
      <c r="G88" s="209"/>
      <c r="H88" s="210" t="s">
        <v>162</v>
      </c>
      <c r="I88" s="200" t="str">
        <f t="shared" si="7"/>
        <v>EXPELC-NONL</v>
      </c>
      <c r="J88" s="219"/>
    </row>
    <row r="89" spans="2:15" ht="14.4" x14ac:dyDescent="0.3">
      <c r="B89" s="200"/>
      <c r="C89" s="200" t="s">
        <v>131</v>
      </c>
      <c r="D89" s="190" t="s">
        <v>11</v>
      </c>
      <c r="E89" s="200">
        <v>2018</v>
      </c>
      <c r="F89" s="209"/>
      <c r="G89" s="209">
        <f>G75</f>
        <v>1.5768000000000002</v>
      </c>
      <c r="H89" s="210" t="s">
        <v>162</v>
      </c>
      <c r="I89" s="200" t="str">
        <f t="shared" si="7"/>
        <v>IMPELC-NORU</v>
      </c>
      <c r="J89" s="219"/>
    </row>
    <row r="90" spans="2:15" ht="14.4" x14ac:dyDescent="0.3">
      <c r="B90" s="200"/>
      <c r="C90" s="200" t="s">
        <v>131</v>
      </c>
      <c r="D90" s="190" t="s">
        <v>11</v>
      </c>
      <c r="E90" s="200">
        <v>2018</v>
      </c>
      <c r="F90" s="209"/>
      <c r="G90" s="209">
        <f>G76</f>
        <v>0</v>
      </c>
      <c r="H90" s="210" t="s">
        <v>162</v>
      </c>
      <c r="I90" s="200" t="str">
        <f t="shared" si="7"/>
        <v>EXPELC-NORU</v>
      </c>
      <c r="J90" s="219"/>
    </row>
    <row r="91" spans="2:15" ht="14.4" x14ac:dyDescent="0.3">
      <c r="B91" s="200"/>
      <c r="C91" s="200" t="s">
        <v>131</v>
      </c>
      <c r="D91" s="190" t="s">
        <v>11</v>
      </c>
      <c r="E91" s="200">
        <v>2018</v>
      </c>
      <c r="F91" s="209"/>
      <c r="G91" s="209"/>
      <c r="H91" s="210" t="s">
        <v>162</v>
      </c>
      <c r="I91" s="200" t="str">
        <f t="shared" si="7"/>
        <v>IMPELC-NOUK</v>
      </c>
      <c r="J91" s="219"/>
    </row>
    <row r="92" spans="2:15" ht="14.4" x14ac:dyDescent="0.3">
      <c r="B92" s="200"/>
      <c r="C92" s="200" t="s">
        <v>131</v>
      </c>
      <c r="D92" s="190" t="s">
        <v>11</v>
      </c>
      <c r="E92" s="200">
        <v>2018</v>
      </c>
      <c r="F92" s="209"/>
      <c r="G92" s="209"/>
      <c r="H92" s="210" t="s">
        <v>162</v>
      </c>
      <c r="I92" s="200" t="str">
        <f t="shared" si="7"/>
        <v>EXPELC-NOUK</v>
      </c>
      <c r="J92" s="219"/>
    </row>
    <row r="93" spans="2:15" ht="14.4" x14ac:dyDescent="0.3">
      <c r="B93" s="200" t="s">
        <v>115</v>
      </c>
      <c r="C93" s="200" t="s">
        <v>131</v>
      </c>
      <c r="D93" s="190" t="s">
        <v>11</v>
      </c>
      <c r="E93" s="200">
        <v>2018</v>
      </c>
      <c r="F93" s="209"/>
      <c r="G93" s="209">
        <f>G79</f>
        <v>3.1536000000000004</v>
      </c>
      <c r="H93" s="210" t="s">
        <v>162</v>
      </c>
      <c r="I93" s="200" t="str">
        <f t="shared" si="7"/>
        <v>IMPELC-NOFI</v>
      </c>
      <c r="J93" s="219"/>
    </row>
    <row r="94" spans="2:15" ht="14.4" x14ac:dyDescent="0.3">
      <c r="B94" s="200" t="s">
        <v>115</v>
      </c>
      <c r="C94" s="200" t="s">
        <v>131</v>
      </c>
      <c r="D94" s="232" t="s">
        <v>11</v>
      </c>
      <c r="E94" s="226">
        <v>2018</v>
      </c>
      <c r="F94" s="227"/>
      <c r="G94" s="227">
        <f>G80</f>
        <v>3.1536000000000004</v>
      </c>
      <c r="H94" s="210" t="s">
        <v>162</v>
      </c>
      <c r="I94" s="226" t="str">
        <f t="shared" si="7"/>
        <v>EXPELC-NOFI</v>
      </c>
      <c r="J94" s="219"/>
      <c r="N94" s="116">
        <v>2030</v>
      </c>
      <c r="O94" s="116">
        <v>2050</v>
      </c>
    </row>
    <row r="95" spans="2:15" ht="14.4" x14ac:dyDescent="0.3">
      <c r="B95" s="200" t="s">
        <v>115</v>
      </c>
      <c r="C95" s="200" t="s">
        <v>131</v>
      </c>
      <c r="D95" s="190" t="s">
        <v>11</v>
      </c>
      <c r="E95" s="211">
        <v>2020</v>
      </c>
      <c r="F95" s="209">
        <f>F81</f>
        <v>54.872640000000004</v>
      </c>
      <c r="G95" s="209"/>
      <c r="H95" s="231" t="s">
        <v>162</v>
      </c>
      <c r="I95" s="200" t="str">
        <f t="shared" ref="I95:I108" si="8">T29</f>
        <v>IMPELC-NODKW</v>
      </c>
      <c r="J95" s="219"/>
      <c r="L95" s="186" t="s">
        <v>4</v>
      </c>
      <c r="M95" s="186" t="s">
        <v>15</v>
      </c>
      <c r="N95" s="186">
        <v>44.150399999999998</v>
      </c>
      <c r="O95" s="186">
        <v>74.424959999999999</v>
      </c>
    </row>
    <row r="96" spans="2:15" ht="14.4" x14ac:dyDescent="0.3">
      <c r="B96" s="200" t="s">
        <v>115</v>
      </c>
      <c r="C96" s="200" t="s">
        <v>131</v>
      </c>
      <c r="D96" s="190" t="s">
        <v>11</v>
      </c>
      <c r="E96" s="200">
        <v>2020</v>
      </c>
      <c r="F96" s="209">
        <f>F82</f>
        <v>54.872640000000004</v>
      </c>
      <c r="G96" s="209"/>
      <c r="H96" s="210" t="s">
        <v>162</v>
      </c>
      <c r="I96" s="200" t="str">
        <f t="shared" si="8"/>
        <v>EXPELC-NODKW</v>
      </c>
      <c r="J96" s="219"/>
      <c r="L96" s="186" t="s">
        <v>4</v>
      </c>
      <c r="M96" s="186" t="s">
        <v>13</v>
      </c>
      <c r="N96" s="186">
        <v>44.150399999999998</v>
      </c>
      <c r="O96" s="186">
        <v>0</v>
      </c>
    </row>
    <row r="97" spans="2:15" ht="14.4" x14ac:dyDescent="0.3">
      <c r="B97" s="200" t="s">
        <v>115</v>
      </c>
      <c r="C97" s="200" t="s">
        <v>131</v>
      </c>
      <c r="D97" s="190" t="s">
        <v>11</v>
      </c>
      <c r="E97" s="200">
        <v>2020</v>
      </c>
      <c r="F97" s="209">
        <f>F83+AA14*O4</f>
        <v>72.53279999999998</v>
      </c>
      <c r="G97" s="209">
        <f>G83+AA20*O4</f>
        <v>85.147199999999998</v>
      </c>
      <c r="H97" s="210" t="s">
        <v>162</v>
      </c>
      <c r="I97" s="200" t="str">
        <f t="shared" si="8"/>
        <v>IMPELC-NOSE</v>
      </c>
      <c r="J97" s="219"/>
      <c r="L97" s="186" t="s">
        <v>4</v>
      </c>
      <c r="M97" s="186" t="s">
        <v>3</v>
      </c>
      <c r="N97" s="186">
        <v>53.611199999999997</v>
      </c>
      <c r="O97" s="186">
        <v>73.478880000000004</v>
      </c>
    </row>
    <row r="98" spans="2:15" ht="14.4" x14ac:dyDescent="0.3">
      <c r="B98" s="200" t="s">
        <v>115</v>
      </c>
      <c r="C98" s="200" t="s">
        <v>131</v>
      </c>
      <c r="D98" s="190" t="s">
        <v>11</v>
      </c>
      <c r="E98" s="200">
        <v>2020</v>
      </c>
      <c r="F98" s="209">
        <f>F84+Z14*O4</f>
        <v>72.53279999999998</v>
      </c>
      <c r="G98" s="219">
        <f>G84+Z20*O4</f>
        <v>85.147199999999998</v>
      </c>
      <c r="H98" s="210" t="s">
        <v>162</v>
      </c>
      <c r="I98" s="200" t="str">
        <f t="shared" si="8"/>
        <v>EXPELC-NOSE</v>
      </c>
      <c r="L98" s="186" t="s">
        <v>4</v>
      </c>
      <c r="M98" s="186" t="s">
        <v>7</v>
      </c>
      <c r="N98" s="186">
        <v>67.802399999999992</v>
      </c>
      <c r="O98" s="186">
        <v>0</v>
      </c>
    </row>
    <row r="99" spans="2:15" ht="14.4" x14ac:dyDescent="0.3">
      <c r="B99" s="200"/>
      <c r="C99" s="200" t="s">
        <v>131</v>
      </c>
      <c r="D99" s="190" t="s">
        <v>11</v>
      </c>
      <c r="E99" s="200">
        <v>2020</v>
      </c>
      <c r="F99" s="209">
        <f>F85</f>
        <v>44.150399999999998</v>
      </c>
      <c r="G99" s="209"/>
      <c r="H99" s="210" t="s">
        <v>162</v>
      </c>
      <c r="I99" s="200" t="str">
        <f t="shared" si="8"/>
        <v>IMPELC-NODE</v>
      </c>
      <c r="L99" s="116" t="s">
        <v>4</v>
      </c>
      <c r="M99" s="116" t="s">
        <v>5</v>
      </c>
      <c r="N99" s="116">
        <v>63.071999999999996</v>
      </c>
      <c r="O99" s="116">
        <v>0</v>
      </c>
    </row>
    <row r="100" spans="2:15" ht="14.4" x14ac:dyDescent="0.3">
      <c r="B100" s="200"/>
      <c r="C100" s="200" t="s">
        <v>131</v>
      </c>
      <c r="D100" s="190" t="s">
        <v>11</v>
      </c>
      <c r="E100" s="200">
        <v>2020</v>
      </c>
      <c r="F100" s="209">
        <f>F86</f>
        <v>44.150399999999998</v>
      </c>
      <c r="G100" s="209"/>
      <c r="H100" s="210" t="s">
        <v>162</v>
      </c>
      <c r="I100" s="200" t="str">
        <f t="shared" si="8"/>
        <v>EXPELC-NODE</v>
      </c>
      <c r="L100" s="186" t="s">
        <v>4</v>
      </c>
      <c r="M100" s="186" t="s">
        <v>14</v>
      </c>
      <c r="N100" s="186">
        <v>22.075199999999999</v>
      </c>
      <c r="O100" s="186">
        <v>92.400480000000002</v>
      </c>
    </row>
    <row r="101" spans="2:15" ht="14.4" x14ac:dyDescent="0.3">
      <c r="B101" s="200"/>
      <c r="C101" s="200" t="s">
        <v>131</v>
      </c>
      <c r="D101" s="190" t="s">
        <v>11</v>
      </c>
      <c r="E101" s="200">
        <v>2020</v>
      </c>
      <c r="F101" s="209">
        <f>F87</f>
        <v>44.150399999999998</v>
      </c>
      <c r="G101" s="209"/>
      <c r="H101" s="210" t="s">
        <v>162</v>
      </c>
      <c r="I101" s="200" t="str">
        <f t="shared" si="8"/>
        <v>IMPELC-NONL</v>
      </c>
      <c r="L101" s="116" t="s">
        <v>5</v>
      </c>
      <c r="M101" s="116" t="s">
        <v>4</v>
      </c>
      <c r="N101" s="116">
        <v>63.071999999999996</v>
      </c>
      <c r="O101" s="116">
        <v>0</v>
      </c>
    </row>
    <row r="102" spans="2:15" ht="14.4" x14ac:dyDescent="0.3">
      <c r="B102" s="200"/>
      <c r="C102" s="200" t="s">
        <v>131</v>
      </c>
      <c r="D102" s="190" t="s">
        <v>11</v>
      </c>
      <c r="E102" s="200">
        <v>2020</v>
      </c>
      <c r="F102" s="209">
        <f>F88</f>
        <v>44.150399999999998</v>
      </c>
      <c r="G102" s="209"/>
      <c r="H102" s="210" t="s">
        <v>162</v>
      </c>
      <c r="I102" s="200" t="str">
        <f t="shared" si="8"/>
        <v>EXPELC-NONL</v>
      </c>
      <c r="L102" s="186" t="s">
        <v>5</v>
      </c>
      <c r="M102" s="186" t="s">
        <v>6</v>
      </c>
      <c r="N102" s="186">
        <v>63.071999999999996</v>
      </c>
      <c r="O102" s="186">
        <v>6.9379199999999992</v>
      </c>
    </row>
    <row r="103" spans="2:15" ht="14.4" x14ac:dyDescent="0.3">
      <c r="B103" s="200"/>
      <c r="C103" s="200" t="s">
        <v>131</v>
      </c>
      <c r="D103" s="190" t="s">
        <v>11</v>
      </c>
      <c r="E103" s="200">
        <v>2020</v>
      </c>
      <c r="F103" s="209"/>
      <c r="G103" s="209">
        <f>G89</f>
        <v>1.5768000000000002</v>
      </c>
      <c r="H103" s="210" t="s">
        <v>162</v>
      </c>
      <c r="I103" s="200" t="str">
        <f t="shared" si="8"/>
        <v>IMPELC-NORU</v>
      </c>
      <c r="L103" s="186" t="s">
        <v>5</v>
      </c>
      <c r="M103" s="186" t="s">
        <v>74</v>
      </c>
      <c r="N103" s="186">
        <v>22.075199999999999</v>
      </c>
      <c r="O103" s="186">
        <v>0</v>
      </c>
    </row>
    <row r="104" spans="2:15" ht="14.4" x14ac:dyDescent="0.3">
      <c r="B104" s="200"/>
      <c r="C104" s="200" t="s">
        <v>131</v>
      </c>
      <c r="D104" s="190" t="s">
        <v>11</v>
      </c>
      <c r="E104" s="200">
        <v>2020</v>
      </c>
      <c r="F104" s="209"/>
      <c r="G104" s="209">
        <f>G90</f>
        <v>0</v>
      </c>
      <c r="H104" s="210" t="s">
        <v>162</v>
      </c>
      <c r="I104" s="200" t="str">
        <f t="shared" si="8"/>
        <v>EXPELC-NORU</v>
      </c>
      <c r="L104" s="186" t="s">
        <v>5</v>
      </c>
      <c r="M104" s="186" t="s">
        <v>164</v>
      </c>
      <c r="N104" s="186">
        <v>15.767999999999999</v>
      </c>
      <c r="O104" s="186">
        <v>74.424959999999999</v>
      </c>
    </row>
    <row r="105" spans="2:15" ht="14.4" x14ac:dyDescent="0.3">
      <c r="B105" s="200"/>
      <c r="C105" s="200" t="s">
        <v>131</v>
      </c>
      <c r="D105" s="190" t="s">
        <v>11</v>
      </c>
      <c r="E105" s="200">
        <v>2020</v>
      </c>
      <c r="F105" s="209">
        <f>AA13*O4</f>
        <v>44.150399999999998</v>
      </c>
      <c r="G105" s="209"/>
      <c r="H105" s="210" t="s">
        <v>162</v>
      </c>
      <c r="I105" s="200" t="str">
        <f t="shared" si="8"/>
        <v>IMPELC-NOUK</v>
      </c>
    </row>
    <row r="106" spans="2:15" ht="14.4" x14ac:dyDescent="0.3">
      <c r="B106" s="200"/>
      <c r="C106" s="200" t="s">
        <v>131</v>
      </c>
      <c r="D106" s="190" t="s">
        <v>11</v>
      </c>
      <c r="E106" s="200">
        <v>2020</v>
      </c>
      <c r="F106" s="209">
        <f>Z13*O4</f>
        <v>44.150399999999998</v>
      </c>
      <c r="G106" s="209"/>
      <c r="H106" s="210" t="s">
        <v>162</v>
      </c>
      <c r="I106" s="200" t="str">
        <f t="shared" si="8"/>
        <v>EXPELC-NOUK</v>
      </c>
    </row>
    <row r="107" spans="2:15" ht="14.4" x14ac:dyDescent="0.3">
      <c r="B107" s="200" t="s">
        <v>115</v>
      </c>
      <c r="C107" s="200" t="s">
        <v>131</v>
      </c>
      <c r="D107" s="190" t="s">
        <v>11</v>
      </c>
      <c r="E107" s="200">
        <v>2020</v>
      </c>
      <c r="F107" s="209"/>
      <c r="G107" s="209">
        <f>G93</f>
        <v>3.1536000000000004</v>
      </c>
      <c r="H107" s="210" t="s">
        <v>162</v>
      </c>
      <c r="I107" s="200" t="str">
        <f t="shared" si="8"/>
        <v>IMPELC-NOFI</v>
      </c>
    </row>
    <row r="108" spans="2:15" ht="14.4" x14ac:dyDescent="0.3">
      <c r="B108" s="200" t="s">
        <v>115</v>
      </c>
      <c r="C108" s="200" t="s">
        <v>131</v>
      </c>
      <c r="D108" s="232" t="s">
        <v>11</v>
      </c>
      <c r="E108" s="226">
        <v>2020</v>
      </c>
      <c r="F108" s="227"/>
      <c r="G108" s="227">
        <f>G94</f>
        <v>3.1536000000000004</v>
      </c>
      <c r="H108" s="233" t="s">
        <v>162</v>
      </c>
      <c r="I108" s="226" t="str">
        <f t="shared" si="8"/>
        <v>EXPELC-NOFI</v>
      </c>
    </row>
    <row r="109" spans="2:15" ht="14.4" x14ac:dyDescent="0.3">
      <c r="B109" s="200" t="s">
        <v>115</v>
      </c>
      <c r="C109" s="200" t="s">
        <v>131</v>
      </c>
      <c r="D109" s="190" t="s">
        <v>11</v>
      </c>
      <c r="E109" s="211">
        <v>2030</v>
      </c>
      <c r="F109" s="209">
        <f t="shared" ref="F109:F116" si="9">F95</f>
        <v>54.872640000000004</v>
      </c>
      <c r="G109" s="209"/>
      <c r="H109" s="231" t="s">
        <v>162</v>
      </c>
      <c r="I109" s="200" t="s">
        <v>205</v>
      </c>
    </row>
    <row r="110" spans="2:15" ht="14.4" x14ac:dyDescent="0.3">
      <c r="B110" s="200" t="s">
        <v>115</v>
      </c>
      <c r="C110" s="200" t="s">
        <v>131</v>
      </c>
      <c r="D110" s="190" t="s">
        <v>11</v>
      </c>
      <c r="E110" s="200">
        <v>2030</v>
      </c>
      <c r="F110" s="209">
        <f t="shared" si="9"/>
        <v>54.872640000000004</v>
      </c>
      <c r="G110" s="209"/>
      <c r="H110" s="210" t="s">
        <v>162</v>
      </c>
      <c r="I110" s="200" t="s">
        <v>206</v>
      </c>
    </row>
    <row r="111" spans="2:15" ht="14.4" x14ac:dyDescent="0.3">
      <c r="B111" s="200" t="s">
        <v>115</v>
      </c>
      <c r="C111" s="200" t="s">
        <v>131</v>
      </c>
      <c r="D111" s="190" t="s">
        <v>11</v>
      </c>
      <c r="E111" s="200">
        <v>2030</v>
      </c>
      <c r="F111" s="209">
        <f t="shared" si="9"/>
        <v>72.53279999999998</v>
      </c>
      <c r="G111" s="209">
        <f>G97</f>
        <v>85.147199999999998</v>
      </c>
      <c r="H111" s="210" t="s">
        <v>162</v>
      </c>
      <c r="I111" s="200" t="s">
        <v>207</v>
      </c>
    </row>
    <row r="112" spans="2:15" ht="14.4" x14ac:dyDescent="0.3">
      <c r="B112" s="200" t="s">
        <v>115</v>
      </c>
      <c r="C112" s="200" t="s">
        <v>131</v>
      </c>
      <c r="D112" s="190" t="s">
        <v>11</v>
      </c>
      <c r="E112" s="200">
        <v>2030</v>
      </c>
      <c r="F112" s="209">
        <f t="shared" si="9"/>
        <v>72.53279999999998</v>
      </c>
      <c r="G112" s="209">
        <f>G98</f>
        <v>85.147199999999998</v>
      </c>
      <c r="H112" s="210" t="s">
        <v>162</v>
      </c>
      <c r="I112" s="200" t="s">
        <v>208</v>
      </c>
    </row>
    <row r="113" spans="2:9" ht="14.4" x14ac:dyDescent="0.3">
      <c r="B113" s="200"/>
      <c r="C113" s="200" t="s">
        <v>131</v>
      </c>
      <c r="D113" s="190" t="s">
        <v>11</v>
      </c>
      <c r="E113" s="200">
        <v>2030</v>
      </c>
      <c r="F113" s="209">
        <f t="shared" si="9"/>
        <v>44.150399999999998</v>
      </c>
      <c r="G113" s="209"/>
      <c r="H113" s="210" t="s">
        <v>162</v>
      </c>
      <c r="I113" s="200" t="s">
        <v>23</v>
      </c>
    </row>
    <row r="114" spans="2:9" ht="14.4" x14ac:dyDescent="0.3">
      <c r="B114" s="200"/>
      <c r="C114" s="200" t="s">
        <v>131</v>
      </c>
      <c r="D114" s="190" t="s">
        <v>11</v>
      </c>
      <c r="E114" s="200">
        <v>2030</v>
      </c>
      <c r="F114" s="209">
        <f t="shared" si="9"/>
        <v>44.150399999999998</v>
      </c>
      <c r="G114" s="209"/>
      <c r="H114" s="210" t="s">
        <v>162</v>
      </c>
      <c r="I114" s="200" t="s">
        <v>18</v>
      </c>
    </row>
    <row r="115" spans="2:9" ht="14.4" x14ac:dyDescent="0.3">
      <c r="B115" s="200"/>
      <c r="C115" s="200" t="s">
        <v>131</v>
      </c>
      <c r="D115" s="190" t="s">
        <v>11</v>
      </c>
      <c r="E115" s="200">
        <v>2030</v>
      </c>
      <c r="F115" s="209">
        <f t="shared" si="9"/>
        <v>44.150399999999998</v>
      </c>
      <c r="G115" s="209"/>
      <c r="H115" s="210" t="s">
        <v>162</v>
      </c>
      <c r="I115" s="200" t="s">
        <v>85</v>
      </c>
    </row>
    <row r="116" spans="2:9" ht="14.4" x14ac:dyDescent="0.3">
      <c r="B116" s="200"/>
      <c r="C116" s="200" t="s">
        <v>131</v>
      </c>
      <c r="D116" s="190" t="s">
        <v>11</v>
      </c>
      <c r="E116" s="200">
        <v>2030</v>
      </c>
      <c r="F116" s="209">
        <f t="shared" si="9"/>
        <v>44.150399999999998</v>
      </c>
      <c r="G116" s="209"/>
      <c r="H116" s="210" t="s">
        <v>162</v>
      </c>
      <c r="I116" s="200" t="s">
        <v>19</v>
      </c>
    </row>
    <row r="117" spans="2:9" ht="14.4" x14ac:dyDescent="0.3">
      <c r="B117" s="200"/>
      <c r="C117" s="200" t="s">
        <v>131</v>
      </c>
      <c r="D117" s="190" t="s">
        <v>11</v>
      </c>
      <c r="E117" s="200">
        <v>2030</v>
      </c>
      <c r="F117" s="209"/>
      <c r="G117" s="209">
        <f>G103</f>
        <v>1.5768000000000002</v>
      </c>
      <c r="H117" s="210" t="s">
        <v>162</v>
      </c>
      <c r="I117" s="200" t="s">
        <v>179</v>
      </c>
    </row>
    <row r="118" spans="2:9" ht="14.4" x14ac:dyDescent="0.3">
      <c r="B118" s="200"/>
      <c r="C118" s="200" t="s">
        <v>131</v>
      </c>
      <c r="D118" s="190" t="s">
        <v>11</v>
      </c>
      <c r="E118" s="200">
        <v>2030</v>
      </c>
      <c r="F118" s="209"/>
      <c r="G118" s="209">
        <f>G104</f>
        <v>0</v>
      </c>
      <c r="H118" s="210" t="s">
        <v>162</v>
      </c>
      <c r="I118" s="200" t="s">
        <v>180</v>
      </c>
    </row>
    <row r="119" spans="2:9" ht="14.4" x14ac:dyDescent="0.3">
      <c r="B119" s="200"/>
      <c r="C119" s="200" t="s">
        <v>131</v>
      </c>
      <c r="D119" s="190" t="s">
        <v>11</v>
      </c>
      <c r="E119" s="200">
        <v>2030</v>
      </c>
      <c r="F119" s="209">
        <f>F105</f>
        <v>44.150399999999998</v>
      </c>
      <c r="G119" s="209"/>
      <c r="H119" s="210" t="s">
        <v>162</v>
      </c>
      <c r="I119" s="200" t="s">
        <v>24</v>
      </c>
    </row>
    <row r="120" spans="2:9" ht="14.4" x14ac:dyDescent="0.3">
      <c r="B120" s="200"/>
      <c r="C120" s="200" t="s">
        <v>131</v>
      </c>
      <c r="D120" s="190" t="s">
        <v>11</v>
      </c>
      <c r="E120" s="200">
        <v>2030</v>
      </c>
      <c r="F120" s="209">
        <f>F106</f>
        <v>44.150399999999998</v>
      </c>
      <c r="G120" s="209"/>
      <c r="H120" s="210" t="s">
        <v>162</v>
      </c>
      <c r="I120" s="200" t="s">
        <v>26</v>
      </c>
    </row>
    <row r="121" spans="2:9" ht="14.4" x14ac:dyDescent="0.3">
      <c r="B121" s="200" t="s">
        <v>115</v>
      </c>
      <c r="C121" s="200" t="s">
        <v>131</v>
      </c>
      <c r="D121" s="190" t="s">
        <v>11</v>
      </c>
      <c r="E121" s="200">
        <v>2030</v>
      </c>
      <c r="F121" s="209"/>
      <c r="G121" s="209">
        <f>N104</f>
        <v>15.767999999999999</v>
      </c>
      <c r="H121" s="210" t="s">
        <v>162</v>
      </c>
      <c r="I121" s="200" t="s">
        <v>84</v>
      </c>
    </row>
    <row r="122" spans="2:9" ht="14.4" x14ac:dyDescent="0.3">
      <c r="B122" s="200" t="s">
        <v>115</v>
      </c>
      <c r="C122" s="200" t="s">
        <v>131</v>
      </c>
      <c r="D122" s="232" t="s">
        <v>11</v>
      </c>
      <c r="E122" s="226">
        <v>2030</v>
      </c>
      <c r="F122" s="227"/>
      <c r="G122" s="227">
        <f>N104</f>
        <v>15.767999999999999</v>
      </c>
      <c r="H122" s="233" t="s">
        <v>162</v>
      </c>
      <c r="I122" s="226" t="s">
        <v>80</v>
      </c>
    </row>
    <row r="123" spans="2:9" ht="14.4" x14ac:dyDescent="0.3">
      <c r="B123" s="200"/>
      <c r="C123" s="200" t="s">
        <v>131</v>
      </c>
      <c r="D123" s="190" t="s">
        <v>11</v>
      </c>
      <c r="E123" s="200">
        <v>2040</v>
      </c>
      <c r="F123" s="209" cm="1">
        <f t="array" ref="F123">INDEX('Balmorel Transmission data'!$C$9:$G$25,MATCH(F$10&amp;$E123,'Balmorel Transmission data'!$B$9:$B$25&amp;'Balmorel Transmission data'!$A$9:$A$25,0),MATCH(RIGHT($I123,2),'Balmorel Transmission data'!$C$8:$G$8,0))*8760*3.6/1000000</f>
        <v>44.150399999999998</v>
      </c>
      <c r="G123" s="209" cm="1">
        <f t="array" ref="G123">INDEX('Balmorel Transmission data'!$C$9:$G$25,MATCH(G$10&amp;$E123,'Balmorel Transmission data'!$B$9:$B$25&amp;'Balmorel Transmission data'!$A$9:$A$25,0),MATCH(RIGHT($I123,2),'Balmorel Transmission data'!$C$8:$G$8,0))*8760*3.6/1000000</f>
        <v>0</v>
      </c>
      <c r="H123" s="210" t="s">
        <v>162</v>
      </c>
      <c r="I123" s="200" t="s">
        <v>23</v>
      </c>
    </row>
    <row r="124" spans="2:9" ht="14.4" x14ac:dyDescent="0.3">
      <c r="B124" s="200"/>
      <c r="C124" s="200" t="s">
        <v>131</v>
      </c>
      <c r="D124" s="190" t="s">
        <v>11</v>
      </c>
      <c r="E124" s="200">
        <v>2040</v>
      </c>
      <c r="F124" s="209" cm="1">
        <f t="array" ref="F124">INDEX('Balmorel Transmission data'!$C$9:$G$25,MATCH(F$10&amp;$E124,'Balmorel Transmission data'!$B$9:$B$25&amp;'Balmorel Transmission data'!$A$9:$A$25,0),MATCH(RIGHT($I124,2),'Balmorel Transmission data'!$C$8:$G$8,0))*8760*3.6/1000000</f>
        <v>44.150399999999998</v>
      </c>
      <c r="G124" s="209" cm="1">
        <f t="array" ref="G124">INDEX('Balmorel Transmission data'!$C$9:$G$25,MATCH(G$10&amp;$E124,'Balmorel Transmission data'!$B$9:$B$25&amp;'Balmorel Transmission data'!$A$9:$A$25,0),MATCH(RIGHT($I124,2),'Balmorel Transmission data'!$C$8:$G$8,0))*8760*3.6/1000000</f>
        <v>0</v>
      </c>
      <c r="H124" s="210" t="s">
        <v>162</v>
      </c>
      <c r="I124" s="200" t="s">
        <v>18</v>
      </c>
    </row>
    <row r="125" spans="2:9" ht="14.4" x14ac:dyDescent="0.3">
      <c r="B125" s="200"/>
      <c r="C125" s="200" t="s">
        <v>131</v>
      </c>
      <c r="D125" s="190" t="s">
        <v>11</v>
      </c>
      <c r="E125" s="200">
        <v>2040</v>
      </c>
      <c r="F125" s="209" cm="1">
        <f t="array" ref="F125">INDEX('Balmorel Transmission data'!$C$9:$G$25,MATCH(F$10&amp;$E125,'Balmorel Transmission data'!$B$9:$B$25&amp;'Balmorel Transmission data'!$A$9:$A$25,0),MATCH(RIGHT($I125,2),'Balmorel Transmission data'!$C$8:$G$8,0))*8760*3.6/1000000</f>
        <v>44.150399999999998</v>
      </c>
      <c r="G125" s="209" cm="1">
        <f t="array" ref="G125">INDEX('Balmorel Transmission data'!$C$9:$G$25,MATCH(G$10&amp;$E125,'Balmorel Transmission data'!$B$9:$B$25&amp;'Balmorel Transmission data'!$A$9:$A$25,0),MATCH(RIGHT($I125,2),'Balmorel Transmission data'!$C$8:$G$8,0))*8760*3.6/1000000</f>
        <v>0</v>
      </c>
      <c r="H125" s="210" t="s">
        <v>162</v>
      </c>
      <c r="I125" s="200" t="s">
        <v>85</v>
      </c>
    </row>
    <row r="126" spans="2:9" ht="14.4" x14ac:dyDescent="0.3">
      <c r="B126" s="200"/>
      <c r="C126" s="200" t="s">
        <v>131</v>
      </c>
      <c r="D126" s="190" t="s">
        <v>11</v>
      </c>
      <c r="E126" s="200">
        <v>2040</v>
      </c>
      <c r="F126" s="209" cm="1">
        <f t="array" ref="F126">INDEX('Balmorel Transmission data'!$C$9:$G$25,MATCH(F$10&amp;$E126,'Balmorel Transmission data'!$B$9:$B$25&amp;'Balmorel Transmission data'!$A$9:$A$25,0),MATCH(RIGHT($I126,2),'Balmorel Transmission data'!$C$8:$G$8,0))*8760*3.6/1000000</f>
        <v>44.150399999999998</v>
      </c>
      <c r="G126" s="209" cm="1">
        <f t="array" ref="G126">INDEX('Balmorel Transmission data'!$C$9:$G$25,MATCH(G$10&amp;$E126,'Balmorel Transmission data'!$B$9:$B$25&amp;'Balmorel Transmission data'!$A$9:$A$25,0),MATCH(RIGHT($I126,2),'Balmorel Transmission data'!$C$8:$G$8,0))*8760*3.6/1000000</f>
        <v>0</v>
      </c>
      <c r="H126" s="210" t="s">
        <v>162</v>
      </c>
      <c r="I126" s="200" t="s">
        <v>19</v>
      </c>
    </row>
    <row r="127" spans="2:9" ht="14.4" x14ac:dyDescent="0.3">
      <c r="B127" s="200"/>
      <c r="C127" s="200" t="s">
        <v>131</v>
      </c>
      <c r="D127" s="190" t="s">
        <v>11</v>
      </c>
      <c r="E127" s="200">
        <v>2040</v>
      </c>
      <c r="F127" s="209">
        <f>F117</f>
        <v>0</v>
      </c>
      <c r="G127" s="209">
        <f>G117</f>
        <v>1.5768000000000002</v>
      </c>
      <c r="H127" s="210" t="s">
        <v>162</v>
      </c>
      <c r="I127" s="200" t="s">
        <v>179</v>
      </c>
    </row>
    <row r="128" spans="2:9" ht="14.4" x14ac:dyDescent="0.3">
      <c r="B128" s="200"/>
      <c r="C128" s="200" t="s">
        <v>131</v>
      </c>
      <c r="D128" s="190" t="s">
        <v>11</v>
      </c>
      <c r="E128" s="200">
        <v>2040</v>
      </c>
      <c r="F128" s="209">
        <f>F118</f>
        <v>0</v>
      </c>
      <c r="G128" s="209">
        <f>G118</f>
        <v>0</v>
      </c>
      <c r="H128" s="210" t="s">
        <v>162</v>
      </c>
      <c r="I128" s="200" t="s">
        <v>180</v>
      </c>
    </row>
    <row r="129" spans="2:9" ht="14.4" x14ac:dyDescent="0.3">
      <c r="B129" s="200"/>
      <c r="C129" s="200" t="s">
        <v>131</v>
      </c>
      <c r="D129" s="190" t="s">
        <v>11</v>
      </c>
      <c r="E129" s="200">
        <v>2040</v>
      </c>
      <c r="F129" s="209" cm="1">
        <f t="array" ref="F129">INDEX('Balmorel Transmission data'!$C$9:$G$25,MATCH(F$10&amp;$E129,'Balmorel Transmission data'!$B$9:$B$25&amp;'Balmorel Transmission data'!$A$9:$A$25,0),MATCH(RIGHT($I129,2),'Balmorel Transmission data'!$C$8:$G$8,0))*8760*3.6/1000000</f>
        <v>120.41801152475665</v>
      </c>
      <c r="G129" s="209" cm="1">
        <f t="array" ref="G129">INDEX('Balmorel Transmission data'!$C$9:$G$25,MATCH(G$10&amp;$E129,'Balmorel Transmission data'!$B$9:$B$25&amp;'Balmorel Transmission data'!$A$9:$A$25,0),MATCH(RIGHT($I129,2),'Balmorel Transmission data'!$C$8:$G$8,0))*8760*3.6/1000000</f>
        <v>0</v>
      </c>
      <c r="H129" s="210" t="s">
        <v>162</v>
      </c>
      <c r="I129" s="200" t="s">
        <v>24</v>
      </c>
    </row>
    <row r="130" spans="2:9" ht="14.4" x14ac:dyDescent="0.3">
      <c r="B130" s="226"/>
      <c r="C130" s="200" t="s">
        <v>131</v>
      </c>
      <c r="D130" s="232" t="s">
        <v>11</v>
      </c>
      <c r="E130" s="226">
        <v>2040</v>
      </c>
      <c r="F130" s="227" cm="1">
        <f t="array" ref="F130">INDEX('Balmorel Transmission data'!$C$9:$G$25,MATCH(F$10&amp;$E130,'Balmorel Transmission data'!$B$9:$B$25&amp;'Balmorel Transmission data'!$A$9:$A$25,0),MATCH(RIGHT($I130,2),'Balmorel Transmission data'!$C$8:$G$8,0))*8760*3.6/1000000</f>
        <v>120.41801152475665</v>
      </c>
      <c r="G130" s="227" cm="1">
        <f t="array" ref="G130">INDEX('Balmorel Transmission data'!$C$9:$G$25,MATCH(G$10&amp;$E130,'Balmorel Transmission data'!$B$9:$B$25&amp;'Balmorel Transmission data'!$A$9:$A$25,0),MATCH(RIGHT($I130,2),'Balmorel Transmission data'!$C$8:$G$8,0))*8760*3.6/1000000</f>
        <v>0</v>
      </c>
      <c r="H130" s="233" t="s">
        <v>162</v>
      </c>
      <c r="I130" s="226" t="s">
        <v>26</v>
      </c>
    </row>
    <row r="131" spans="2:9" ht="14.4" x14ac:dyDescent="0.3">
      <c r="B131" s="200"/>
      <c r="C131" s="200" t="s">
        <v>131</v>
      </c>
      <c r="D131" s="190" t="s">
        <v>11</v>
      </c>
      <c r="E131" s="200">
        <v>2050</v>
      </c>
      <c r="F131" s="209" cm="1">
        <f t="array" ref="F131">INDEX('Balmorel Transmission data'!$C$9:$G$25,MATCH(F$10&amp;$E131,'Balmorel Transmission data'!$B$9:$B$25&amp;'Balmorel Transmission data'!$A$9:$A$25,0),MATCH(RIGHT($I131,2),'Balmorel Transmission data'!$C$8:$G$8,0))*8760*3.6/1000000</f>
        <v>44.150399999999998</v>
      </c>
      <c r="G131" s="209" cm="1">
        <f t="array" ref="G131">INDEX('Balmorel Transmission data'!$C$9:$G$25,MATCH(G$10&amp;$E131,'Balmorel Transmission data'!$B$9:$B$25&amp;'Balmorel Transmission data'!$A$9:$A$25,0),MATCH(RIGHT($I131,2),'Balmorel Transmission data'!$C$8:$G$8,0))*8760*3.6/1000000</f>
        <v>0</v>
      </c>
      <c r="H131" s="210" t="s">
        <v>162</v>
      </c>
      <c r="I131" s="200" t="s">
        <v>23</v>
      </c>
    </row>
    <row r="132" spans="2:9" ht="14.4" x14ac:dyDescent="0.3">
      <c r="B132" s="200"/>
      <c r="C132" s="200" t="s">
        <v>131</v>
      </c>
      <c r="D132" s="190" t="s">
        <v>11</v>
      </c>
      <c r="E132" s="200">
        <v>2050</v>
      </c>
      <c r="F132" s="209" cm="1">
        <f t="array" ref="F132">INDEX('Balmorel Transmission data'!$C$9:$G$25,MATCH(F$10&amp;$E132,'Balmorel Transmission data'!$B$9:$B$25&amp;'Balmorel Transmission data'!$A$9:$A$25,0),MATCH(RIGHT($I132,2),'Balmorel Transmission data'!$C$8:$G$8,0))*8760*3.6/1000000</f>
        <v>44.150399999999998</v>
      </c>
      <c r="G132" s="209" cm="1">
        <f t="array" ref="G132">INDEX('Balmorel Transmission data'!$C$9:$G$25,MATCH(G$10&amp;$E132,'Balmorel Transmission data'!$B$9:$B$25&amp;'Balmorel Transmission data'!$A$9:$A$25,0),MATCH(RIGHT($I132,2),'Balmorel Transmission data'!$C$8:$G$8,0))*8760*3.6/1000000</f>
        <v>0</v>
      </c>
      <c r="H132" s="210" t="s">
        <v>162</v>
      </c>
      <c r="I132" s="200" t="s">
        <v>18</v>
      </c>
    </row>
    <row r="133" spans="2:9" ht="14.4" x14ac:dyDescent="0.3">
      <c r="B133" s="200"/>
      <c r="C133" s="200" t="s">
        <v>131</v>
      </c>
      <c r="D133" s="190" t="s">
        <v>11</v>
      </c>
      <c r="E133" s="200">
        <v>2050</v>
      </c>
      <c r="F133" s="209" cm="1">
        <f t="array" ref="F133">INDEX('Balmorel Transmission data'!$C$9:$G$25,MATCH(F$10&amp;$E133,'Balmorel Transmission data'!$B$9:$B$25&amp;'Balmorel Transmission data'!$A$9:$A$25,0),MATCH(RIGHT($I133,2),'Balmorel Transmission data'!$C$8:$G$8,0))*8760*3.6/1000000</f>
        <v>44.150399999999998</v>
      </c>
      <c r="G133" s="209" cm="1">
        <f t="array" ref="G133">INDEX('Balmorel Transmission data'!$C$9:$G$25,MATCH(G$10&amp;$E133,'Balmorel Transmission data'!$B$9:$B$25&amp;'Balmorel Transmission data'!$A$9:$A$25,0),MATCH(RIGHT($I133,2),'Balmorel Transmission data'!$C$8:$G$8,0))*8760*3.6/1000000</f>
        <v>0</v>
      </c>
      <c r="H133" s="210" t="s">
        <v>162</v>
      </c>
      <c r="I133" s="200" t="s">
        <v>85</v>
      </c>
    </row>
    <row r="134" spans="2:9" ht="14.4" x14ac:dyDescent="0.3">
      <c r="B134" s="200"/>
      <c r="C134" s="200" t="s">
        <v>131</v>
      </c>
      <c r="D134" s="190" t="s">
        <v>11</v>
      </c>
      <c r="E134" s="200">
        <v>2050</v>
      </c>
      <c r="F134" s="209" cm="1">
        <f t="array" ref="F134">INDEX('Balmorel Transmission data'!$C$9:$G$25,MATCH(F$10&amp;$E134,'Balmorel Transmission data'!$B$9:$B$25&amp;'Balmorel Transmission data'!$A$9:$A$25,0),MATCH(RIGHT($I134,2),'Balmorel Transmission data'!$C$8:$G$8,0))*8760*3.6/1000000</f>
        <v>44.150399999999998</v>
      </c>
      <c r="G134" s="209" cm="1">
        <f t="array" ref="G134">INDEX('Balmorel Transmission data'!$C$9:$G$25,MATCH(G$10&amp;$E134,'Balmorel Transmission data'!$B$9:$B$25&amp;'Balmorel Transmission data'!$A$9:$A$25,0),MATCH(RIGHT($I134,2),'Balmorel Transmission data'!$C$8:$G$8,0))*8760*3.6/1000000</f>
        <v>0</v>
      </c>
      <c r="H134" s="210" t="s">
        <v>162</v>
      </c>
      <c r="I134" s="200" t="s">
        <v>19</v>
      </c>
    </row>
    <row r="135" spans="2:9" ht="14.4" x14ac:dyDescent="0.3">
      <c r="B135" s="200"/>
      <c r="C135" s="200" t="s">
        <v>131</v>
      </c>
      <c r="D135" s="190" t="s">
        <v>11</v>
      </c>
      <c r="E135" s="200">
        <v>2050</v>
      </c>
      <c r="F135" s="209">
        <f>F127</f>
        <v>0</v>
      </c>
      <c r="G135" s="209">
        <f>G127</f>
        <v>1.5768000000000002</v>
      </c>
      <c r="H135" s="210" t="s">
        <v>162</v>
      </c>
      <c r="I135" s="200" t="s">
        <v>179</v>
      </c>
    </row>
    <row r="136" spans="2:9" ht="14.4" x14ac:dyDescent="0.3">
      <c r="B136" s="200"/>
      <c r="C136" s="200" t="s">
        <v>131</v>
      </c>
      <c r="D136" s="190" t="s">
        <v>11</v>
      </c>
      <c r="E136" s="200">
        <v>2050</v>
      </c>
      <c r="F136" s="209">
        <f>F128</f>
        <v>0</v>
      </c>
      <c r="G136" s="209">
        <f>G128</f>
        <v>0</v>
      </c>
      <c r="H136" s="210" t="s">
        <v>162</v>
      </c>
      <c r="I136" s="200" t="s">
        <v>180</v>
      </c>
    </row>
    <row r="137" spans="2:9" ht="14.4" x14ac:dyDescent="0.3">
      <c r="B137" s="200"/>
      <c r="C137" s="200" t="s">
        <v>131</v>
      </c>
      <c r="D137" s="190" t="s">
        <v>11</v>
      </c>
      <c r="E137" s="200">
        <v>2050</v>
      </c>
      <c r="F137" s="209" cm="1">
        <f t="array" ref="F137">INDEX('Balmorel Transmission data'!$C$9:$G$25,MATCH(F$10&amp;$E137,'Balmorel Transmission data'!$B$9:$B$25&amp;'Balmorel Transmission data'!$A$9:$A$25,0),MATCH(RIGHT($I137,2),'Balmorel Transmission data'!$C$8:$G$8,0))*8760*3.6/1000000</f>
        <v>120.41801152475665</v>
      </c>
      <c r="G137" s="209" cm="1">
        <f t="array" ref="G137">INDEX('Balmorel Transmission data'!$C$9:$G$25,MATCH(G$10&amp;$E137,'Balmorel Transmission data'!$B$9:$B$25&amp;'Balmorel Transmission data'!$A$9:$A$25,0),MATCH(RIGHT($I137,2),'Balmorel Transmission data'!$C$8:$G$8,0))*8760*3.6/1000000</f>
        <v>0</v>
      </c>
      <c r="H137" s="210" t="s">
        <v>162</v>
      </c>
      <c r="I137" s="200" t="s">
        <v>24</v>
      </c>
    </row>
    <row r="138" spans="2:9" ht="14.4" x14ac:dyDescent="0.3">
      <c r="B138" s="200"/>
      <c r="C138" s="200" t="s">
        <v>131</v>
      </c>
      <c r="D138" s="190" t="s">
        <v>11</v>
      </c>
      <c r="E138" s="200">
        <v>2050</v>
      </c>
      <c r="F138" s="209" cm="1">
        <f t="array" ref="F138">INDEX('Balmorel Transmission data'!$C$9:$G$25,MATCH(F$10&amp;$E138,'Balmorel Transmission data'!$B$9:$B$25&amp;'Balmorel Transmission data'!$A$9:$A$25,0),MATCH(RIGHT($I138,2),'Balmorel Transmission data'!$C$8:$G$8,0))*8760*3.6/1000000</f>
        <v>120.41801152475665</v>
      </c>
      <c r="G138" s="209" cm="1">
        <f t="array" ref="G138">INDEX('Balmorel Transmission data'!$C$9:$G$25,MATCH(G$10&amp;$E138,'Balmorel Transmission data'!$B$9:$B$25&amp;'Balmorel Transmission data'!$A$9:$A$25,0),MATCH(RIGHT($I138,2),'Balmorel Transmission data'!$C$8:$G$8,0))*8760*3.6/1000000</f>
        <v>0</v>
      </c>
      <c r="H138" s="210" t="s">
        <v>162</v>
      </c>
      <c r="I138" s="200" t="s">
        <v>26</v>
      </c>
    </row>
  </sheetData>
  <mergeCells count="11">
    <mergeCell ref="V6:W6"/>
    <mergeCell ref="L6:M6"/>
    <mergeCell ref="N6:O6"/>
    <mergeCell ref="P6:Q6"/>
    <mergeCell ref="R6:S6"/>
    <mergeCell ref="T6:U6"/>
    <mergeCell ref="X6:Y6"/>
    <mergeCell ref="Z6:AA6"/>
    <mergeCell ref="AB6:AC6"/>
    <mergeCell ref="AD6:AE6"/>
    <mergeCell ref="AF6:AG6"/>
  </mergeCells>
  <conditionalFormatting sqref="S15">
    <cfRule type="dataBar" priority="1">
      <dataBar>
        <cfvo type="min"/>
        <cfvo type="max"/>
        <color rgb="FF638EC6"/>
      </dataBar>
      <extLst>
        <ext xmlns:x14="http://schemas.microsoft.com/office/spreadsheetml/2009/9/main" uri="{B025F937-C7B1-47D3-B67F-A62EFF666E3E}">
          <x14:id>{AC811C60-F640-47B5-878F-817D8531FC5A}</x14:id>
        </ext>
      </extLst>
    </cfRule>
  </conditionalFormatting>
  <pageMargins left="0.7" right="0.7" top="0.75" bottom="0.75" header="0.3" footer="0.3"/>
  <pageSetup paperSize="9" orientation="portrait"/>
  <drawing r:id="rId1"/>
  <legacyDrawing r:id="rId2"/>
  <extLst>
    <ext xmlns:x14="http://schemas.microsoft.com/office/spreadsheetml/2009/9/main" uri="{78C0D931-6437-407d-A8EE-F0AAD7539E65}">
      <x14:conditionalFormattings>
        <x14:conditionalFormatting xmlns:xm="http://schemas.microsoft.com/office/excel/2006/main">
          <x14:cfRule type="dataBar" id="{AC811C60-F640-47B5-878F-817D8531FC5A}">
            <x14:dataBar minLength="0" maxLength="100" border="1" negativeBarBorderColorSameAsPositive="0">
              <x14:cfvo type="autoMin"/>
              <x14:cfvo type="autoMax"/>
              <x14:borderColor rgb="FF638EC6"/>
              <x14:negativeFillColor rgb="FFFF0000"/>
              <x14:negativeBorderColor rgb="FFFF0000"/>
              <x14:axisColor rgb="FF000000"/>
            </x14:dataBar>
          </x14:cfRule>
          <xm:sqref>S15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84E93-DB13-4D58-AB03-9621AA38683E}">
  <sheetPr>
    <tabColor rgb="FF0070C0"/>
  </sheetPr>
  <dimension ref="B3:R53"/>
  <sheetViews>
    <sheetView topLeftCell="A13" workbookViewId="0">
      <selection activeCell="J37" sqref="J37"/>
    </sheetView>
  </sheetViews>
  <sheetFormatPr defaultRowHeight="14.4" x14ac:dyDescent="0.3"/>
  <sheetData>
    <row r="3" spans="2:14" x14ac:dyDescent="0.3">
      <c r="B3" s="236" t="s">
        <v>233</v>
      </c>
      <c r="C3" s="31"/>
      <c r="D3" s="31"/>
      <c r="E3" s="31"/>
      <c r="F3" s="31"/>
      <c r="G3" s="31"/>
      <c r="H3" s="31"/>
      <c r="I3" s="31"/>
      <c r="J3" s="31"/>
      <c r="K3" s="31"/>
      <c r="L3" s="31"/>
      <c r="M3" s="237"/>
    </row>
    <row r="4" spans="2:14" ht="15" thickBot="1" x14ac:dyDescent="0.35">
      <c r="B4" s="238" t="s">
        <v>116</v>
      </c>
      <c r="C4" s="238" t="s">
        <v>1</v>
      </c>
      <c r="D4" s="238" t="s">
        <v>9</v>
      </c>
      <c r="E4" s="239" t="s">
        <v>2</v>
      </c>
      <c r="F4" s="239" t="s">
        <v>3</v>
      </c>
      <c r="G4" s="239" t="s">
        <v>74</v>
      </c>
      <c r="H4" s="239" t="s">
        <v>6</v>
      </c>
      <c r="I4" s="239" t="s">
        <v>7</v>
      </c>
      <c r="J4" s="239" t="s">
        <v>8</v>
      </c>
      <c r="K4" s="239" t="s">
        <v>4</v>
      </c>
      <c r="L4" s="239" t="s">
        <v>5</v>
      </c>
      <c r="M4" s="240" t="s">
        <v>10</v>
      </c>
    </row>
    <row r="5" spans="2:14" x14ac:dyDescent="0.3">
      <c r="C5" s="31" t="s">
        <v>119</v>
      </c>
      <c r="D5" s="31"/>
      <c r="E5" s="31">
        <v>0.6</v>
      </c>
      <c r="F5" s="241"/>
      <c r="G5" s="241"/>
      <c r="H5" s="241"/>
      <c r="I5" s="241"/>
      <c r="J5" s="31">
        <v>0.6</v>
      </c>
      <c r="K5" s="241"/>
      <c r="L5" s="241"/>
      <c r="M5" s="31" t="s">
        <v>227</v>
      </c>
    </row>
    <row r="6" spans="2:14" x14ac:dyDescent="0.3">
      <c r="C6" s="31" t="s">
        <v>119</v>
      </c>
      <c r="D6" s="31"/>
      <c r="E6" s="241"/>
      <c r="F6" s="31">
        <v>0.6</v>
      </c>
      <c r="G6" s="241"/>
      <c r="H6" s="241"/>
      <c r="I6" s="241"/>
      <c r="J6" s="241"/>
      <c r="K6" s="31">
        <v>0.6</v>
      </c>
      <c r="L6" s="241"/>
      <c r="M6" s="31" t="s">
        <v>228</v>
      </c>
    </row>
    <row r="7" spans="2:14" x14ac:dyDescent="0.3">
      <c r="C7" s="31" t="s">
        <v>119</v>
      </c>
      <c r="D7" s="31"/>
      <c r="E7" s="241"/>
      <c r="F7" s="31">
        <v>0.6</v>
      </c>
      <c r="G7" s="241"/>
      <c r="H7" s="241"/>
      <c r="I7" s="31">
        <v>0.6</v>
      </c>
      <c r="J7" s="241"/>
      <c r="K7" s="241"/>
      <c r="L7" s="241"/>
      <c r="M7" s="31" t="s">
        <v>229</v>
      </c>
    </row>
    <row r="8" spans="2:14" x14ac:dyDescent="0.3">
      <c r="C8" s="31" t="s">
        <v>119</v>
      </c>
      <c r="D8" s="31"/>
      <c r="E8" s="241"/>
      <c r="F8" s="241"/>
      <c r="G8" s="241"/>
      <c r="H8" s="241"/>
      <c r="I8" s="31">
        <v>0.6</v>
      </c>
      <c r="J8" s="241"/>
      <c r="K8" s="31">
        <v>0.6</v>
      </c>
      <c r="L8" s="241"/>
      <c r="M8" s="31" t="s">
        <v>230</v>
      </c>
    </row>
    <row r="9" spans="2:14" x14ac:dyDescent="0.3">
      <c r="C9" s="31" t="s">
        <v>119</v>
      </c>
      <c r="D9" s="31"/>
      <c r="E9" s="241"/>
      <c r="F9" s="241"/>
      <c r="G9" s="31">
        <v>0.6</v>
      </c>
      <c r="H9" s="241"/>
      <c r="I9" s="241"/>
      <c r="J9" s="241"/>
      <c r="K9" s="241"/>
      <c r="L9" s="31">
        <v>0.6</v>
      </c>
      <c r="M9" s="31" t="s">
        <v>231</v>
      </c>
    </row>
    <row r="10" spans="2:14" x14ac:dyDescent="0.3">
      <c r="C10" s="31" t="s">
        <v>119</v>
      </c>
      <c r="D10" s="31"/>
      <c r="E10" s="241"/>
      <c r="F10" s="241"/>
      <c r="G10" s="241"/>
      <c r="H10" s="31">
        <v>0.6</v>
      </c>
      <c r="I10" s="241"/>
      <c r="J10" s="241"/>
      <c r="K10" s="241"/>
      <c r="L10" s="31">
        <v>0.6</v>
      </c>
      <c r="M10" s="31" t="s">
        <v>232</v>
      </c>
    </row>
    <row r="11" spans="2:14" x14ac:dyDescent="0.3">
      <c r="C11" s="31" t="s">
        <v>119</v>
      </c>
      <c r="E11">
        <v>0.6</v>
      </c>
      <c r="F11" s="31">
        <v>0.6</v>
      </c>
      <c r="M11" s="31" t="s">
        <v>234</v>
      </c>
    </row>
    <row r="12" spans="2:14" x14ac:dyDescent="0.3">
      <c r="C12" s="31" t="s">
        <v>119</v>
      </c>
      <c r="K12" s="31">
        <v>0.6</v>
      </c>
      <c r="L12" s="31">
        <v>0.6</v>
      </c>
      <c r="M12" s="31" t="s">
        <v>235</v>
      </c>
    </row>
    <row r="13" spans="2:14" x14ac:dyDescent="0.3">
      <c r="C13" s="31" t="s">
        <v>119</v>
      </c>
      <c r="G13" s="31">
        <v>0.6</v>
      </c>
      <c r="H13" s="31">
        <v>0.6</v>
      </c>
      <c r="M13" s="31" t="s">
        <v>236</v>
      </c>
    </row>
    <row r="14" spans="2:14" x14ac:dyDescent="0.3">
      <c r="C14" s="31" t="s">
        <v>119</v>
      </c>
      <c r="H14" s="31">
        <v>0.6</v>
      </c>
      <c r="I14" s="31">
        <v>0.6</v>
      </c>
      <c r="M14" s="31" t="s">
        <v>237</v>
      </c>
    </row>
    <row r="15" spans="2:14" x14ac:dyDescent="0.3">
      <c r="B15" s="242"/>
      <c r="C15" s="242" t="s">
        <v>119</v>
      </c>
      <c r="D15" s="242"/>
      <c r="E15" s="242"/>
      <c r="F15" s="242"/>
      <c r="G15" s="242"/>
      <c r="H15" s="242"/>
      <c r="I15" s="242">
        <v>0.6</v>
      </c>
      <c r="J15" s="242">
        <v>0.6</v>
      </c>
      <c r="K15" s="242"/>
      <c r="L15" s="242"/>
      <c r="M15" s="242" t="s">
        <v>238</v>
      </c>
    </row>
    <row r="16" spans="2:14" x14ac:dyDescent="0.3">
      <c r="B16" s="243"/>
      <c r="C16" s="243"/>
      <c r="D16" s="243"/>
      <c r="E16" s="243"/>
      <c r="F16" s="243"/>
      <c r="G16" s="243"/>
      <c r="H16" s="243"/>
      <c r="I16" s="243"/>
      <c r="J16" s="243"/>
      <c r="K16" s="243"/>
      <c r="L16" s="243"/>
      <c r="M16" s="243"/>
      <c r="N16" s="31"/>
    </row>
    <row r="17" spans="2:18" x14ac:dyDescent="0.3">
      <c r="B17" s="243"/>
      <c r="C17" s="243"/>
      <c r="D17" s="243"/>
      <c r="E17" s="243"/>
      <c r="F17" s="243"/>
      <c r="G17" s="243"/>
      <c r="H17" s="243"/>
      <c r="I17" s="243"/>
      <c r="J17" s="243"/>
      <c r="K17" s="243"/>
      <c r="L17" s="243"/>
      <c r="M17" s="243"/>
      <c r="N17" s="31"/>
    </row>
    <row r="18" spans="2:18" x14ac:dyDescent="0.3">
      <c r="B18" s="243"/>
      <c r="C18" s="243"/>
      <c r="D18" s="243"/>
      <c r="E18" s="243"/>
      <c r="F18" s="243"/>
      <c r="G18" s="243"/>
      <c r="H18" s="243"/>
      <c r="I18" s="243"/>
      <c r="J18" s="243"/>
      <c r="K18" s="243"/>
      <c r="L18" s="243"/>
      <c r="M18" s="243"/>
      <c r="N18" s="31"/>
    </row>
    <row r="19" spans="2:18" x14ac:dyDescent="0.3">
      <c r="B19" s="236" t="s">
        <v>0</v>
      </c>
      <c r="C19" s="31"/>
      <c r="D19" s="31"/>
      <c r="E19" s="31"/>
      <c r="F19" s="31"/>
      <c r="G19" s="31"/>
      <c r="H19" s="31"/>
      <c r="I19" s="31"/>
      <c r="J19" s="31"/>
      <c r="K19" s="31"/>
      <c r="L19" s="31"/>
      <c r="M19" s="237"/>
      <c r="N19" s="31"/>
    </row>
    <row r="20" spans="2:18" ht="15" thickBot="1" x14ac:dyDescent="0.35">
      <c r="B20" s="238" t="s">
        <v>116</v>
      </c>
      <c r="C20" s="238" t="s">
        <v>1</v>
      </c>
      <c r="D20" s="238" t="s">
        <v>9</v>
      </c>
      <c r="E20" s="239" t="s">
        <v>2</v>
      </c>
      <c r="F20" s="239" t="s">
        <v>3</v>
      </c>
      <c r="G20" s="239" t="s">
        <v>74</v>
      </c>
      <c r="H20" s="239" t="s">
        <v>6</v>
      </c>
      <c r="I20" s="239" t="s">
        <v>7</v>
      </c>
      <c r="J20" s="239" t="s">
        <v>8</v>
      </c>
      <c r="K20" s="239" t="s">
        <v>4</v>
      </c>
      <c r="L20" s="239" t="s">
        <v>5</v>
      </c>
      <c r="M20" s="240" t="s">
        <v>10</v>
      </c>
      <c r="N20" s="31"/>
    </row>
    <row r="21" spans="2:18" x14ac:dyDescent="0.3">
      <c r="B21" t="s">
        <v>122</v>
      </c>
      <c r="C21" t="s">
        <v>11</v>
      </c>
      <c r="D21">
        <v>2040</v>
      </c>
      <c r="E21" cm="1">
        <f t="array" ref="E21">IF(E$4=MID($M21,9,3),INDEX(Balmorel!$C$7:$J$23,MATCH(MID($M21,9,3)&amp;$D21,Balmorel!$B$7:$B$23&amp;Balmorel!$A$7:$A$23,0),MATCH(MID($M21,13,3),Balmorel!$C$6:$J$6,0)),IF(E$4=MID($M21,13,3),INDEX(Balmorel!$C$7:$J$23,MATCH(MID($M21,13,3)&amp;$D21,Balmorel!$B$7:$B$23&amp;Balmorel!$A$7:$A$23,0),MATCH(MID($M21,9,3),Balmorel!$C$6:$J$6,0)),0))</f>
        <v>1700</v>
      </c>
      <c r="F21" s="31" cm="1">
        <f t="array" ref="F21">IF(F$4=MID($M21,9,3),INDEX(Balmorel!$C$7:$J$23,MATCH(MID($M21,9,3)&amp;$D21,Balmorel!$B$7:$B$23&amp;Balmorel!$A$7:$A$23,0),MATCH(MID($M21,13,3),Balmorel!$C$6:$J$6,0)),IF(F$4=MID($M21,13,3),INDEX(Balmorel!$C$7:$J$23,MATCH(MID($M21,13,3)&amp;$D21,Balmorel!$B$7:$B$23&amp;Balmorel!$A$7:$A$23,0),MATCH(MID($M21,9,3),Balmorel!$C$6:$J$6,0)),0))</f>
        <v>0</v>
      </c>
      <c r="G21" s="31" cm="1">
        <f t="array" ref="G21">IF(G$4=MID($M21,9,3),INDEX(Balmorel!$C$7:$J$23,MATCH(MID($M21,9,3)&amp;$D21,Balmorel!$B$7:$B$23&amp;Balmorel!$A$7:$A$23,0),MATCH(MID($M21,13,3),Balmorel!$C$6:$J$6,0)),IF(G$4=MID($M21,13,3),INDEX(Balmorel!$C$7:$J$23,MATCH(MID($M21,13,3)&amp;$D21,Balmorel!$B$7:$B$23&amp;Balmorel!$A$7:$A$23,0),MATCH(MID($M21,9,3),Balmorel!$C$6:$J$6,0)),0))</f>
        <v>0</v>
      </c>
      <c r="H21" s="31" cm="1">
        <f t="array" ref="H21">IF(H$4=MID($M21,9,3),INDEX(Balmorel!$C$7:$J$23,MATCH(MID($M21,9,3)&amp;$D21,Balmorel!$B$7:$B$23&amp;Balmorel!$A$7:$A$23,0),MATCH(MID($M21,13,3),Balmorel!$C$6:$J$6,0)),IF(H$4=MID($M21,13,3),INDEX(Balmorel!$C$7:$J$23,MATCH(MID($M21,13,3)&amp;$D21,Balmorel!$B$7:$B$23&amp;Balmorel!$A$7:$A$23,0),MATCH(MID($M21,9,3),Balmorel!$C$6:$J$6,0)),0))</f>
        <v>0</v>
      </c>
      <c r="I21" s="31" cm="1">
        <f t="array" ref="I21">IF(I$4=MID($M21,9,3),INDEX(Balmorel!$C$7:$J$23,MATCH(MID($M21,9,3)&amp;$D21,Balmorel!$B$7:$B$23&amp;Balmorel!$A$7:$A$23,0),MATCH(MID($M21,13,3),Balmorel!$C$6:$J$6,0)),IF(I$4=MID($M21,13,3),INDEX(Balmorel!$C$7:$J$23,MATCH(MID($M21,13,3)&amp;$D21,Balmorel!$B$7:$B$23&amp;Balmorel!$A$7:$A$23,0),MATCH(MID($M21,9,3),Balmorel!$C$6:$J$6,0)),0))</f>
        <v>0</v>
      </c>
      <c r="J21" s="31" cm="1">
        <f t="array" ref="J21">IF(J$4=MID($M21,9,3),INDEX(Balmorel!$C$7:$J$23,MATCH(MID($M21,9,3)&amp;$D21,Balmorel!$B$7:$B$23&amp;Balmorel!$A$7:$A$23,0),MATCH(MID($M21,13,3),Balmorel!$C$6:$J$6,0)),IF(J$4=MID($M21,13,3),INDEX(Balmorel!$C$7:$J$23,MATCH(MID($M21,13,3)&amp;$D21,Balmorel!$B$7:$B$23&amp;Balmorel!$A$7:$A$23,0),MATCH(MID($M21,9,3),Balmorel!$C$6:$J$6,0)),0))</f>
        <v>1300</v>
      </c>
      <c r="K21" s="31" cm="1">
        <f t="array" ref="K21">IF(K$4=MID($M21,9,3),INDEX(Balmorel!$C$7:$J$23,MATCH(MID($M21,9,3)&amp;$D21,Balmorel!$B$7:$B$23&amp;Balmorel!$A$7:$A$23,0),MATCH(MID($M21,13,3),Balmorel!$C$6:$J$6,0)),IF(K$4=MID($M21,13,3),INDEX(Balmorel!$C$7:$J$23,MATCH(MID($M21,13,3)&amp;$D21,Balmorel!$B$7:$B$23&amp;Balmorel!$A$7:$A$23,0),MATCH(MID($M21,9,3),Balmorel!$C$6:$J$6,0)),0))</f>
        <v>0</v>
      </c>
      <c r="L21" s="31" cm="1">
        <f t="array" ref="L21">IF(L$4=MID($M21,9,3),INDEX(Balmorel!$C$7:$J$23,MATCH(MID($M21,9,3)&amp;$D21,Balmorel!$B$7:$B$23&amp;Balmorel!$A$7:$A$23,0),MATCH(MID($M21,13,3),Balmorel!$C$6:$J$6,0)),IF(L$4=MID($M21,13,3),INDEX(Balmorel!$C$7:$J$23,MATCH(MID($M21,13,3)&amp;$D21,Balmorel!$B$7:$B$23&amp;Balmorel!$A$7:$A$23,0),MATCH(MID($M21,9,3),Balmorel!$C$6:$J$6,0)),0))</f>
        <v>0</v>
      </c>
      <c r="M21" s="31" t="s">
        <v>227</v>
      </c>
      <c r="Q21" t="s">
        <v>245</v>
      </c>
    </row>
    <row r="22" spans="2:18" x14ac:dyDescent="0.3">
      <c r="B22" s="31" t="s">
        <v>122</v>
      </c>
      <c r="C22" s="31" t="s">
        <v>11</v>
      </c>
      <c r="D22" s="31">
        <v>2040</v>
      </c>
      <c r="E22" s="31" cm="1">
        <f t="array" ref="E22">IF(E$4=MID($M22,9,3),INDEX(Balmorel!$C$7:$J$23,MATCH(MID($M22,9,3)&amp;$D22,Balmorel!$B$7:$B$23&amp;Balmorel!$A$7:$A$23,0),MATCH(MID($M22,13,3),Balmorel!$C$6:$J$6,0)),IF(E$4=MID($M22,13,3),INDEX(Balmorel!$C$7:$J$23,MATCH(MID($M22,13,3)&amp;$D22,Balmorel!$B$7:$B$23&amp;Balmorel!$A$7:$A$23,0),MATCH(MID($M22,9,3),Balmorel!$C$6:$J$6,0)),0))</f>
        <v>0</v>
      </c>
      <c r="F22" s="31" cm="1">
        <f t="array" ref="F22">IF(F$4=MID($M22,9,3),INDEX(Balmorel!$C$7:$J$23,MATCH(MID($M22,9,3)&amp;$D22,Balmorel!$B$7:$B$23&amp;Balmorel!$A$7:$A$23,0),MATCH(MID($M22,13,3),Balmorel!$C$6:$J$6,0)),IF(F$4=MID($M22,13,3),INDEX(Balmorel!$C$7:$J$23,MATCH(MID($M22,13,3)&amp;$D22,Balmorel!$B$7:$B$23&amp;Balmorel!$A$7:$A$23,0),MATCH(MID($M22,9,3),Balmorel!$C$6:$J$6,0)),0))</f>
        <v>3546.0685782468099</v>
      </c>
      <c r="G22" s="31" cm="1">
        <f t="array" ref="G22">IF(G$4=MID($M22,9,3),INDEX(Balmorel!$C$7:$J$23,MATCH(MID($M22,9,3)&amp;$D22,Balmorel!$B$7:$B$23&amp;Balmorel!$A$7:$A$23,0),MATCH(MID($M22,13,3),Balmorel!$C$6:$J$6,0)),IF(G$4=MID($M22,13,3),INDEX(Balmorel!$C$7:$J$23,MATCH(MID($M22,13,3)&amp;$D22,Balmorel!$B$7:$B$23&amp;Balmorel!$A$7:$A$23,0),MATCH(MID($M22,9,3),Balmorel!$C$6:$J$6,0)),0))</f>
        <v>0</v>
      </c>
      <c r="H22" s="31" cm="1">
        <f t="array" ref="H22">IF(H$4=MID($M22,9,3),INDEX(Balmorel!$C$7:$J$23,MATCH(MID($M22,9,3)&amp;$D22,Balmorel!$B$7:$B$23&amp;Balmorel!$A$7:$A$23,0),MATCH(MID($M22,13,3),Balmorel!$C$6:$J$6,0)),IF(H$4=MID($M22,13,3),INDEX(Balmorel!$C$7:$J$23,MATCH(MID($M22,13,3)&amp;$D22,Balmorel!$B$7:$B$23&amp;Balmorel!$A$7:$A$23,0),MATCH(MID($M22,9,3),Balmorel!$C$6:$J$6,0)),0))</f>
        <v>0</v>
      </c>
      <c r="I22" s="31" cm="1">
        <f t="array" ref="I22">IF(I$4=MID($M22,9,3),INDEX(Balmorel!$C$7:$J$23,MATCH(MID($M22,9,3)&amp;$D22,Balmorel!$B$7:$B$23&amp;Balmorel!$A$7:$A$23,0),MATCH(MID($M22,13,3),Balmorel!$C$6:$J$6,0)),IF(I$4=MID($M22,13,3),INDEX(Balmorel!$C$7:$J$23,MATCH(MID($M22,13,3)&amp;$D22,Balmorel!$B$7:$B$23&amp;Balmorel!$A$7:$A$23,0),MATCH(MID($M22,9,3),Balmorel!$C$6:$J$6,0)),0))</f>
        <v>0</v>
      </c>
      <c r="J22" s="31" cm="1">
        <f t="array" ref="J22">IF(J$4=MID($M22,9,3),INDEX(Balmorel!$C$7:$J$23,MATCH(MID($M22,9,3)&amp;$D22,Balmorel!$B$7:$B$23&amp;Balmorel!$A$7:$A$23,0),MATCH(MID($M22,13,3),Balmorel!$C$6:$J$6,0)),IF(J$4=MID($M22,13,3),INDEX(Balmorel!$C$7:$J$23,MATCH(MID($M22,13,3)&amp;$D22,Balmorel!$B$7:$B$23&amp;Balmorel!$A$7:$A$23,0),MATCH(MID($M22,9,3),Balmorel!$C$6:$J$6,0)),0))</f>
        <v>0</v>
      </c>
      <c r="K22" s="31" cm="1">
        <f t="array" ref="K22">IF(K$4=MID($M22,9,3),INDEX(Balmorel!$C$7:$J$23,MATCH(MID($M22,9,3)&amp;$D22,Balmorel!$B$7:$B$23&amp;Balmorel!$A$7:$A$23,0),MATCH(MID($M22,13,3),Balmorel!$C$6:$J$6,0)),IF(K$4=MID($M22,13,3),INDEX(Balmorel!$C$7:$J$23,MATCH(MID($M22,13,3)&amp;$D22,Balmorel!$B$7:$B$23&amp;Balmorel!$A$7:$A$23,0),MATCH(MID($M22,9,3),Balmorel!$C$6:$J$6,0)),0))</f>
        <v>3546.0685782468099</v>
      </c>
      <c r="L22" s="31" cm="1">
        <f t="array" ref="L22">IF(L$4=MID($M22,9,3),INDEX(Balmorel!$C$7:$J$23,MATCH(MID($M22,9,3)&amp;$D22,Balmorel!$B$7:$B$23&amp;Balmorel!$A$7:$A$23,0),MATCH(MID($M22,13,3),Balmorel!$C$6:$J$6,0)),IF(L$4=MID($M22,13,3),INDEX(Balmorel!$C$7:$J$23,MATCH(MID($M22,13,3)&amp;$D22,Balmorel!$B$7:$B$23&amp;Balmorel!$A$7:$A$23,0),MATCH(MID($M22,9,3),Balmorel!$C$6:$J$6,0)),0))</f>
        <v>0</v>
      </c>
      <c r="M22" s="241" t="s">
        <v>228</v>
      </c>
      <c r="Q22" s="241" t="s">
        <v>247</v>
      </c>
    </row>
    <row r="23" spans="2:18" x14ac:dyDescent="0.3">
      <c r="B23" s="31" t="s">
        <v>122</v>
      </c>
      <c r="C23" s="31" t="s">
        <v>11</v>
      </c>
      <c r="D23" s="31">
        <v>2040</v>
      </c>
      <c r="E23" s="31" cm="1">
        <f t="array" ref="E23">IF(E$4=MID($M23,9,3),INDEX(Balmorel!$C$7:$J$23,MATCH(MID($M23,9,3)&amp;$D23,Balmorel!$B$7:$B$23&amp;Balmorel!$A$7:$A$23,0),MATCH(MID($M23,13,3),Balmorel!$C$6:$J$6,0)),IF(E$4=MID($M23,13,3),INDEX(Balmorel!$C$7:$J$23,MATCH(MID($M23,13,3)&amp;$D23,Balmorel!$B$7:$B$23&amp;Balmorel!$A$7:$A$23,0),MATCH(MID($M23,9,3),Balmorel!$C$6:$J$6,0)),0))</f>
        <v>0</v>
      </c>
      <c r="F23" s="31" cm="1">
        <f t="array" ref="F23">IF(F$4=MID($M23,9,3),INDEX(Balmorel!$C$7:$J$23,MATCH(MID($M23,9,3)&amp;$D23,Balmorel!$B$7:$B$23&amp;Balmorel!$A$7:$A$23,0),MATCH(MID($M23,13,3),Balmorel!$C$6:$J$6,0)),IF(F$4=MID($M23,13,3),INDEX(Balmorel!$C$7:$J$23,MATCH(MID($M23,13,3)&amp;$D23,Balmorel!$B$7:$B$23&amp;Balmorel!$A$7:$A$23,0),MATCH(MID($M23,9,3),Balmorel!$C$6:$J$6,0)),0))</f>
        <v>3740</v>
      </c>
      <c r="G23" s="31" cm="1">
        <f t="array" ref="G23">IF(G$4=MID($M23,9,3),INDEX(Balmorel!$C$7:$J$23,MATCH(MID($M23,9,3)&amp;$D23,Balmorel!$B$7:$B$23&amp;Balmorel!$A$7:$A$23,0),MATCH(MID($M23,13,3),Balmorel!$C$6:$J$6,0)),IF(G$4=MID($M23,13,3),INDEX(Balmorel!$C$7:$J$23,MATCH(MID($M23,13,3)&amp;$D23,Balmorel!$B$7:$B$23&amp;Balmorel!$A$7:$A$23,0),MATCH(MID($M23,9,3),Balmorel!$C$6:$J$6,0)),0))</f>
        <v>0</v>
      </c>
      <c r="H23" s="31" cm="1">
        <f t="array" ref="H23">IF(H$4=MID($M23,9,3),INDEX(Balmorel!$C$7:$J$23,MATCH(MID($M23,9,3)&amp;$D23,Balmorel!$B$7:$B$23&amp;Balmorel!$A$7:$A$23,0),MATCH(MID($M23,13,3),Balmorel!$C$6:$J$6,0)),IF(H$4=MID($M23,13,3),INDEX(Balmorel!$C$7:$J$23,MATCH(MID($M23,13,3)&amp;$D23,Balmorel!$B$7:$B$23&amp;Balmorel!$A$7:$A$23,0),MATCH(MID($M23,9,3),Balmorel!$C$6:$J$6,0)),0))</f>
        <v>0</v>
      </c>
      <c r="I23" s="31" cm="1">
        <f t="array" ref="I23">IF(I$4=MID($M23,9,3),INDEX(Balmorel!$C$7:$J$23,MATCH(MID($M23,9,3)&amp;$D23,Balmorel!$B$7:$B$23&amp;Balmorel!$A$7:$A$23,0),MATCH(MID($M23,13,3),Balmorel!$C$6:$J$6,0)),IF(I$4=MID($M23,13,3),INDEX(Balmorel!$C$7:$J$23,MATCH(MID($M23,13,3)&amp;$D23,Balmorel!$B$7:$B$23&amp;Balmorel!$A$7:$A$23,0),MATCH(MID($M23,9,3),Balmorel!$C$6:$J$6,0)),0))</f>
        <v>3680</v>
      </c>
      <c r="J23" s="31" cm="1">
        <f t="array" ref="J23">IF(J$4=MID($M23,9,3),INDEX(Balmorel!$C$7:$J$23,MATCH(MID($M23,9,3)&amp;$D23,Balmorel!$B$7:$B$23&amp;Balmorel!$A$7:$A$23,0),MATCH(MID($M23,13,3),Balmorel!$C$6:$J$6,0)),IF(J$4=MID($M23,13,3),INDEX(Balmorel!$C$7:$J$23,MATCH(MID($M23,13,3)&amp;$D23,Balmorel!$B$7:$B$23&amp;Balmorel!$A$7:$A$23,0),MATCH(MID($M23,9,3),Balmorel!$C$6:$J$6,0)),0))</f>
        <v>0</v>
      </c>
      <c r="K23" s="31" cm="1">
        <f t="array" ref="K23">IF(K$4=MID($M23,9,3),INDEX(Balmorel!$C$7:$J$23,MATCH(MID($M23,9,3)&amp;$D23,Balmorel!$B$7:$B$23&amp;Balmorel!$A$7:$A$23,0),MATCH(MID($M23,13,3),Balmorel!$C$6:$J$6,0)),IF(K$4=MID($M23,13,3),INDEX(Balmorel!$C$7:$J$23,MATCH(MID($M23,13,3)&amp;$D23,Balmorel!$B$7:$B$23&amp;Balmorel!$A$7:$A$23,0),MATCH(MID($M23,9,3),Balmorel!$C$6:$J$6,0)),0))</f>
        <v>0</v>
      </c>
      <c r="L23" s="31" cm="1">
        <f t="array" ref="L23">IF(L$4=MID($M23,9,3),INDEX(Balmorel!$C$7:$J$23,MATCH(MID($M23,9,3)&amp;$D23,Balmorel!$B$7:$B$23&amp;Balmorel!$A$7:$A$23,0),MATCH(MID($M23,13,3),Balmorel!$C$6:$J$6,0)),IF(L$4=MID($M23,13,3),INDEX(Balmorel!$C$7:$J$23,MATCH(MID($M23,13,3)&amp;$D23,Balmorel!$B$7:$B$23&amp;Balmorel!$A$7:$A$23,0),MATCH(MID($M23,9,3),Balmorel!$C$6:$J$6,0)),0))</f>
        <v>0</v>
      </c>
      <c r="M23" s="241" t="s">
        <v>229</v>
      </c>
      <c r="Q23" s="241" t="s">
        <v>246</v>
      </c>
    </row>
    <row r="24" spans="2:18" x14ac:dyDescent="0.3">
      <c r="B24" s="31" t="s">
        <v>122</v>
      </c>
      <c r="C24" s="31" t="s">
        <v>11</v>
      </c>
      <c r="D24" s="31">
        <v>2040</v>
      </c>
      <c r="E24" s="31" cm="1">
        <f t="array" ref="E24">IF(E$4=MID($M24,9,3),INDEX(Balmorel!$C$7:$J$23,MATCH(MID($M24,9,3)&amp;$D24,Balmorel!$B$7:$B$23&amp;Balmorel!$A$7:$A$23,0),MATCH(MID($M24,13,3),Balmorel!$C$6:$J$6,0)),IF(E$4=MID($M24,13,3),INDEX(Balmorel!$C$7:$J$23,MATCH(MID($M24,13,3)&amp;$D24,Balmorel!$B$7:$B$23&amp;Balmorel!$A$7:$A$23,0),MATCH(MID($M24,9,3),Balmorel!$C$6:$J$6,0)),0))</f>
        <v>0</v>
      </c>
      <c r="F24" s="31" cm="1">
        <f t="array" ref="F24">IF(F$4=MID($M24,9,3),INDEX(Balmorel!$C$7:$J$23,MATCH(MID($M24,9,3)&amp;$D24,Balmorel!$B$7:$B$23&amp;Balmorel!$A$7:$A$23,0),MATCH(MID($M24,13,3),Balmorel!$C$6:$J$6,0)),IF(F$4=MID($M24,13,3),INDEX(Balmorel!$C$7:$J$23,MATCH(MID($M24,13,3)&amp;$D24,Balmorel!$B$7:$B$23&amp;Balmorel!$A$7:$A$23,0),MATCH(MID($M24,9,3),Balmorel!$C$6:$J$6,0)),0))</f>
        <v>0</v>
      </c>
      <c r="G24" s="31" cm="1">
        <f t="array" ref="G24">IF(G$4=MID($M24,9,3),INDEX(Balmorel!$C$7:$J$23,MATCH(MID($M24,9,3)&amp;$D24,Balmorel!$B$7:$B$23&amp;Balmorel!$A$7:$A$23,0),MATCH(MID($M24,13,3),Balmorel!$C$6:$J$6,0)),IF(G$4=MID($M24,13,3),INDEX(Balmorel!$C$7:$J$23,MATCH(MID($M24,13,3)&amp;$D24,Balmorel!$B$7:$B$23&amp;Balmorel!$A$7:$A$23,0),MATCH(MID($M24,9,3),Balmorel!$C$6:$J$6,0)),0))</f>
        <v>0</v>
      </c>
      <c r="H24" s="31" cm="1">
        <f t="array" ref="H24">IF(H$4=MID($M24,9,3),INDEX(Balmorel!$C$7:$J$23,MATCH(MID($M24,9,3)&amp;$D24,Balmorel!$B$7:$B$23&amp;Balmorel!$A$7:$A$23,0),MATCH(MID($M24,13,3),Balmorel!$C$6:$J$6,0)),IF(H$4=MID($M24,13,3),INDEX(Balmorel!$C$7:$J$23,MATCH(MID($M24,13,3)&amp;$D24,Balmorel!$B$7:$B$23&amp;Balmorel!$A$7:$A$23,0),MATCH(MID($M24,9,3),Balmorel!$C$6:$J$6,0)),0))</f>
        <v>0</v>
      </c>
      <c r="I24" s="31" cm="1">
        <f t="array" ref="I24">IF(I$4=MID($M24,9,3),INDEX(Balmorel!$C$7:$J$23,MATCH(MID($M24,9,3)&amp;$D24,Balmorel!$B$7:$B$23&amp;Balmorel!$A$7:$A$23,0),MATCH(MID($M24,13,3),Balmorel!$C$6:$J$6,0)),IF(I$4=MID($M24,13,3),INDEX(Balmorel!$C$7:$J$23,MATCH(MID($M24,13,3)&amp;$D24,Balmorel!$B$7:$B$23&amp;Balmorel!$A$7:$A$23,0),MATCH(MID($M24,9,3),Balmorel!$C$6:$J$6,0)),0))</f>
        <v>2095</v>
      </c>
      <c r="J24" s="31" cm="1">
        <f t="array" ref="J24">IF(J$4=MID($M24,9,3),INDEX(Balmorel!$C$7:$J$23,MATCH(MID($M24,9,3)&amp;$D24,Balmorel!$B$7:$B$23&amp;Balmorel!$A$7:$A$23,0),MATCH(MID($M24,13,3),Balmorel!$C$6:$J$6,0)),IF(J$4=MID($M24,13,3),INDEX(Balmorel!$C$7:$J$23,MATCH(MID($M24,13,3)&amp;$D24,Balmorel!$B$7:$B$23&amp;Balmorel!$A$7:$A$23,0),MATCH(MID($M24,9,3),Balmorel!$C$6:$J$6,0)),0))</f>
        <v>0</v>
      </c>
      <c r="K24" s="31" cm="1">
        <f t="array" ref="K24">IF(K$4=MID($M24,9,3),INDEX(Balmorel!$C$7:$J$23,MATCH(MID($M24,9,3)&amp;$D24,Balmorel!$B$7:$B$23&amp;Balmorel!$A$7:$A$23,0),MATCH(MID($M24,13,3),Balmorel!$C$6:$J$6,0)),IF(K$4=MID($M24,13,3),INDEX(Balmorel!$C$7:$J$23,MATCH(MID($M24,13,3)&amp;$D24,Balmorel!$B$7:$B$23&amp;Balmorel!$A$7:$A$23,0),MATCH(MID($M24,9,3),Balmorel!$C$6:$J$6,0)),0))</f>
        <v>2145</v>
      </c>
      <c r="L24" s="31" cm="1">
        <f t="array" ref="L24">IF(L$4=MID($M24,9,3),INDEX(Balmorel!$C$7:$J$23,MATCH(MID($M24,9,3)&amp;$D24,Balmorel!$B$7:$B$23&amp;Balmorel!$A$7:$A$23,0),MATCH(MID($M24,13,3),Balmorel!$C$6:$J$6,0)),IF(L$4=MID($M24,13,3),INDEX(Balmorel!$C$7:$J$23,MATCH(MID($M24,13,3)&amp;$D24,Balmorel!$B$7:$B$23&amp;Balmorel!$A$7:$A$23,0),MATCH(MID($M24,9,3),Balmorel!$C$6:$J$6,0)),0))</f>
        <v>0</v>
      </c>
      <c r="M24" s="241" t="s">
        <v>230</v>
      </c>
    </row>
    <row r="25" spans="2:18" x14ac:dyDescent="0.3">
      <c r="B25" s="31" t="s">
        <v>122</v>
      </c>
      <c r="C25" s="31" t="s">
        <v>11</v>
      </c>
      <c r="D25" s="31">
        <v>2040</v>
      </c>
      <c r="E25" s="31" cm="1">
        <f t="array" ref="E25">IF(E$4=MID($M25,9,3),INDEX(Balmorel!$C$7:$J$23,MATCH(MID($M25,9,3)&amp;$D25,Balmorel!$B$7:$B$23&amp;Balmorel!$A$7:$A$23,0),MATCH(MID($M25,13,3),Balmorel!$C$6:$J$6,0)),IF(E$4=MID($M25,13,3),INDEX(Balmorel!$C$7:$J$23,MATCH(MID($M25,13,3)&amp;$D25,Balmorel!$B$7:$B$23&amp;Balmorel!$A$7:$A$23,0),MATCH(MID($M25,9,3),Balmorel!$C$6:$J$6,0)),0))</f>
        <v>0</v>
      </c>
      <c r="F25" s="31" cm="1">
        <f t="array" ref="F25">IF(F$4=MID($M25,9,3),INDEX(Balmorel!$C$7:$J$23,MATCH(MID($M25,9,3)&amp;$D25,Balmorel!$B$7:$B$23&amp;Balmorel!$A$7:$A$23,0),MATCH(MID($M25,13,3),Balmorel!$C$6:$J$6,0)),IF(F$4=MID($M25,13,3),INDEX(Balmorel!$C$7:$J$23,MATCH(MID($M25,13,3)&amp;$D25,Balmorel!$B$7:$B$23&amp;Balmorel!$A$7:$A$23,0),MATCH(MID($M25,9,3),Balmorel!$C$6:$J$6,0)),0))</f>
        <v>0</v>
      </c>
      <c r="G25" s="31" cm="1">
        <f t="array" ref="G25">IF(G$4=MID($M25,9,3),INDEX(Balmorel!$C$7:$J$23,MATCH(MID($M25,9,3)&amp;$D25,Balmorel!$B$7:$B$23&amp;Balmorel!$A$7:$A$23,0),MATCH(MID($M25,13,3),Balmorel!$C$6:$J$6,0)),IF(G$4=MID($M25,13,3),INDEX(Balmorel!$C$7:$J$23,MATCH(MID($M25,13,3)&amp;$D25,Balmorel!$B$7:$B$23&amp;Balmorel!$A$7:$A$23,0),MATCH(MID($M25,9,3),Balmorel!$C$6:$J$6,0)),0))</f>
        <v>600</v>
      </c>
      <c r="H25" s="31" cm="1">
        <f t="array" ref="H25">IF(H$4=MID($M25,9,3),INDEX(Balmorel!$C$7:$J$23,MATCH(MID($M25,9,3)&amp;$D25,Balmorel!$B$7:$B$23&amp;Balmorel!$A$7:$A$23,0),MATCH(MID($M25,13,3),Balmorel!$C$6:$J$6,0)),IF(H$4=MID($M25,13,3),INDEX(Balmorel!$C$7:$J$23,MATCH(MID($M25,13,3)&amp;$D25,Balmorel!$B$7:$B$23&amp;Balmorel!$A$7:$A$23,0),MATCH(MID($M25,9,3),Balmorel!$C$6:$J$6,0)),0))</f>
        <v>0</v>
      </c>
      <c r="I25" s="31" cm="1">
        <f t="array" ref="I25">IF(I$4=MID($M25,9,3),INDEX(Balmorel!$C$7:$J$23,MATCH(MID($M25,9,3)&amp;$D25,Balmorel!$B$7:$B$23&amp;Balmorel!$A$7:$A$23,0),MATCH(MID($M25,13,3),Balmorel!$C$6:$J$6,0)),IF(I$4=MID($M25,13,3),INDEX(Balmorel!$C$7:$J$23,MATCH(MID($M25,13,3)&amp;$D25,Balmorel!$B$7:$B$23&amp;Balmorel!$A$7:$A$23,0),MATCH(MID($M25,9,3),Balmorel!$C$6:$J$6,0)),0))</f>
        <v>0</v>
      </c>
      <c r="J25" s="31" cm="1">
        <f t="array" ref="J25">IF(J$4=MID($M25,9,3),INDEX(Balmorel!$C$7:$J$23,MATCH(MID($M25,9,3)&amp;$D25,Balmorel!$B$7:$B$23&amp;Balmorel!$A$7:$A$23,0),MATCH(MID($M25,13,3),Balmorel!$C$6:$J$6,0)),IF(J$4=MID($M25,13,3),INDEX(Balmorel!$C$7:$J$23,MATCH(MID($M25,13,3)&amp;$D25,Balmorel!$B$7:$B$23&amp;Balmorel!$A$7:$A$23,0),MATCH(MID($M25,9,3),Balmorel!$C$6:$J$6,0)),0))</f>
        <v>0</v>
      </c>
      <c r="K25" s="31" cm="1">
        <f t="array" ref="K25">IF(K$4=MID($M25,9,3),INDEX(Balmorel!$C$7:$J$23,MATCH(MID($M25,9,3)&amp;$D25,Balmorel!$B$7:$B$23&amp;Balmorel!$A$7:$A$23,0),MATCH(MID($M25,13,3),Balmorel!$C$6:$J$6,0)),IF(K$4=MID($M25,13,3),INDEX(Balmorel!$C$7:$J$23,MATCH(MID($M25,13,3)&amp;$D25,Balmorel!$B$7:$B$23&amp;Balmorel!$A$7:$A$23,0),MATCH(MID($M25,9,3),Balmorel!$C$6:$J$6,0)),0))</f>
        <v>0</v>
      </c>
      <c r="L25" s="31" cm="1">
        <f t="array" ref="L25">IF(L$4=MID($M25,9,3),INDEX(Balmorel!$C$7:$J$23,MATCH(MID($M25,9,3)&amp;$D25,Balmorel!$B$7:$B$23&amp;Balmorel!$A$7:$A$23,0),MATCH(MID($M25,13,3),Balmorel!$C$6:$J$6,0)),IF(L$4=MID($M25,13,3),INDEX(Balmorel!$C$7:$J$23,MATCH(MID($M25,13,3)&amp;$D25,Balmorel!$B$7:$B$23&amp;Balmorel!$A$7:$A$23,0),MATCH(MID($M25,9,3),Balmorel!$C$6:$J$6,0)),0))</f>
        <v>700</v>
      </c>
      <c r="M25" s="241" t="s">
        <v>231</v>
      </c>
    </row>
    <row r="26" spans="2:18" x14ac:dyDescent="0.3">
      <c r="B26" s="31" t="s">
        <v>122</v>
      </c>
      <c r="C26" s="31" t="s">
        <v>11</v>
      </c>
      <c r="D26" s="31">
        <v>2040</v>
      </c>
      <c r="E26" s="31" cm="1">
        <f t="array" ref="E26">IF(E$4=MID($M26,9,3),INDEX(Balmorel!$C$7:$J$23,MATCH(MID($M26,9,3)&amp;$D26,Balmorel!$B$7:$B$23&amp;Balmorel!$A$7:$A$23,0),MATCH(MID($M26,13,3),Balmorel!$C$6:$J$6,0)),IF(E$4=MID($M26,13,3),INDEX(Balmorel!$C$7:$J$23,MATCH(MID($M26,13,3)&amp;$D26,Balmorel!$B$7:$B$23&amp;Balmorel!$A$7:$A$23,0),MATCH(MID($M26,9,3),Balmorel!$C$6:$J$6,0)),0))</f>
        <v>0</v>
      </c>
      <c r="F26" s="31" cm="1">
        <f t="array" ref="F26">IF(F$4=MID($M26,9,3),INDEX(Balmorel!$C$7:$J$23,MATCH(MID($M26,9,3)&amp;$D26,Balmorel!$B$7:$B$23&amp;Balmorel!$A$7:$A$23,0),MATCH(MID($M26,13,3),Balmorel!$C$6:$J$6,0)),IF(F$4=MID($M26,13,3),INDEX(Balmorel!$C$7:$J$23,MATCH(MID($M26,13,3)&amp;$D26,Balmorel!$B$7:$B$23&amp;Balmorel!$A$7:$A$23,0),MATCH(MID($M26,9,3),Balmorel!$C$6:$J$6,0)),0))</f>
        <v>0</v>
      </c>
      <c r="G26" s="31" cm="1">
        <f t="array" ref="G26">IF(G$4=MID($M26,9,3),INDEX(Balmorel!$C$7:$J$23,MATCH(MID($M26,9,3)&amp;$D26,Balmorel!$B$7:$B$23&amp;Balmorel!$A$7:$A$23,0),MATCH(MID($M26,13,3),Balmorel!$C$6:$J$6,0)),IF(G$4=MID($M26,13,3),INDEX(Balmorel!$C$7:$J$23,MATCH(MID($M26,13,3)&amp;$D26,Balmorel!$B$7:$B$23&amp;Balmorel!$A$7:$A$23,0),MATCH(MID($M26,9,3),Balmorel!$C$6:$J$6,0)),0))</f>
        <v>0</v>
      </c>
      <c r="H26" s="31" cm="1">
        <f t="array" ref="H26">IF(H$4=MID($M26,9,3),INDEX(Balmorel!$C$7:$J$23,MATCH(MID($M26,9,3)&amp;$D26,Balmorel!$B$7:$B$23&amp;Balmorel!$A$7:$A$23,0),MATCH(MID($M26,13,3),Balmorel!$C$6:$J$6,0)),IF(H$4=MID($M26,13,3),INDEX(Balmorel!$C$7:$J$23,MATCH(MID($M26,13,3)&amp;$D26,Balmorel!$B$7:$B$23&amp;Balmorel!$A$7:$A$23,0),MATCH(MID($M26,9,3),Balmorel!$C$6:$J$6,0)),0))</f>
        <v>1300</v>
      </c>
      <c r="I26" s="31" cm="1">
        <f t="array" ref="I26">IF(I$4=MID($M26,9,3),INDEX(Balmorel!$C$7:$J$23,MATCH(MID($M26,9,3)&amp;$D26,Balmorel!$B$7:$B$23&amp;Balmorel!$A$7:$A$23,0),MATCH(MID($M26,13,3),Balmorel!$C$6:$J$6,0)),IF(I$4=MID($M26,13,3),INDEX(Balmorel!$C$7:$J$23,MATCH(MID($M26,13,3)&amp;$D26,Balmorel!$B$7:$B$23&amp;Balmorel!$A$7:$A$23,0),MATCH(MID($M26,9,3),Balmorel!$C$6:$J$6,0)),0))</f>
        <v>0</v>
      </c>
      <c r="J26" s="31" cm="1">
        <f t="array" ref="J26">IF(J$4=MID($M26,9,3),INDEX(Balmorel!$C$7:$J$23,MATCH(MID($M26,9,3)&amp;$D26,Balmorel!$B$7:$B$23&amp;Balmorel!$A$7:$A$23,0),MATCH(MID($M26,13,3),Balmorel!$C$6:$J$6,0)),IF(J$4=MID($M26,13,3),INDEX(Balmorel!$C$7:$J$23,MATCH(MID($M26,13,3)&amp;$D26,Balmorel!$B$7:$B$23&amp;Balmorel!$A$7:$A$23,0),MATCH(MID($M26,9,3),Balmorel!$C$6:$J$6,0)),0))</f>
        <v>0</v>
      </c>
      <c r="K26" s="31" cm="1">
        <f t="array" ref="K26">IF(K$4=MID($M26,9,3),INDEX(Balmorel!$C$7:$J$23,MATCH(MID($M26,9,3)&amp;$D26,Balmorel!$B$7:$B$23&amp;Balmorel!$A$7:$A$23,0),MATCH(MID($M26,13,3),Balmorel!$C$6:$J$6,0)),IF(K$4=MID($M26,13,3),INDEX(Balmorel!$C$7:$J$23,MATCH(MID($M26,13,3)&amp;$D26,Balmorel!$B$7:$B$23&amp;Balmorel!$A$7:$A$23,0),MATCH(MID($M26,9,3),Balmorel!$C$6:$J$6,0)),0))</f>
        <v>0</v>
      </c>
      <c r="L26" s="31" cm="1">
        <f t="array" ref="L26">IF(L$4=MID($M26,9,3),INDEX(Balmorel!$C$7:$J$23,MATCH(MID($M26,9,3)&amp;$D26,Balmorel!$B$7:$B$23&amp;Balmorel!$A$7:$A$23,0),MATCH(MID($M26,13,3),Balmorel!$C$6:$J$6,0)),IF(L$4=MID($M26,13,3),INDEX(Balmorel!$C$7:$J$23,MATCH(MID($M26,13,3)&amp;$D26,Balmorel!$B$7:$B$23&amp;Balmorel!$A$7:$A$23,0),MATCH(MID($M26,9,3),Balmorel!$C$6:$J$6,0)),0))</f>
        <v>850</v>
      </c>
      <c r="M26" s="241" t="s">
        <v>232</v>
      </c>
    </row>
    <row r="27" spans="2:18" x14ac:dyDescent="0.3">
      <c r="B27" s="31" t="s">
        <v>122</v>
      </c>
      <c r="C27" s="31" t="s">
        <v>11</v>
      </c>
      <c r="D27" s="31">
        <v>2040</v>
      </c>
      <c r="E27" s="31" cm="1">
        <f t="array" ref="E27">IF(E$4=MID($M27,9,3),INDEX(Balmorel!$C$7:$J$23,MATCH(MID($M27,9,3)&amp;$D27,Balmorel!$B$7:$B$23&amp;Balmorel!$A$7:$A$23,0),MATCH(MID($M27,13,3),Balmorel!$C$6:$J$6,0)),IF(E$4=MID($M27,13,3),INDEX(Balmorel!$C$7:$J$23,MATCH(MID($M27,13,3)&amp;$D27,Balmorel!$B$7:$B$23&amp;Balmorel!$A$7:$A$23,0),MATCH(MID($M27,9,3),Balmorel!$C$6:$J$6,0)),0))</f>
        <v>2077.3062220550801</v>
      </c>
      <c r="F27" s="31" cm="1">
        <f t="array" ref="F27">IF(F$4=MID($M27,9,3),INDEX(Balmorel!$C$7:$J$23,MATCH(MID($M27,9,3)&amp;$D27,Balmorel!$B$7:$B$23&amp;Balmorel!$A$7:$A$23,0),MATCH(MID($M27,13,3),Balmorel!$C$6:$J$6,0)),IF(F$4=MID($M27,13,3),INDEX(Balmorel!$C$7:$J$23,MATCH(MID($M27,13,3)&amp;$D27,Balmorel!$B$7:$B$23&amp;Balmorel!$A$7:$A$23,0),MATCH(MID($M27,9,3),Balmorel!$C$6:$J$6,0)),0))</f>
        <v>2077.3062220550801</v>
      </c>
      <c r="G27" s="31" cm="1">
        <f t="array" ref="G27">IF(G$4=MID($M27,9,3),INDEX(Balmorel!$C$7:$J$23,MATCH(MID($M27,9,3)&amp;$D27,Balmorel!$B$7:$B$23&amp;Balmorel!$A$7:$A$23,0),MATCH(MID($M27,13,3),Balmorel!$C$6:$J$6,0)),IF(G$4=MID($M27,13,3),INDEX(Balmorel!$C$7:$J$23,MATCH(MID($M27,13,3)&amp;$D27,Balmorel!$B$7:$B$23&amp;Balmorel!$A$7:$A$23,0),MATCH(MID($M27,9,3),Balmorel!$C$6:$J$6,0)),0))</f>
        <v>0</v>
      </c>
      <c r="H27" s="31" cm="1">
        <f t="array" ref="H27">IF(H$4=MID($M27,9,3),INDEX(Balmorel!$C$7:$J$23,MATCH(MID($M27,9,3)&amp;$D27,Balmorel!$B$7:$B$23&amp;Balmorel!$A$7:$A$23,0),MATCH(MID($M27,13,3),Balmorel!$C$6:$J$6,0)),IF(H$4=MID($M27,13,3),INDEX(Balmorel!$C$7:$J$23,MATCH(MID($M27,13,3)&amp;$D27,Balmorel!$B$7:$B$23&amp;Balmorel!$A$7:$A$23,0),MATCH(MID($M27,9,3),Balmorel!$C$6:$J$6,0)),0))</f>
        <v>0</v>
      </c>
      <c r="I27" s="31" cm="1">
        <f t="array" ref="I27">IF(I$4=MID($M27,9,3),INDEX(Balmorel!$C$7:$J$23,MATCH(MID($M27,9,3)&amp;$D27,Balmorel!$B$7:$B$23&amp;Balmorel!$A$7:$A$23,0),MATCH(MID($M27,13,3),Balmorel!$C$6:$J$6,0)),IF(I$4=MID($M27,13,3),INDEX(Balmorel!$C$7:$J$23,MATCH(MID($M27,13,3)&amp;$D27,Balmorel!$B$7:$B$23&amp;Balmorel!$A$7:$A$23,0),MATCH(MID($M27,9,3),Balmorel!$C$6:$J$6,0)),0))</f>
        <v>0</v>
      </c>
      <c r="J27" s="31" cm="1">
        <f t="array" ref="J27">IF(J$4=MID($M27,9,3),INDEX(Balmorel!$C$7:$J$23,MATCH(MID($M27,9,3)&amp;$D27,Balmorel!$B$7:$B$23&amp;Balmorel!$A$7:$A$23,0),MATCH(MID($M27,13,3),Balmorel!$C$6:$J$6,0)),IF(J$4=MID($M27,13,3),INDEX(Balmorel!$C$7:$J$23,MATCH(MID($M27,13,3)&amp;$D27,Balmorel!$B$7:$B$23&amp;Balmorel!$A$7:$A$23,0),MATCH(MID($M27,9,3),Balmorel!$C$6:$J$6,0)),0))</f>
        <v>0</v>
      </c>
      <c r="K27" s="31" cm="1">
        <f t="array" ref="K27">IF(K$4=MID($M27,9,3),INDEX(Balmorel!$C$7:$J$23,MATCH(MID($M27,9,3)&amp;$D27,Balmorel!$B$7:$B$23&amp;Balmorel!$A$7:$A$23,0),MATCH(MID($M27,13,3),Balmorel!$C$6:$J$6,0)),IF(K$4=MID($M27,13,3),INDEX(Balmorel!$C$7:$J$23,MATCH(MID($M27,13,3)&amp;$D27,Balmorel!$B$7:$B$23&amp;Balmorel!$A$7:$A$23,0),MATCH(MID($M27,9,3),Balmorel!$C$6:$J$6,0)),0))</f>
        <v>0</v>
      </c>
      <c r="L27" s="31" cm="1">
        <f t="array" ref="L27">IF(L$4=MID($M27,9,3),INDEX(Balmorel!$C$7:$J$23,MATCH(MID($M27,9,3)&amp;$D27,Balmorel!$B$7:$B$23&amp;Balmorel!$A$7:$A$23,0),MATCH(MID($M27,13,3),Balmorel!$C$6:$J$6,0)),IF(L$4=MID($M27,13,3),INDEX(Balmorel!$C$7:$J$23,MATCH(MID($M27,13,3)&amp;$D27,Balmorel!$B$7:$B$23&amp;Balmorel!$A$7:$A$23,0),MATCH(MID($M27,9,3),Balmorel!$C$6:$J$6,0)),0))</f>
        <v>0</v>
      </c>
      <c r="M27" s="31" t="s">
        <v>234</v>
      </c>
      <c r="Q27" s="31"/>
      <c r="R27" s="31"/>
    </row>
    <row r="28" spans="2:18" x14ac:dyDescent="0.3">
      <c r="B28" s="31" t="s">
        <v>122</v>
      </c>
      <c r="C28" s="31" t="s">
        <v>11</v>
      </c>
      <c r="D28" s="31">
        <v>2040</v>
      </c>
      <c r="E28" s="31" cm="1">
        <f t="array" ref="E28">IF(E$4=MID($M28,9,3),INDEX(Balmorel!$C$7:$J$23,MATCH(MID($M28,9,3)&amp;$D28,Balmorel!$B$7:$B$23&amp;Balmorel!$A$7:$A$23,0),MATCH(MID($M28,13,3),Balmorel!$C$6:$J$6,0)),IF(E$4=MID($M28,13,3),INDEX(Balmorel!$C$7:$J$23,MATCH(MID($M28,13,3)&amp;$D28,Balmorel!$B$7:$B$23&amp;Balmorel!$A$7:$A$23,0),MATCH(MID($M28,9,3),Balmorel!$C$6:$J$6,0)),0))</f>
        <v>0</v>
      </c>
      <c r="F28" s="31" cm="1">
        <f t="array" ref="F28">IF(F$4=MID($M28,9,3),INDEX(Balmorel!$C$7:$J$23,MATCH(MID($M28,9,3)&amp;$D28,Balmorel!$B$7:$B$23&amp;Balmorel!$A$7:$A$23,0),MATCH(MID($M28,13,3),Balmorel!$C$6:$J$6,0)),IF(F$4=MID($M28,13,3),INDEX(Balmorel!$C$7:$J$23,MATCH(MID($M28,13,3)&amp;$D28,Balmorel!$B$7:$B$23&amp;Balmorel!$A$7:$A$23,0),MATCH(MID($M28,9,3),Balmorel!$C$6:$J$6,0)),0))</f>
        <v>0</v>
      </c>
      <c r="G28" s="31" cm="1">
        <f t="array" ref="G28">IF(G$4=MID($M28,9,3),INDEX(Balmorel!$C$7:$J$23,MATCH(MID($M28,9,3)&amp;$D28,Balmorel!$B$7:$B$23&amp;Balmorel!$A$7:$A$23,0),MATCH(MID($M28,13,3),Balmorel!$C$6:$J$6,0)),IF(G$4=MID($M28,13,3),INDEX(Balmorel!$C$7:$J$23,MATCH(MID($M28,13,3)&amp;$D28,Balmorel!$B$7:$B$23&amp;Balmorel!$A$7:$A$23,0),MATCH(MID($M28,9,3),Balmorel!$C$6:$J$6,0)),0))</f>
        <v>0</v>
      </c>
      <c r="H28" s="31" cm="1">
        <f t="array" ref="H28">IF(H$4=MID($M28,9,3),INDEX(Balmorel!$C$7:$J$23,MATCH(MID($M28,9,3)&amp;$D28,Balmorel!$B$7:$B$23&amp;Balmorel!$A$7:$A$23,0),MATCH(MID($M28,13,3),Balmorel!$C$6:$J$6,0)),IF(H$4=MID($M28,13,3),INDEX(Balmorel!$C$7:$J$23,MATCH(MID($M28,13,3)&amp;$D28,Balmorel!$B$7:$B$23&amp;Balmorel!$A$7:$A$23,0),MATCH(MID($M28,9,3),Balmorel!$C$6:$J$6,0)),0))</f>
        <v>0</v>
      </c>
      <c r="I28" s="31" cm="1">
        <f t="array" ref="I28">IF(I$4=MID($M28,9,3),INDEX(Balmorel!$C$7:$J$23,MATCH(MID($M28,9,3)&amp;$D28,Balmorel!$B$7:$B$23&amp;Balmorel!$A$7:$A$23,0),MATCH(MID($M28,13,3),Balmorel!$C$6:$J$6,0)),IF(I$4=MID($M28,13,3),INDEX(Balmorel!$C$7:$J$23,MATCH(MID($M28,13,3)&amp;$D28,Balmorel!$B$7:$B$23&amp;Balmorel!$A$7:$A$23,0),MATCH(MID($M28,9,3),Balmorel!$C$6:$J$6,0)),0))</f>
        <v>0</v>
      </c>
      <c r="J28" s="31" cm="1">
        <f t="array" ref="J28">IF(J$4=MID($M28,9,3),INDEX(Balmorel!$C$7:$J$23,MATCH(MID($M28,9,3)&amp;$D28,Balmorel!$B$7:$B$23&amp;Balmorel!$A$7:$A$23,0),MATCH(MID($M28,13,3),Balmorel!$C$6:$J$6,0)),IF(J$4=MID($M28,13,3),INDEX(Balmorel!$C$7:$J$23,MATCH(MID($M28,13,3)&amp;$D28,Balmorel!$B$7:$B$23&amp;Balmorel!$A$7:$A$23,0),MATCH(MID($M28,9,3),Balmorel!$C$6:$J$6,0)),0))</f>
        <v>0</v>
      </c>
      <c r="K28" s="31" cm="1">
        <f t="array" ref="K28">IF(K$4=MID($M28,9,3),INDEX(Balmorel!$C$7:$J$23,MATCH(MID($M28,9,3)&amp;$D28,Balmorel!$B$7:$B$23&amp;Balmorel!$A$7:$A$23,0),MATCH(MID($M28,13,3),Balmorel!$C$6:$J$6,0)),IF(K$4=MID($M28,13,3),INDEX(Balmorel!$C$7:$J$23,MATCH(MID($M28,13,3)&amp;$D28,Balmorel!$B$7:$B$23&amp;Balmorel!$A$7:$A$23,0),MATCH(MID($M28,9,3),Balmorel!$C$6:$J$6,0)),0))</f>
        <v>3488.3161619783295</v>
      </c>
      <c r="L28" s="31" cm="1">
        <f t="array" ref="L28">IF(L$4=MID($M28,9,3),INDEX(Balmorel!$C$7:$J$23,MATCH(MID($M28,9,3)&amp;$D28,Balmorel!$B$7:$B$23&amp;Balmorel!$A$7:$A$23,0),MATCH(MID($M28,13,3),Balmorel!$C$6:$J$6,0)),IF(L$4=MID($M28,13,3),INDEX(Balmorel!$C$7:$J$23,MATCH(MID($M28,13,3)&amp;$D28,Balmorel!$B$7:$B$23&amp;Balmorel!$A$7:$A$23,0),MATCH(MID($M28,9,3),Balmorel!$C$6:$J$6,0)),0))</f>
        <v>6788.3161619783295</v>
      </c>
      <c r="M28" s="31" t="s">
        <v>235</v>
      </c>
    </row>
    <row r="29" spans="2:18" x14ac:dyDescent="0.3">
      <c r="B29" s="31" t="s">
        <v>122</v>
      </c>
      <c r="C29" s="31" t="s">
        <v>11</v>
      </c>
      <c r="D29" s="31">
        <v>2040</v>
      </c>
      <c r="E29" s="31" cm="1">
        <f t="array" ref="E29">IF(E$4=MID($M29,9,3),INDEX(Balmorel!$C$7:$J$23,MATCH(MID($M29,9,3)&amp;$D29,Balmorel!$B$7:$B$23&amp;Balmorel!$A$7:$A$23,0),MATCH(MID($M29,13,3),Balmorel!$C$6:$J$6,0)),IF(E$4=MID($M29,13,3),INDEX(Balmorel!$C$7:$J$23,MATCH(MID($M29,13,3)&amp;$D29,Balmorel!$B$7:$B$23&amp;Balmorel!$A$7:$A$23,0),MATCH(MID($M29,9,3),Balmorel!$C$6:$J$6,0)),0))</f>
        <v>0</v>
      </c>
      <c r="F29" s="31" cm="1">
        <f t="array" ref="F29">IF(F$4=MID($M29,9,3),INDEX(Balmorel!$C$7:$J$23,MATCH(MID($M29,9,3)&amp;$D29,Balmorel!$B$7:$B$23&amp;Balmorel!$A$7:$A$23,0),MATCH(MID($M29,13,3),Balmorel!$C$6:$J$6,0)),IF(F$4=MID($M29,13,3),INDEX(Balmorel!$C$7:$J$23,MATCH(MID($M29,13,3)&amp;$D29,Balmorel!$B$7:$B$23&amp;Balmorel!$A$7:$A$23,0),MATCH(MID($M29,9,3),Balmorel!$C$6:$J$6,0)),0))</f>
        <v>0</v>
      </c>
      <c r="G29" s="31" cm="1">
        <f t="array" ref="G29">IF(G$4=MID($M29,9,3),INDEX(Balmorel!$C$7:$J$23,MATCH(MID($M29,9,3)&amp;$D29,Balmorel!$B$7:$B$23&amp;Balmorel!$A$7:$A$23,0),MATCH(MID($M29,13,3),Balmorel!$C$6:$J$6,0)),IF(G$4=MID($M29,13,3),INDEX(Balmorel!$C$7:$J$23,MATCH(MID($M29,13,3)&amp;$D29,Balmorel!$B$7:$B$23&amp;Balmorel!$A$7:$A$23,0),MATCH(MID($M29,9,3),Balmorel!$C$6:$J$6,0)),0))</f>
        <v>3300</v>
      </c>
      <c r="H29" s="31" cm="1">
        <f t="array" ref="H29">IF(H$4=MID($M29,9,3),INDEX(Balmorel!$C$7:$J$23,MATCH(MID($M29,9,3)&amp;$D29,Balmorel!$B$7:$B$23&amp;Balmorel!$A$7:$A$23,0),MATCH(MID($M29,13,3),Balmorel!$C$6:$J$6,0)),IF(H$4=MID($M29,13,3),INDEX(Balmorel!$C$7:$J$23,MATCH(MID($M29,13,3)&amp;$D29,Balmorel!$B$7:$B$23&amp;Balmorel!$A$7:$A$23,0),MATCH(MID($M29,9,3),Balmorel!$C$6:$J$6,0)),0))</f>
        <v>3300</v>
      </c>
      <c r="I29" s="31" cm="1">
        <f t="array" ref="I29">IF(I$4=MID($M29,9,3),INDEX(Balmorel!$C$7:$J$23,MATCH(MID($M29,9,3)&amp;$D29,Balmorel!$B$7:$B$23&amp;Balmorel!$A$7:$A$23,0),MATCH(MID($M29,13,3),Balmorel!$C$6:$J$6,0)),IF(I$4=MID($M29,13,3),INDEX(Balmorel!$C$7:$J$23,MATCH(MID($M29,13,3)&amp;$D29,Balmorel!$B$7:$B$23&amp;Balmorel!$A$7:$A$23,0),MATCH(MID($M29,9,3),Balmorel!$C$6:$J$6,0)),0))</f>
        <v>0</v>
      </c>
      <c r="J29" s="31" cm="1">
        <f t="array" ref="J29">IF(J$4=MID($M29,9,3),INDEX(Balmorel!$C$7:$J$23,MATCH(MID($M29,9,3)&amp;$D29,Balmorel!$B$7:$B$23&amp;Balmorel!$A$7:$A$23,0),MATCH(MID($M29,13,3),Balmorel!$C$6:$J$6,0)),IF(J$4=MID($M29,13,3),INDEX(Balmorel!$C$7:$J$23,MATCH(MID($M29,13,3)&amp;$D29,Balmorel!$B$7:$B$23&amp;Balmorel!$A$7:$A$23,0),MATCH(MID($M29,9,3),Balmorel!$C$6:$J$6,0)),0))</f>
        <v>0</v>
      </c>
      <c r="K29" s="31" cm="1">
        <f t="array" ref="K29">IF(K$4=MID($M29,9,3),INDEX(Balmorel!$C$7:$J$23,MATCH(MID($M29,9,3)&amp;$D29,Balmorel!$B$7:$B$23&amp;Balmorel!$A$7:$A$23,0),MATCH(MID($M29,13,3),Balmorel!$C$6:$J$6,0)),IF(K$4=MID($M29,13,3),INDEX(Balmorel!$C$7:$J$23,MATCH(MID($M29,13,3)&amp;$D29,Balmorel!$B$7:$B$23&amp;Balmorel!$A$7:$A$23,0),MATCH(MID($M29,9,3),Balmorel!$C$6:$J$6,0)),0))</f>
        <v>0</v>
      </c>
      <c r="L29" s="31" cm="1">
        <f t="array" ref="L29">IF(L$4=MID($M29,9,3),INDEX(Balmorel!$C$7:$J$23,MATCH(MID($M29,9,3)&amp;$D29,Balmorel!$B$7:$B$23&amp;Balmorel!$A$7:$A$23,0),MATCH(MID($M29,13,3),Balmorel!$C$6:$J$6,0)),IF(L$4=MID($M29,13,3),INDEX(Balmorel!$C$7:$J$23,MATCH(MID($M29,13,3)&amp;$D29,Balmorel!$B$7:$B$23&amp;Balmorel!$A$7:$A$23,0),MATCH(MID($M29,9,3),Balmorel!$C$6:$J$6,0)),0))</f>
        <v>0</v>
      </c>
      <c r="M29" s="31" t="s">
        <v>236</v>
      </c>
    </row>
    <row r="30" spans="2:18" x14ac:dyDescent="0.3">
      <c r="B30" s="31" t="s">
        <v>122</v>
      </c>
      <c r="C30" s="31" t="s">
        <v>11</v>
      </c>
      <c r="D30" s="31">
        <v>2040</v>
      </c>
      <c r="E30" s="31" cm="1">
        <f t="array" ref="E30">IF(E$4=MID($M30,9,3),INDEX(Balmorel!$C$7:$J$23,MATCH(MID($M30,9,3)&amp;$D30,Balmorel!$B$7:$B$23&amp;Balmorel!$A$7:$A$23,0),MATCH(MID($M30,13,3),Balmorel!$C$6:$J$6,0)),IF(E$4=MID($M30,13,3),INDEX(Balmorel!$C$7:$J$23,MATCH(MID($M30,13,3)&amp;$D30,Balmorel!$B$7:$B$23&amp;Balmorel!$A$7:$A$23,0),MATCH(MID($M30,9,3),Balmorel!$C$6:$J$6,0)),0))</f>
        <v>0</v>
      </c>
      <c r="F30" s="31" cm="1">
        <f t="array" ref="F30">IF(F$4=MID($M30,9,3),INDEX(Balmorel!$C$7:$J$23,MATCH(MID($M30,9,3)&amp;$D30,Balmorel!$B$7:$B$23&amp;Balmorel!$A$7:$A$23,0),MATCH(MID($M30,13,3),Balmorel!$C$6:$J$6,0)),IF(F$4=MID($M30,13,3),INDEX(Balmorel!$C$7:$J$23,MATCH(MID($M30,13,3)&amp;$D30,Balmorel!$B$7:$B$23&amp;Balmorel!$A$7:$A$23,0),MATCH(MID($M30,9,3),Balmorel!$C$6:$J$6,0)),0))</f>
        <v>0</v>
      </c>
      <c r="G30" s="31" cm="1">
        <f t="array" ref="G30">IF(G$4=MID($M30,9,3),INDEX(Balmorel!$C$7:$J$23,MATCH(MID($M30,9,3)&amp;$D30,Balmorel!$B$7:$B$23&amp;Balmorel!$A$7:$A$23,0),MATCH(MID($M30,13,3),Balmorel!$C$6:$J$6,0)),IF(G$4=MID($M30,13,3),INDEX(Balmorel!$C$7:$J$23,MATCH(MID($M30,13,3)&amp;$D30,Balmorel!$B$7:$B$23&amp;Balmorel!$A$7:$A$23,0),MATCH(MID($M30,9,3),Balmorel!$C$6:$J$6,0)),0))</f>
        <v>0</v>
      </c>
      <c r="H30" s="31" cm="1">
        <f t="array" ref="H30">IF(H$4=MID($M30,9,3),INDEX(Balmorel!$C$7:$J$23,MATCH(MID($M30,9,3)&amp;$D30,Balmorel!$B$7:$B$23&amp;Balmorel!$A$7:$A$23,0),MATCH(MID($M30,13,3),Balmorel!$C$6:$J$6,0)),IF(H$4=MID($M30,13,3),INDEX(Balmorel!$C$7:$J$23,MATCH(MID($M30,13,3)&amp;$D30,Balmorel!$B$7:$B$23&amp;Balmorel!$A$7:$A$23,0),MATCH(MID($M30,9,3),Balmorel!$C$6:$J$6,0)),0))</f>
        <v>8000</v>
      </c>
      <c r="I30" s="31" cm="1">
        <f t="array" ref="I30">IF(I$4=MID($M30,9,3),INDEX(Balmorel!$C$7:$J$23,MATCH(MID($M30,9,3)&amp;$D30,Balmorel!$B$7:$B$23&amp;Balmorel!$A$7:$A$23,0),MATCH(MID($M30,13,3),Balmorel!$C$6:$J$6,0)),IF(I$4=MID($M30,13,3),INDEX(Balmorel!$C$7:$J$23,MATCH(MID($M30,13,3)&amp;$D30,Balmorel!$B$7:$B$23&amp;Balmorel!$A$7:$A$23,0),MATCH(MID($M30,9,3),Balmorel!$C$6:$J$6,0)),0))</f>
        <v>8000</v>
      </c>
      <c r="J30" s="31" cm="1">
        <f t="array" ref="J30">IF(J$4=MID($M30,9,3),INDEX(Balmorel!$C$7:$J$23,MATCH(MID($M30,9,3)&amp;$D30,Balmorel!$B$7:$B$23&amp;Balmorel!$A$7:$A$23,0),MATCH(MID($M30,13,3),Balmorel!$C$6:$J$6,0)),IF(J$4=MID($M30,13,3),INDEX(Balmorel!$C$7:$J$23,MATCH(MID($M30,13,3)&amp;$D30,Balmorel!$B$7:$B$23&amp;Balmorel!$A$7:$A$23,0),MATCH(MID($M30,9,3),Balmorel!$C$6:$J$6,0)),0))</f>
        <v>0</v>
      </c>
      <c r="K30" s="31" cm="1">
        <f t="array" ref="K30">IF(K$4=MID($M30,9,3),INDEX(Balmorel!$C$7:$J$23,MATCH(MID($M30,9,3)&amp;$D30,Balmorel!$B$7:$B$23&amp;Balmorel!$A$7:$A$23,0),MATCH(MID($M30,13,3),Balmorel!$C$6:$J$6,0)),IF(K$4=MID($M30,13,3),INDEX(Balmorel!$C$7:$J$23,MATCH(MID($M30,13,3)&amp;$D30,Balmorel!$B$7:$B$23&amp;Balmorel!$A$7:$A$23,0),MATCH(MID($M30,9,3),Balmorel!$C$6:$J$6,0)),0))</f>
        <v>0</v>
      </c>
      <c r="L30" s="31" cm="1">
        <f t="array" ref="L30">IF(L$4=MID($M30,9,3),INDEX(Balmorel!$C$7:$J$23,MATCH(MID($M30,9,3)&amp;$D30,Balmorel!$B$7:$B$23&amp;Balmorel!$A$7:$A$23,0),MATCH(MID($M30,13,3),Balmorel!$C$6:$J$6,0)),IF(L$4=MID($M30,13,3),INDEX(Balmorel!$C$7:$J$23,MATCH(MID($M30,13,3)&amp;$D30,Balmorel!$B$7:$B$23&amp;Balmorel!$A$7:$A$23,0),MATCH(MID($M30,9,3),Balmorel!$C$6:$J$6,0)),0))</f>
        <v>0</v>
      </c>
      <c r="M30" s="31" t="s">
        <v>237</v>
      </c>
    </row>
    <row r="31" spans="2:18" x14ac:dyDescent="0.3">
      <c r="B31" s="242" t="s">
        <v>122</v>
      </c>
      <c r="C31" s="242" t="s">
        <v>11</v>
      </c>
      <c r="D31" s="242">
        <v>2040</v>
      </c>
      <c r="E31" s="242" cm="1">
        <f t="array" ref="E31">IF(E$4=MID($M31,9,3),INDEX(Balmorel!$C$7:$J$23,MATCH(MID($M31,9,3)&amp;$D31,Balmorel!$B$7:$B$23&amp;Balmorel!$A$7:$A$23,0),MATCH(MID($M31,13,3),Balmorel!$C$6:$J$6,0)),IF(E$4=MID($M31,13,3),INDEX(Balmorel!$C$7:$J$23,MATCH(MID($M31,13,3)&amp;$D31,Balmorel!$B$7:$B$23&amp;Balmorel!$A$7:$A$23,0),MATCH(MID($M31,9,3),Balmorel!$C$6:$J$6,0)),0))</f>
        <v>0</v>
      </c>
      <c r="F31" s="242" cm="1">
        <f t="array" ref="F31">IF(F$4=MID($M31,9,3),INDEX(Balmorel!$C$7:$J$23,MATCH(MID($M31,9,3)&amp;$D31,Balmorel!$B$7:$B$23&amp;Balmorel!$A$7:$A$23,0),MATCH(MID($M31,13,3),Balmorel!$C$6:$J$6,0)),IF(F$4=MID($M31,13,3),INDEX(Balmorel!$C$7:$J$23,MATCH(MID($M31,13,3)&amp;$D31,Balmorel!$B$7:$B$23&amp;Balmorel!$A$7:$A$23,0),MATCH(MID($M31,9,3),Balmorel!$C$6:$J$6,0)),0))</f>
        <v>0</v>
      </c>
      <c r="G31" s="242" cm="1">
        <f t="array" ref="G31">IF(G$4=MID($M31,9,3),INDEX(Balmorel!$C$7:$J$23,MATCH(MID($M31,9,3)&amp;$D31,Balmorel!$B$7:$B$23&amp;Balmorel!$A$7:$A$23,0),MATCH(MID($M31,13,3),Balmorel!$C$6:$J$6,0)),IF(G$4=MID($M31,13,3),INDEX(Balmorel!$C$7:$J$23,MATCH(MID($M31,13,3)&amp;$D31,Balmorel!$B$7:$B$23&amp;Balmorel!$A$7:$A$23,0),MATCH(MID($M31,9,3),Balmorel!$C$6:$J$6,0)),0))</f>
        <v>0</v>
      </c>
      <c r="H31" s="242" cm="1">
        <f t="array" ref="H31">IF(H$4=MID($M31,9,3),INDEX(Balmorel!$C$7:$J$23,MATCH(MID($M31,9,3)&amp;$D31,Balmorel!$B$7:$B$23&amp;Balmorel!$A$7:$A$23,0),MATCH(MID($M31,13,3),Balmorel!$C$6:$J$6,0)),IF(H$4=MID($M31,13,3),INDEX(Balmorel!$C$7:$J$23,MATCH(MID($M31,13,3)&amp;$D31,Balmorel!$B$7:$B$23&amp;Balmorel!$A$7:$A$23,0),MATCH(MID($M31,9,3),Balmorel!$C$6:$J$6,0)),0))</f>
        <v>0</v>
      </c>
      <c r="I31" s="242" cm="1">
        <f t="array" ref="I31">IF(I$4=MID($M31,9,3),INDEX(Balmorel!$C$7:$J$23,MATCH(MID($M31,9,3)&amp;$D31,Balmorel!$B$7:$B$23&amp;Balmorel!$A$7:$A$23,0),MATCH(MID($M31,13,3),Balmorel!$C$6:$J$6,0)),IF(I$4=MID($M31,13,3),INDEX(Balmorel!$C$7:$J$23,MATCH(MID($M31,13,3)&amp;$D31,Balmorel!$B$7:$B$23&amp;Balmorel!$A$7:$A$23,0),MATCH(MID($M31,9,3),Balmorel!$C$6:$J$6,0)),0))</f>
        <v>6500</v>
      </c>
      <c r="J31" s="242" cm="1">
        <f t="array" ref="J31">IF(J$4=MID($M31,9,3),INDEX(Balmorel!$C$7:$J$23,MATCH(MID($M31,9,3)&amp;$D31,Balmorel!$B$7:$B$23&amp;Balmorel!$A$7:$A$23,0),MATCH(MID($M31,13,3),Balmorel!$C$6:$J$6,0)),IF(J$4=MID($M31,13,3),INDEX(Balmorel!$C$7:$J$23,MATCH(MID($M31,13,3)&amp;$D31,Balmorel!$B$7:$B$23&amp;Balmorel!$A$7:$A$23,0),MATCH(MID($M31,9,3),Balmorel!$C$6:$J$6,0)),0))</f>
        <v>3200</v>
      </c>
      <c r="K31" s="242" cm="1">
        <f t="array" ref="K31">IF(K$4=MID($M31,9,3),INDEX(Balmorel!$C$7:$J$23,MATCH(MID($M31,9,3)&amp;$D31,Balmorel!$B$7:$B$23&amp;Balmorel!$A$7:$A$23,0),MATCH(MID($M31,13,3),Balmorel!$C$6:$J$6,0)),IF(K$4=MID($M31,13,3),INDEX(Balmorel!$C$7:$J$23,MATCH(MID($M31,13,3)&amp;$D31,Balmorel!$B$7:$B$23&amp;Balmorel!$A$7:$A$23,0),MATCH(MID($M31,9,3),Balmorel!$C$6:$J$6,0)),0))</f>
        <v>0</v>
      </c>
      <c r="L31" s="242" cm="1">
        <f t="array" ref="L31">IF(L$4=MID($M31,9,3),INDEX(Balmorel!$C$7:$J$23,MATCH(MID($M31,9,3)&amp;$D31,Balmorel!$B$7:$B$23&amp;Balmorel!$A$7:$A$23,0),MATCH(MID($M31,13,3),Balmorel!$C$6:$J$6,0)),IF(L$4=MID($M31,13,3),INDEX(Balmorel!$C$7:$J$23,MATCH(MID($M31,13,3)&amp;$D31,Balmorel!$B$7:$B$23&amp;Balmorel!$A$7:$A$23,0),MATCH(MID($M31,9,3),Balmorel!$C$6:$J$6,0)),0))</f>
        <v>0</v>
      </c>
      <c r="M31" s="242" t="s">
        <v>238</v>
      </c>
      <c r="N31" s="242"/>
    </row>
    <row r="32" spans="2:18" x14ac:dyDescent="0.3">
      <c r="B32" s="31" t="s">
        <v>122</v>
      </c>
      <c r="C32" s="31" t="s">
        <v>11</v>
      </c>
      <c r="D32" s="31">
        <v>2050</v>
      </c>
      <c r="E32" s="31" cm="1">
        <f t="array" ref="E32">IF(E$4=MID($M32,9,3),INDEX(Balmorel!$C$7:$J$23,MATCH(MID($M32,9,3)&amp;$D32,Balmorel!$B$7:$B$23&amp;Balmorel!$A$7:$A$23,0),MATCH(MID($M32,13,3),Balmorel!$C$6:$J$6,0)),IF(E$4=MID($M32,13,3),INDEX(Balmorel!$C$7:$J$23,MATCH(MID($M32,13,3)&amp;$D32,Balmorel!$B$7:$B$23&amp;Balmorel!$A$7:$A$23,0),MATCH(MID($M32,9,3),Balmorel!$C$6:$J$6,0)),0))</f>
        <v>1700</v>
      </c>
      <c r="F32" s="31" cm="1">
        <f t="array" ref="F32">IF(F$4=MID($M32,9,3),INDEX(Balmorel!$C$7:$J$23,MATCH(MID($M32,9,3)&amp;$D32,Balmorel!$B$7:$B$23&amp;Balmorel!$A$7:$A$23,0),MATCH(MID($M32,13,3),Balmorel!$C$6:$J$6,0)),IF(F$4=MID($M32,13,3),INDEX(Balmorel!$C$7:$J$23,MATCH(MID($M32,13,3)&amp;$D32,Balmorel!$B$7:$B$23&amp;Balmorel!$A$7:$A$23,0),MATCH(MID($M32,9,3),Balmorel!$C$6:$J$6,0)),0))</f>
        <v>0</v>
      </c>
      <c r="G32" s="31" cm="1">
        <f t="array" ref="G32">IF(G$4=MID($M32,9,3),INDEX(Balmorel!$C$7:$J$23,MATCH(MID($M32,9,3)&amp;$D32,Balmorel!$B$7:$B$23&amp;Balmorel!$A$7:$A$23,0),MATCH(MID($M32,13,3),Balmorel!$C$6:$J$6,0)),IF(G$4=MID($M32,13,3),INDEX(Balmorel!$C$7:$J$23,MATCH(MID($M32,13,3)&amp;$D32,Balmorel!$B$7:$B$23&amp;Balmorel!$A$7:$A$23,0),MATCH(MID($M32,9,3),Balmorel!$C$6:$J$6,0)),0))</f>
        <v>0</v>
      </c>
      <c r="H32" s="31" cm="1">
        <f t="array" ref="H32">IF(H$4=MID($M32,9,3),INDEX(Balmorel!$C$7:$J$23,MATCH(MID($M32,9,3)&amp;$D32,Balmorel!$B$7:$B$23&amp;Balmorel!$A$7:$A$23,0),MATCH(MID($M32,13,3),Balmorel!$C$6:$J$6,0)),IF(H$4=MID($M32,13,3),INDEX(Balmorel!$C$7:$J$23,MATCH(MID($M32,13,3)&amp;$D32,Balmorel!$B$7:$B$23&amp;Balmorel!$A$7:$A$23,0),MATCH(MID($M32,9,3),Balmorel!$C$6:$J$6,0)),0))</f>
        <v>0</v>
      </c>
      <c r="I32" s="31" cm="1">
        <f t="array" ref="I32">IF(I$4=MID($M32,9,3),INDEX(Balmorel!$C$7:$J$23,MATCH(MID($M32,9,3)&amp;$D32,Balmorel!$B$7:$B$23&amp;Balmorel!$A$7:$A$23,0),MATCH(MID($M32,13,3),Balmorel!$C$6:$J$6,0)),IF(I$4=MID($M32,13,3),INDEX(Balmorel!$C$7:$J$23,MATCH(MID($M32,13,3)&amp;$D32,Balmorel!$B$7:$B$23&amp;Balmorel!$A$7:$A$23,0),MATCH(MID($M32,9,3),Balmorel!$C$6:$J$6,0)),0))</f>
        <v>0</v>
      </c>
      <c r="J32" s="31" cm="1">
        <f t="array" ref="J32">IF(J$4=MID($M32,9,3),INDEX(Balmorel!$C$7:$J$23,MATCH(MID($M32,9,3)&amp;$D32,Balmorel!$B$7:$B$23&amp;Balmorel!$A$7:$A$23,0),MATCH(MID($M32,13,3),Balmorel!$C$6:$J$6,0)),IF(J$4=MID($M32,13,3),INDEX(Balmorel!$C$7:$J$23,MATCH(MID($M32,13,3)&amp;$D32,Balmorel!$B$7:$B$23&amp;Balmorel!$A$7:$A$23,0),MATCH(MID($M32,9,3),Balmorel!$C$6:$J$6,0)),0))</f>
        <v>1300</v>
      </c>
      <c r="K32" s="31" cm="1">
        <f t="array" ref="K32">IF(K$4=MID($M32,9,3),INDEX(Balmorel!$C$7:$J$23,MATCH(MID($M32,9,3)&amp;$D32,Balmorel!$B$7:$B$23&amp;Balmorel!$A$7:$A$23,0),MATCH(MID($M32,13,3),Balmorel!$C$6:$J$6,0)),IF(K$4=MID($M32,13,3),INDEX(Balmorel!$C$7:$J$23,MATCH(MID($M32,13,3)&amp;$D32,Balmorel!$B$7:$B$23&amp;Balmorel!$A$7:$A$23,0),MATCH(MID($M32,9,3),Balmorel!$C$6:$J$6,0)),0))</f>
        <v>0</v>
      </c>
      <c r="L32" s="31" cm="1">
        <f t="array" ref="L32">IF(L$4=MID($M32,9,3),INDEX(Balmorel!$C$7:$J$23,MATCH(MID($M32,9,3)&amp;$D32,Balmorel!$B$7:$B$23&amp;Balmorel!$A$7:$A$23,0),MATCH(MID($M32,13,3),Balmorel!$C$6:$J$6,0)),IF(L$4=MID($M32,13,3),INDEX(Balmorel!$C$7:$J$23,MATCH(MID($M32,13,3)&amp;$D32,Balmorel!$B$7:$B$23&amp;Balmorel!$A$7:$A$23,0),MATCH(MID($M32,9,3),Balmorel!$C$6:$J$6,0)),0))</f>
        <v>0</v>
      </c>
      <c r="M32" s="31" t="s">
        <v>227</v>
      </c>
    </row>
    <row r="33" spans="2:13" x14ac:dyDescent="0.3">
      <c r="B33" s="31" t="s">
        <v>122</v>
      </c>
      <c r="C33" s="31" t="s">
        <v>11</v>
      </c>
      <c r="D33" s="31">
        <v>2050</v>
      </c>
      <c r="E33" s="31" cm="1">
        <f t="array" ref="E33">IF(E$4=MID($M33,9,3),INDEX(Balmorel!$C$7:$J$23,MATCH(MID($M33,9,3)&amp;$D33,Balmorel!$B$7:$B$23&amp;Balmorel!$A$7:$A$23,0),MATCH(MID($M33,13,3),Balmorel!$C$6:$J$6,0)),IF(E$4=MID($M33,13,3),INDEX(Balmorel!$C$7:$J$23,MATCH(MID($M33,13,3)&amp;$D33,Balmorel!$B$7:$B$23&amp;Balmorel!$A$7:$A$23,0),MATCH(MID($M33,9,3),Balmorel!$C$6:$J$6,0)),0))</f>
        <v>0</v>
      </c>
      <c r="F33" s="31" cm="1">
        <f t="array" ref="F33">IF(F$4=MID($M33,9,3),INDEX(Balmorel!$C$7:$J$23,MATCH(MID($M33,9,3)&amp;$D33,Balmorel!$B$7:$B$23&amp;Balmorel!$A$7:$A$23,0),MATCH(MID($M33,13,3),Balmorel!$C$6:$J$6,0)),IF(F$4=MID($M33,13,3),INDEX(Balmorel!$C$7:$J$23,MATCH(MID($M33,13,3)&amp;$D33,Balmorel!$B$7:$B$23&amp;Balmorel!$A$7:$A$23,0),MATCH(MID($M33,9,3),Balmorel!$C$6:$J$6,0)),0))</f>
        <v>3546.0685782468099</v>
      </c>
      <c r="G33" s="31" cm="1">
        <f t="array" ref="G33">IF(G$4=MID($M33,9,3),INDEX(Balmorel!$C$7:$J$23,MATCH(MID($M33,9,3)&amp;$D33,Balmorel!$B$7:$B$23&amp;Balmorel!$A$7:$A$23,0),MATCH(MID($M33,13,3),Balmorel!$C$6:$J$6,0)),IF(G$4=MID($M33,13,3),INDEX(Balmorel!$C$7:$J$23,MATCH(MID($M33,13,3)&amp;$D33,Balmorel!$B$7:$B$23&amp;Balmorel!$A$7:$A$23,0),MATCH(MID($M33,9,3),Balmorel!$C$6:$J$6,0)),0))</f>
        <v>0</v>
      </c>
      <c r="H33" s="31" cm="1">
        <f t="array" ref="H33">IF(H$4=MID($M33,9,3),INDEX(Balmorel!$C$7:$J$23,MATCH(MID($M33,9,3)&amp;$D33,Balmorel!$B$7:$B$23&amp;Balmorel!$A$7:$A$23,0),MATCH(MID($M33,13,3),Balmorel!$C$6:$J$6,0)),IF(H$4=MID($M33,13,3),INDEX(Balmorel!$C$7:$J$23,MATCH(MID($M33,13,3)&amp;$D33,Balmorel!$B$7:$B$23&amp;Balmorel!$A$7:$A$23,0),MATCH(MID($M33,9,3),Balmorel!$C$6:$J$6,0)),0))</f>
        <v>0</v>
      </c>
      <c r="I33" s="31" cm="1">
        <f t="array" ref="I33">IF(I$4=MID($M33,9,3),INDEX(Balmorel!$C$7:$J$23,MATCH(MID($M33,9,3)&amp;$D33,Balmorel!$B$7:$B$23&amp;Balmorel!$A$7:$A$23,0),MATCH(MID($M33,13,3),Balmorel!$C$6:$J$6,0)),IF(I$4=MID($M33,13,3),INDEX(Balmorel!$C$7:$J$23,MATCH(MID($M33,13,3)&amp;$D33,Balmorel!$B$7:$B$23&amp;Balmorel!$A$7:$A$23,0),MATCH(MID($M33,9,3),Balmorel!$C$6:$J$6,0)),0))</f>
        <v>0</v>
      </c>
      <c r="J33" s="31" cm="1">
        <f t="array" ref="J33">IF(J$4=MID($M33,9,3),INDEX(Balmorel!$C$7:$J$23,MATCH(MID($M33,9,3)&amp;$D33,Balmorel!$B$7:$B$23&amp;Balmorel!$A$7:$A$23,0),MATCH(MID($M33,13,3),Balmorel!$C$6:$J$6,0)),IF(J$4=MID($M33,13,3),INDEX(Balmorel!$C$7:$J$23,MATCH(MID($M33,13,3)&amp;$D33,Balmorel!$B$7:$B$23&amp;Balmorel!$A$7:$A$23,0),MATCH(MID($M33,9,3),Balmorel!$C$6:$J$6,0)),0))</f>
        <v>0</v>
      </c>
      <c r="K33" s="31" cm="1">
        <f t="array" ref="K33">IF(K$4=MID($M33,9,3),INDEX(Balmorel!$C$7:$J$23,MATCH(MID($M33,9,3)&amp;$D33,Balmorel!$B$7:$B$23&amp;Balmorel!$A$7:$A$23,0),MATCH(MID($M33,13,3),Balmorel!$C$6:$J$6,0)),IF(K$4=MID($M33,13,3),INDEX(Balmorel!$C$7:$J$23,MATCH(MID($M33,13,3)&amp;$D33,Balmorel!$B$7:$B$23&amp;Balmorel!$A$7:$A$23,0),MATCH(MID($M33,9,3),Balmorel!$C$6:$J$6,0)),0))</f>
        <v>3546.0685782468099</v>
      </c>
      <c r="L33" s="31" cm="1">
        <f t="array" ref="L33">IF(L$4=MID($M33,9,3),INDEX(Balmorel!$C$7:$J$23,MATCH(MID($M33,9,3)&amp;$D33,Balmorel!$B$7:$B$23&amp;Balmorel!$A$7:$A$23,0),MATCH(MID($M33,13,3),Balmorel!$C$6:$J$6,0)),IF(L$4=MID($M33,13,3),INDEX(Balmorel!$C$7:$J$23,MATCH(MID($M33,13,3)&amp;$D33,Balmorel!$B$7:$B$23&amp;Balmorel!$A$7:$A$23,0),MATCH(MID($M33,9,3),Balmorel!$C$6:$J$6,0)),0))</f>
        <v>0</v>
      </c>
      <c r="M33" s="241" t="s">
        <v>228</v>
      </c>
    </row>
    <row r="34" spans="2:13" x14ac:dyDescent="0.3">
      <c r="B34" s="31" t="s">
        <v>122</v>
      </c>
      <c r="C34" s="31" t="s">
        <v>11</v>
      </c>
      <c r="D34" s="31">
        <v>2050</v>
      </c>
      <c r="E34" s="31" cm="1">
        <f t="array" ref="E34">IF(E$4=MID($M34,9,3),INDEX(Balmorel!$C$7:$J$23,MATCH(MID($M34,9,3)&amp;$D34,Balmorel!$B$7:$B$23&amp;Balmorel!$A$7:$A$23,0),MATCH(MID($M34,13,3),Balmorel!$C$6:$J$6,0)),IF(E$4=MID($M34,13,3),INDEX(Balmorel!$C$7:$J$23,MATCH(MID($M34,13,3)&amp;$D34,Balmorel!$B$7:$B$23&amp;Balmorel!$A$7:$A$23,0),MATCH(MID($M34,9,3),Balmorel!$C$6:$J$6,0)),0))</f>
        <v>0</v>
      </c>
      <c r="F34" s="31" cm="1">
        <f t="array" ref="F34">IF(F$4=MID($M34,9,3),INDEX(Balmorel!$C$7:$J$23,MATCH(MID($M34,9,3)&amp;$D34,Balmorel!$B$7:$B$23&amp;Balmorel!$A$7:$A$23,0),MATCH(MID($M34,13,3),Balmorel!$C$6:$J$6,0)),IF(F$4=MID($M34,13,3),INDEX(Balmorel!$C$7:$J$23,MATCH(MID($M34,13,3)&amp;$D34,Balmorel!$B$7:$B$23&amp;Balmorel!$A$7:$A$23,0),MATCH(MID($M34,9,3),Balmorel!$C$6:$J$6,0)),0))</f>
        <v>6740</v>
      </c>
      <c r="G34" s="31" cm="1">
        <f t="array" ref="G34">IF(G$4=MID($M34,9,3),INDEX(Balmorel!$C$7:$J$23,MATCH(MID($M34,9,3)&amp;$D34,Balmorel!$B$7:$B$23&amp;Balmorel!$A$7:$A$23,0),MATCH(MID($M34,13,3),Balmorel!$C$6:$J$6,0)),IF(G$4=MID($M34,13,3),INDEX(Balmorel!$C$7:$J$23,MATCH(MID($M34,13,3)&amp;$D34,Balmorel!$B$7:$B$23&amp;Balmorel!$A$7:$A$23,0),MATCH(MID($M34,9,3),Balmorel!$C$6:$J$6,0)),0))</f>
        <v>0</v>
      </c>
      <c r="H34" s="31" cm="1">
        <f t="array" ref="H34">IF(H$4=MID($M34,9,3),INDEX(Balmorel!$C$7:$J$23,MATCH(MID($M34,9,3)&amp;$D34,Balmorel!$B$7:$B$23&amp;Balmorel!$A$7:$A$23,0),MATCH(MID($M34,13,3),Balmorel!$C$6:$J$6,0)),IF(H$4=MID($M34,13,3),INDEX(Balmorel!$C$7:$J$23,MATCH(MID($M34,13,3)&amp;$D34,Balmorel!$B$7:$B$23&amp;Balmorel!$A$7:$A$23,0),MATCH(MID($M34,9,3),Balmorel!$C$6:$J$6,0)),0))</f>
        <v>0</v>
      </c>
      <c r="I34" s="31" cm="1">
        <f t="array" ref="I34">IF(I$4=MID($M34,9,3),INDEX(Balmorel!$C$7:$J$23,MATCH(MID($M34,9,3)&amp;$D34,Balmorel!$B$7:$B$23&amp;Balmorel!$A$7:$A$23,0),MATCH(MID($M34,13,3),Balmorel!$C$6:$J$6,0)),IF(I$4=MID($M34,13,3),INDEX(Balmorel!$C$7:$J$23,MATCH(MID($M34,13,3)&amp;$D34,Balmorel!$B$7:$B$23&amp;Balmorel!$A$7:$A$23,0),MATCH(MID($M34,9,3),Balmorel!$C$6:$J$6,0)),0))</f>
        <v>6680</v>
      </c>
      <c r="J34" s="31" cm="1">
        <f t="array" ref="J34">IF(J$4=MID($M34,9,3),INDEX(Balmorel!$C$7:$J$23,MATCH(MID($M34,9,3)&amp;$D34,Balmorel!$B$7:$B$23&amp;Balmorel!$A$7:$A$23,0),MATCH(MID($M34,13,3),Balmorel!$C$6:$J$6,0)),IF(J$4=MID($M34,13,3),INDEX(Balmorel!$C$7:$J$23,MATCH(MID($M34,13,3)&amp;$D34,Balmorel!$B$7:$B$23&amp;Balmorel!$A$7:$A$23,0),MATCH(MID($M34,9,3),Balmorel!$C$6:$J$6,0)),0))</f>
        <v>0</v>
      </c>
      <c r="K34" s="31" cm="1">
        <f t="array" ref="K34">IF(K$4=MID($M34,9,3),INDEX(Balmorel!$C$7:$J$23,MATCH(MID($M34,9,3)&amp;$D34,Balmorel!$B$7:$B$23&amp;Balmorel!$A$7:$A$23,0),MATCH(MID($M34,13,3),Balmorel!$C$6:$J$6,0)),IF(K$4=MID($M34,13,3),INDEX(Balmorel!$C$7:$J$23,MATCH(MID($M34,13,3)&amp;$D34,Balmorel!$B$7:$B$23&amp;Balmorel!$A$7:$A$23,0),MATCH(MID($M34,9,3),Balmorel!$C$6:$J$6,0)),0))</f>
        <v>0</v>
      </c>
      <c r="L34" s="31" cm="1">
        <f t="array" ref="L34">IF(L$4=MID($M34,9,3),INDEX(Balmorel!$C$7:$J$23,MATCH(MID($M34,9,3)&amp;$D34,Balmorel!$B$7:$B$23&amp;Balmorel!$A$7:$A$23,0),MATCH(MID($M34,13,3),Balmorel!$C$6:$J$6,0)),IF(L$4=MID($M34,13,3),INDEX(Balmorel!$C$7:$J$23,MATCH(MID($M34,13,3)&amp;$D34,Balmorel!$B$7:$B$23&amp;Balmorel!$A$7:$A$23,0),MATCH(MID($M34,9,3),Balmorel!$C$6:$J$6,0)),0))</f>
        <v>0</v>
      </c>
      <c r="M34" s="241" t="s">
        <v>229</v>
      </c>
    </row>
    <row r="35" spans="2:13" x14ac:dyDescent="0.3">
      <c r="B35" s="31" t="s">
        <v>122</v>
      </c>
      <c r="C35" s="31" t="s">
        <v>11</v>
      </c>
      <c r="D35" s="31">
        <v>2050</v>
      </c>
      <c r="E35" s="31" cm="1">
        <f t="array" ref="E35">IF(E$4=MID($M35,9,3),INDEX(Balmorel!$C$7:$J$23,MATCH(MID($M35,9,3)&amp;$D35,Balmorel!$B$7:$B$23&amp;Balmorel!$A$7:$A$23,0),MATCH(MID($M35,13,3),Balmorel!$C$6:$J$6,0)),IF(E$4=MID($M35,13,3),INDEX(Balmorel!$C$7:$J$23,MATCH(MID($M35,13,3)&amp;$D35,Balmorel!$B$7:$B$23&amp;Balmorel!$A$7:$A$23,0),MATCH(MID($M35,9,3),Balmorel!$C$6:$J$6,0)),0))</f>
        <v>0</v>
      </c>
      <c r="F35" s="31" cm="1">
        <f t="array" ref="F35">IF(F$4=MID($M35,9,3),INDEX(Balmorel!$C$7:$J$23,MATCH(MID($M35,9,3)&amp;$D35,Balmorel!$B$7:$B$23&amp;Balmorel!$A$7:$A$23,0),MATCH(MID($M35,13,3),Balmorel!$C$6:$J$6,0)),IF(F$4=MID($M35,13,3),INDEX(Balmorel!$C$7:$J$23,MATCH(MID($M35,13,3)&amp;$D35,Balmorel!$B$7:$B$23&amp;Balmorel!$A$7:$A$23,0),MATCH(MID($M35,9,3),Balmorel!$C$6:$J$6,0)),0))</f>
        <v>0</v>
      </c>
      <c r="G35" s="31" cm="1">
        <f t="array" ref="G35">IF(G$4=MID($M35,9,3),INDEX(Balmorel!$C$7:$J$23,MATCH(MID($M35,9,3)&amp;$D35,Balmorel!$B$7:$B$23&amp;Balmorel!$A$7:$A$23,0),MATCH(MID($M35,13,3),Balmorel!$C$6:$J$6,0)),IF(G$4=MID($M35,13,3),INDEX(Balmorel!$C$7:$J$23,MATCH(MID($M35,13,3)&amp;$D35,Balmorel!$B$7:$B$23&amp;Balmorel!$A$7:$A$23,0),MATCH(MID($M35,9,3),Balmorel!$C$6:$J$6,0)),0))</f>
        <v>0</v>
      </c>
      <c r="H35" s="31" cm="1">
        <f t="array" ref="H35">IF(H$4=MID($M35,9,3),INDEX(Balmorel!$C$7:$J$23,MATCH(MID($M35,9,3)&amp;$D35,Balmorel!$B$7:$B$23&amp;Balmorel!$A$7:$A$23,0),MATCH(MID($M35,13,3),Balmorel!$C$6:$J$6,0)),IF(H$4=MID($M35,13,3),INDEX(Balmorel!$C$7:$J$23,MATCH(MID($M35,13,3)&amp;$D35,Balmorel!$B$7:$B$23&amp;Balmorel!$A$7:$A$23,0),MATCH(MID($M35,9,3),Balmorel!$C$6:$J$6,0)),0))</f>
        <v>0</v>
      </c>
      <c r="I35" s="31" cm="1">
        <f t="array" ref="I35">IF(I$4=MID($M35,9,3),INDEX(Balmorel!$C$7:$J$23,MATCH(MID($M35,9,3)&amp;$D35,Balmorel!$B$7:$B$23&amp;Balmorel!$A$7:$A$23,0),MATCH(MID($M35,13,3),Balmorel!$C$6:$J$6,0)),IF(I$4=MID($M35,13,3),INDEX(Balmorel!$C$7:$J$23,MATCH(MID($M35,13,3)&amp;$D35,Balmorel!$B$7:$B$23&amp;Balmorel!$A$7:$A$23,0),MATCH(MID($M35,9,3),Balmorel!$C$6:$J$6,0)),0))</f>
        <v>2095</v>
      </c>
      <c r="J35" s="31" cm="1">
        <f t="array" ref="J35">IF(J$4=MID($M35,9,3),INDEX(Balmorel!$C$7:$J$23,MATCH(MID($M35,9,3)&amp;$D35,Balmorel!$B$7:$B$23&amp;Balmorel!$A$7:$A$23,0),MATCH(MID($M35,13,3),Balmorel!$C$6:$J$6,0)),IF(J$4=MID($M35,13,3),INDEX(Balmorel!$C$7:$J$23,MATCH(MID($M35,13,3)&amp;$D35,Balmorel!$B$7:$B$23&amp;Balmorel!$A$7:$A$23,0),MATCH(MID($M35,9,3),Balmorel!$C$6:$J$6,0)),0))</f>
        <v>0</v>
      </c>
      <c r="K35" s="31" cm="1">
        <f t="array" ref="K35">IF(K$4=MID($M35,9,3),INDEX(Balmorel!$C$7:$J$23,MATCH(MID($M35,9,3)&amp;$D35,Balmorel!$B$7:$B$23&amp;Balmorel!$A$7:$A$23,0),MATCH(MID($M35,13,3),Balmorel!$C$6:$J$6,0)),IF(K$4=MID($M35,13,3),INDEX(Balmorel!$C$7:$J$23,MATCH(MID($M35,13,3)&amp;$D35,Balmorel!$B$7:$B$23&amp;Balmorel!$A$7:$A$23,0),MATCH(MID($M35,9,3),Balmorel!$C$6:$J$6,0)),0))</f>
        <v>2145</v>
      </c>
      <c r="L35" s="31" cm="1">
        <f t="array" ref="L35">IF(L$4=MID($M35,9,3),INDEX(Balmorel!$C$7:$J$23,MATCH(MID($M35,9,3)&amp;$D35,Balmorel!$B$7:$B$23&amp;Balmorel!$A$7:$A$23,0),MATCH(MID($M35,13,3),Balmorel!$C$6:$J$6,0)),IF(L$4=MID($M35,13,3),INDEX(Balmorel!$C$7:$J$23,MATCH(MID($M35,13,3)&amp;$D35,Balmorel!$B$7:$B$23&amp;Balmorel!$A$7:$A$23,0),MATCH(MID($M35,9,3),Balmorel!$C$6:$J$6,0)),0))</f>
        <v>0</v>
      </c>
      <c r="M35" s="241" t="s">
        <v>230</v>
      </c>
    </row>
    <row r="36" spans="2:13" x14ac:dyDescent="0.3">
      <c r="B36" s="31" t="s">
        <v>122</v>
      </c>
      <c r="C36" s="31" t="s">
        <v>11</v>
      </c>
      <c r="D36" s="31">
        <v>2050</v>
      </c>
      <c r="E36" s="31" cm="1">
        <f t="array" ref="E36">IF(E$4=MID($M36,9,3),INDEX(Balmorel!$C$7:$J$23,MATCH(MID($M36,9,3)&amp;$D36,Balmorel!$B$7:$B$23&amp;Balmorel!$A$7:$A$23,0),MATCH(MID($M36,13,3),Balmorel!$C$6:$J$6,0)),IF(E$4=MID($M36,13,3),INDEX(Balmorel!$C$7:$J$23,MATCH(MID($M36,13,3)&amp;$D36,Balmorel!$B$7:$B$23&amp;Balmorel!$A$7:$A$23,0),MATCH(MID($M36,9,3),Balmorel!$C$6:$J$6,0)),0))</f>
        <v>0</v>
      </c>
      <c r="F36" s="31" cm="1">
        <f t="array" ref="F36">IF(F$4=MID($M36,9,3),INDEX(Balmorel!$C$7:$J$23,MATCH(MID($M36,9,3)&amp;$D36,Balmorel!$B$7:$B$23&amp;Balmorel!$A$7:$A$23,0),MATCH(MID($M36,13,3),Balmorel!$C$6:$J$6,0)),IF(F$4=MID($M36,13,3),INDEX(Balmorel!$C$7:$J$23,MATCH(MID($M36,13,3)&amp;$D36,Balmorel!$B$7:$B$23&amp;Balmorel!$A$7:$A$23,0),MATCH(MID($M36,9,3),Balmorel!$C$6:$J$6,0)),0))</f>
        <v>0</v>
      </c>
      <c r="G36" s="31" cm="1">
        <f t="array" ref="G36">IF(G$4=MID($M36,9,3),INDEX(Balmorel!$C$7:$J$23,MATCH(MID($M36,9,3)&amp;$D36,Balmorel!$B$7:$B$23&amp;Balmorel!$A$7:$A$23,0),MATCH(MID($M36,13,3),Balmorel!$C$6:$J$6,0)),IF(G$4=MID($M36,13,3),INDEX(Balmorel!$C$7:$J$23,MATCH(MID($M36,13,3)&amp;$D36,Balmorel!$B$7:$B$23&amp;Balmorel!$A$7:$A$23,0),MATCH(MID($M36,9,3),Balmorel!$C$6:$J$6,0)),0))</f>
        <v>600</v>
      </c>
      <c r="H36" s="31" cm="1">
        <f t="array" ref="H36">IF(H$4=MID($M36,9,3),INDEX(Balmorel!$C$7:$J$23,MATCH(MID($M36,9,3)&amp;$D36,Balmorel!$B$7:$B$23&amp;Balmorel!$A$7:$A$23,0),MATCH(MID($M36,13,3),Balmorel!$C$6:$J$6,0)),IF(H$4=MID($M36,13,3),INDEX(Balmorel!$C$7:$J$23,MATCH(MID($M36,13,3)&amp;$D36,Balmorel!$B$7:$B$23&amp;Balmorel!$A$7:$A$23,0),MATCH(MID($M36,9,3),Balmorel!$C$6:$J$6,0)),0))</f>
        <v>0</v>
      </c>
      <c r="I36" s="31" cm="1">
        <f t="array" ref="I36">IF(I$4=MID($M36,9,3),INDEX(Balmorel!$C$7:$J$23,MATCH(MID($M36,9,3)&amp;$D36,Balmorel!$B$7:$B$23&amp;Balmorel!$A$7:$A$23,0),MATCH(MID($M36,13,3),Balmorel!$C$6:$J$6,0)),IF(I$4=MID($M36,13,3),INDEX(Balmorel!$C$7:$J$23,MATCH(MID($M36,13,3)&amp;$D36,Balmorel!$B$7:$B$23&amp;Balmorel!$A$7:$A$23,0),MATCH(MID($M36,9,3),Balmorel!$C$6:$J$6,0)),0))</f>
        <v>0</v>
      </c>
      <c r="J36" s="31" cm="1">
        <f t="array" ref="J36">IF(J$4=MID($M36,9,3),INDEX(Balmorel!$C$7:$J$23,MATCH(MID($M36,9,3)&amp;$D36,Balmorel!$B$7:$B$23&amp;Balmorel!$A$7:$A$23,0),MATCH(MID($M36,13,3),Balmorel!$C$6:$J$6,0)),IF(J$4=MID($M36,13,3),INDEX(Balmorel!$C$7:$J$23,MATCH(MID($M36,13,3)&amp;$D36,Balmorel!$B$7:$B$23&amp;Balmorel!$A$7:$A$23,0),MATCH(MID($M36,9,3),Balmorel!$C$6:$J$6,0)),0))</f>
        <v>0</v>
      </c>
      <c r="K36" s="31" cm="1">
        <f t="array" ref="K36">IF(K$4=MID($M36,9,3),INDEX(Balmorel!$C$7:$J$23,MATCH(MID($M36,9,3)&amp;$D36,Balmorel!$B$7:$B$23&amp;Balmorel!$A$7:$A$23,0),MATCH(MID($M36,13,3),Balmorel!$C$6:$J$6,0)),IF(K$4=MID($M36,13,3),INDEX(Balmorel!$C$7:$J$23,MATCH(MID($M36,13,3)&amp;$D36,Balmorel!$B$7:$B$23&amp;Balmorel!$A$7:$A$23,0),MATCH(MID($M36,9,3),Balmorel!$C$6:$J$6,0)),0))</f>
        <v>0</v>
      </c>
      <c r="L36" s="31" cm="1">
        <f t="array" ref="L36">IF(L$4=MID($M36,9,3),INDEX(Balmorel!$C$7:$J$23,MATCH(MID($M36,9,3)&amp;$D36,Balmorel!$B$7:$B$23&amp;Balmorel!$A$7:$A$23,0),MATCH(MID($M36,13,3),Balmorel!$C$6:$J$6,0)),IF(L$4=MID($M36,13,3),INDEX(Balmorel!$C$7:$J$23,MATCH(MID($M36,13,3)&amp;$D36,Balmorel!$B$7:$B$23&amp;Balmorel!$A$7:$A$23,0),MATCH(MID($M36,9,3),Balmorel!$C$6:$J$6,0)),0))</f>
        <v>700</v>
      </c>
      <c r="M36" s="241" t="s">
        <v>231</v>
      </c>
    </row>
    <row r="37" spans="2:13" x14ac:dyDescent="0.3">
      <c r="B37" s="31" t="s">
        <v>122</v>
      </c>
      <c r="C37" s="31" t="s">
        <v>11</v>
      </c>
      <c r="D37" s="31">
        <v>2050</v>
      </c>
      <c r="E37" s="31" cm="1">
        <f t="array" ref="E37">IF(E$4=MID($M37,9,3),INDEX(Balmorel!$C$7:$J$23,MATCH(MID($M37,9,3)&amp;$D37,Balmorel!$B$7:$B$23&amp;Balmorel!$A$7:$A$23,0),MATCH(MID($M37,13,3),Balmorel!$C$6:$J$6,0)),IF(E$4=MID($M37,13,3),INDEX(Balmorel!$C$7:$J$23,MATCH(MID($M37,13,3)&amp;$D37,Balmorel!$B$7:$B$23&amp;Balmorel!$A$7:$A$23,0),MATCH(MID($M37,9,3),Balmorel!$C$6:$J$6,0)),0))</f>
        <v>0</v>
      </c>
      <c r="F37" s="31" cm="1">
        <f t="array" ref="F37">IF(F$4=MID($M37,9,3),INDEX(Balmorel!$C$7:$J$23,MATCH(MID($M37,9,3)&amp;$D37,Balmorel!$B$7:$B$23&amp;Balmorel!$A$7:$A$23,0),MATCH(MID($M37,13,3),Balmorel!$C$6:$J$6,0)),IF(F$4=MID($M37,13,3),INDEX(Balmorel!$C$7:$J$23,MATCH(MID($M37,13,3)&amp;$D37,Balmorel!$B$7:$B$23&amp;Balmorel!$A$7:$A$23,0),MATCH(MID($M37,9,3),Balmorel!$C$6:$J$6,0)),0))</f>
        <v>0</v>
      </c>
      <c r="G37" s="31" cm="1">
        <f t="array" ref="G37">IF(G$4=MID($M37,9,3),INDEX(Balmorel!$C$7:$J$23,MATCH(MID($M37,9,3)&amp;$D37,Balmorel!$B$7:$B$23&amp;Balmorel!$A$7:$A$23,0),MATCH(MID($M37,13,3),Balmorel!$C$6:$J$6,0)),IF(G$4=MID($M37,13,3),INDEX(Balmorel!$C$7:$J$23,MATCH(MID($M37,13,3)&amp;$D37,Balmorel!$B$7:$B$23&amp;Balmorel!$A$7:$A$23,0),MATCH(MID($M37,9,3),Balmorel!$C$6:$J$6,0)),0))</f>
        <v>0</v>
      </c>
      <c r="H37" s="31" cm="1">
        <f t="array" ref="H37">IF(H$4=MID($M37,9,3),INDEX(Balmorel!$C$7:$J$23,MATCH(MID($M37,9,3)&amp;$D37,Balmorel!$B$7:$B$23&amp;Balmorel!$A$7:$A$23,0),MATCH(MID($M37,13,3),Balmorel!$C$6:$J$6,0)),IF(H$4=MID($M37,13,3),INDEX(Balmorel!$C$7:$J$23,MATCH(MID($M37,13,3)&amp;$D37,Balmorel!$B$7:$B$23&amp;Balmorel!$A$7:$A$23,0),MATCH(MID($M37,9,3),Balmorel!$C$6:$J$6,0)),0))</f>
        <v>2751.2027215550497</v>
      </c>
      <c r="I37" s="31" cm="1">
        <f t="array" ref="I37">IF(I$4=MID($M37,9,3),INDEX(Balmorel!$C$7:$J$23,MATCH(MID($M37,9,3)&amp;$D37,Balmorel!$B$7:$B$23&amp;Balmorel!$A$7:$A$23,0),MATCH(MID($M37,13,3),Balmorel!$C$6:$J$6,0)),IF(I$4=MID($M37,13,3),INDEX(Balmorel!$C$7:$J$23,MATCH(MID($M37,13,3)&amp;$D37,Balmorel!$B$7:$B$23&amp;Balmorel!$A$7:$A$23,0),MATCH(MID($M37,9,3),Balmorel!$C$6:$J$6,0)),0))</f>
        <v>0</v>
      </c>
      <c r="J37" s="31" cm="1">
        <f t="array" ref="J37">IF(J$4=MID($M37,9,3),INDEX(Balmorel!$C$7:$J$23,MATCH(MID($M37,9,3)&amp;$D37,Balmorel!$B$7:$B$23&amp;Balmorel!$A$7:$A$23,0),MATCH(MID($M37,13,3),Balmorel!$C$6:$J$6,0)),IF(J$4=MID($M37,13,3),INDEX(Balmorel!$C$7:$J$23,MATCH(MID($M37,13,3)&amp;$D37,Balmorel!$B$7:$B$23&amp;Balmorel!$A$7:$A$23,0),MATCH(MID($M37,9,3),Balmorel!$C$6:$J$6,0)),0))</f>
        <v>0</v>
      </c>
      <c r="K37" s="31" cm="1">
        <f t="array" ref="K37">IF(K$4=MID($M37,9,3),INDEX(Balmorel!$C$7:$J$23,MATCH(MID($M37,9,3)&amp;$D37,Balmorel!$B$7:$B$23&amp;Balmorel!$A$7:$A$23,0),MATCH(MID($M37,13,3),Balmorel!$C$6:$J$6,0)),IF(K$4=MID($M37,13,3),INDEX(Balmorel!$C$7:$J$23,MATCH(MID($M37,13,3)&amp;$D37,Balmorel!$B$7:$B$23&amp;Balmorel!$A$7:$A$23,0),MATCH(MID($M37,9,3),Balmorel!$C$6:$J$6,0)),0))</f>
        <v>0</v>
      </c>
      <c r="L37" s="31" cm="1">
        <f t="array" ref="L37">IF(L$4=MID($M37,9,3),INDEX(Balmorel!$C$7:$J$23,MATCH(MID($M37,9,3)&amp;$D37,Balmorel!$B$7:$B$23&amp;Balmorel!$A$7:$A$23,0),MATCH(MID($M37,13,3),Balmorel!$C$6:$J$6,0)),IF(L$4=MID($M37,13,3),INDEX(Balmorel!$C$7:$J$23,MATCH(MID($M37,13,3)&amp;$D37,Balmorel!$B$7:$B$23&amp;Balmorel!$A$7:$A$23,0),MATCH(MID($M37,9,3),Balmorel!$C$6:$J$6,0)),0))</f>
        <v>2301.2027215550497</v>
      </c>
      <c r="M37" s="241" t="s">
        <v>232</v>
      </c>
    </row>
    <row r="38" spans="2:13" x14ac:dyDescent="0.3">
      <c r="B38" s="31" t="s">
        <v>122</v>
      </c>
      <c r="C38" s="31" t="s">
        <v>11</v>
      </c>
      <c r="D38" s="31">
        <v>2050</v>
      </c>
      <c r="E38" s="31" cm="1">
        <f t="array" ref="E38">IF(E$4=MID($M38,9,3),INDEX(Balmorel!$C$7:$J$23,MATCH(MID($M38,9,3)&amp;$D38,Balmorel!$B$7:$B$23&amp;Balmorel!$A$7:$A$23,0),MATCH(MID($M38,13,3),Balmorel!$C$6:$J$6,0)),IF(E$4=MID($M38,13,3),INDEX(Balmorel!$C$7:$J$23,MATCH(MID($M38,13,3)&amp;$D38,Balmorel!$B$7:$B$23&amp;Balmorel!$A$7:$A$23,0),MATCH(MID($M38,9,3),Balmorel!$C$6:$J$6,0)),0))</f>
        <v>2954.2229276529301</v>
      </c>
      <c r="F38" s="31" cm="1">
        <f t="array" ref="F38">IF(F$4=MID($M38,9,3),INDEX(Balmorel!$C$7:$J$23,MATCH(MID($M38,9,3)&amp;$D38,Balmorel!$B$7:$B$23&amp;Balmorel!$A$7:$A$23,0),MATCH(MID($M38,13,3),Balmorel!$C$6:$J$6,0)),IF(F$4=MID($M38,13,3),INDEX(Balmorel!$C$7:$J$23,MATCH(MID($M38,13,3)&amp;$D38,Balmorel!$B$7:$B$23&amp;Balmorel!$A$7:$A$23,0),MATCH(MID($M38,9,3),Balmorel!$C$6:$J$6,0)),0))</f>
        <v>2954.2229276529301</v>
      </c>
      <c r="G38" s="31" cm="1">
        <f t="array" ref="G38">IF(G$4=MID($M38,9,3),INDEX(Balmorel!$C$7:$J$23,MATCH(MID($M38,9,3)&amp;$D38,Balmorel!$B$7:$B$23&amp;Balmorel!$A$7:$A$23,0),MATCH(MID($M38,13,3),Balmorel!$C$6:$J$6,0)),IF(G$4=MID($M38,13,3),INDEX(Balmorel!$C$7:$J$23,MATCH(MID($M38,13,3)&amp;$D38,Balmorel!$B$7:$B$23&amp;Balmorel!$A$7:$A$23,0),MATCH(MID($M38,9,3),Balmorel!$C$6:$J$6,0)),0))</f>
        <v>0</v>
      </c>
      <c r="H38" s="31" cm="1">
        <f t="array" ref="H38">IF(H$4=MID($M38,9,3),INDEX(Balmorel!$C$7:$J$23,MATCH(MID($M38,9,3)&amp;$D38,Balmorel!$B$7:$B$23&amp;Balmorel!$A$7:$A$23,0),MATCH(MID($M38,13,3),Balmorel!$C$6:$J$6,0)),IF(H$4=MID($M38,13,3),INDEX(Balmorel!$C$7:$J$23,MATCH(MID($M38,13,3)&amp;$D38,Balmorel!$B$7:$B$23&amp;Balmorel!$A$7:$A$23,0),MATCH(MID($M38,9,3),Balmorel!$C$6:$J$6,0)),0))</f>
        <v>0</v>
      </c>
      <c r="I38" s="31" cm="1">
        <f t="array" ref="I38">IF(I$4=MID($M38,9,3),INDEX(Balmorel!$C$7:$J$23,MATCH(MID($M38,9,3)&amp;$D38,Balmorel!$B$7:$B$23&amp;Balmorel!$A$7:$A$23,0),MATCH(MID($M38,13,3),Balmorel!$C$6:$J$6,0)),IF(I$4=MID($M38,13,3),INDEX(Balmorel!$C$7:$J$23,MATCH(MID($M38,13,3)&amp;$D38,Balmorel!$B$7:$B$23&amp;Balmorel!$A$7:$A$23,0),MATCH(MID($M38,9,3),Balmorel!$C$6:$J$6,0)),0))</f>
        <v>0</v>
      </c>
      <c r="J38" s="31" cm="1">
        <f t="array" ref="J38">IF(J$4=MID($M38,9,3),INDEX(Balmorel!$C$7:$J$23,MATCH(MID($M38,9,3)&amp;$D38,Balmorel!$B$7:$B$23&amp;Balmorel!$A$7:$A$23,0),MATCH(MID($M38,13,3),Balmorel!$C$6:$J$6,0)),IF(J$4=MID($M38,13,3),INDEX(Balmorel!$C$7:$J$23,MATCH(MID($M38,13,3)&amp;$D38,Balmorel!$B$7:$B$23&amp;Balmorel!$A$7:$A$23,0),MATCH(MID($M38,9,3),Balmorel!$C$6:$J$6,0)),0))</f>
        <v>0</v>
      </c>
      <c r="K38" s="31" cm="1">
        <f t="array" ref="K38">IF(K$4=MID($M38,9,3),INDEX(Balmorel!$C$7:$J$23,MATCH(MID($M38,9,3)&amp;$D38,Balmorel!$B$7:$B$23&amp;Balmorel!$A$7:$A$23,0),MATCH(MID($M38,13,3),Balmorel!$C$6:$J$6,0)),IF(K$4=MID($M38,13,3),INDEX(Balmorel!$C$7:$J$23,MATCH(MID($M38,13,3)&amp;$D38,Balmorel!$B$7:$B$23&amp;Balmorel!$A$7:$A$23,0),MATCH(MID($M38,9,3),Balmorel!$C$6:$J$6,0)),0))</f>
        <v>0</v>
      </c>
      <c r="L38" s="31" cm="1">
        <f t="array" ref="L38">IF(L$4=MID($M38,9,3),INDEX(Balmorel!$C$7:$J$23,MATCH(MID($M38,9,3)&amp;$D38,Balmorel!$B$7:$B$23&amp;Balmorel!$A$7:$A$23,0),MATCH(MID($M38,13,3),Balmorel!$C$6:$J$6,0)),IF(L$4=MID($M38,13,3),INDEX(Balmorel!$C$7:$J$23,MATCH(MID($M38,13,3)&amp;$D38,Balmorel!$B$7:$B$23&amp;Balmorel!$A$7:$A$23,0),MATCH(MID($M38,9,3),Balmorel!$C$6:$J$6,0)),0))</f>
        <v>0</v>
      </c>
      <c r="M38" s="31" t="s">
        <v>234</v>
      </c>
    </row>
    <row r="39" spans="2:13" x14ac:dyDescent="0.3">
      <c r="B39" s="31" t="s">
        <v>122</v>
      </c>
      <c r="C39" s="31" t="s">
        <v>11</v>
      </c>
      <c r="D39" s="31">
        <v>2050</v>
      </c>
      <c r="E39" s="31" cm="1">
        <f t="array" ref="E39">IF(E$4=MID($M39,9,3),INDEX(Balmorel!$C$7:$J$23,MATCH(MID($M39,9,3)&amp;$D39,Balmorel!$B$7:$B$23&amp;Balmorel!$A$7:$A$23,0),MATCH(MID($M39,13,3),Balmorel!$C$6:$J$6,0)),IF(E$4=MID($M39,13,3),INDEX(Balmorel!$C$7:$J$23,MATCH(MID($M39,13,3)&amp;$D39,Balmorel!$B$7:$B$23&amp;Balmorel!$A$7:$A$23,0),MATCH(MID($M39,9,3),Balmorel!$C$6:$J$6,0)),0))</f>
        <v>0</v>
      </c>
      <c r="F39" s="31" cm="1">
        <f t="array" ref="F39">IF(F$4=MID($M39,9,3),INDEX(Balmorel!$C$7:$J$23,MATCH(MID($M39,9,3)&amp;$D39,Balmorel!$B$7:$B$23&amp;Balmorel!$A$7:$A$23,0),MATCH(MID($M39,13,3),Balmorel!$C$6:$J$6,0)),IF(F$4=MID($M39,13,3),INDEX(Balmorel!$C$7:$J$23,MATCH(MID($M39,13,3)&amp;$D39,Balmorel!$B$7:$B$23&amp;Balmorel!$A$7:$A$23,0),MATCH(MID($M39,9,3),Balmorel!$C$6:$J$6,0)),0))</f>
        <v>0</v>
      </c>
      <c r="G39" s="31" cm="1">
        <f t="array" ref="G39">IF(G$4=MID($M39,9,3),INDEX(Balmorel!$C$7:$J$23,MATCH(MID($M39,9,3)&amp;$D39,Balmorel!$B$7:$B$23&amp;Balmorel!$A$7:$A$23,0),MATCH(MID($M39,13,3),Balmorel!$C$6:$J$6,0)),IF(G$4=MID($M39,13,3),INDEX(Balmorel!$C$7:$J$23,MATCH(MID($M39,13,3)&amp;$D39,Balmorel!$B$7:$B$23&amp;Balmorel!$A$7:$A$23,0),MATCH(MID($M39,9,3),Balmorel!$C$6:$J$6,0)),0))</f>
        <v>0</v>
      </c>
      <c r="H39" s="31" cm="1">
        <f t="array" ref="H39">IF(H$4=MID($M39,9,3),INDEX(Balmorel!$C$7:$J$23,MATCH(MID($M39,9,3)&amp;$D39,Balmorel!$B$7:$B$23&amp;Balmorel!$A$7:$A$23,0),MATCH(MID($M39,13,3),Balmorel!$C$6:$J$6,0)),IF(H$4=MID($M39,13,3),INDEX(Balmorel!$C$7:$J$23,MATCH(MID($M39,13,3)&amp;$D39,Balmorel!$B$7:$B$23&amp;Balmorel!$A$7:$A$23,0),MATCH(MID($M39,9,3),Balmorel!$C$6:$J$6,0)),0))</f>
        <v>0</v>
      </c>
      <c r="I39" s="31" cm="1">
        <f t="array" ref="I39">IF(I$4=MID($M39,9,3),INDEX(Balmorel!$C$7:$J$23,MATCH(MID($M39,9,3)&amp;$D39,Balmorel!$B$7:$B$23&amp;Balmorel!$A$7:$A$23,0),MATCH(MID($M39,13,3),Balmorel!$C$6:$J$6,0)),IF(I$4=MID($M39,13,3),INDEX(Balmorel!$C$7:$J$23,MATCH(MID($M39,13,3)&amp;$D39,Balmorel!$B$7:$B$23&amp;Balmorel!$A$7:$A$23,0),MATCH(MID($M39,9,3),Balmorel!$C$6:$J$6,0)),0))</f>
        <v>0</v>
      </c>
      <c r="J39" s="31" cm="1">
        <f t="array" ref="J39">IF(J$4=MID($M39,9,3),INDEX(Balmorel!$C$7:$J$23,MATCH(MID($M39,9,3)&amp;$D39,Balmorel!$B$7:$B$23&amp;Balmorel!$A$7:$A$23,0),MATCH(MID($M39,13,3),Balmorel!$C$6:$J$6,0)),IF(J$4=MID($M39,13,3),INDEX(Balmorel!$C$7:$J$23,MATCH(MID($M39,13,3)&amp;$D39,Balmorel!$B$7:$B$23&amp;Balmorel!$A$7:$A$23,0),MATCH(MID($M39,9,3),Balmorel!$C$6:$J$6,0)),0))</f>
        <v>0</v>
      </c>
      <c r="K39" s="31" cm="1">
        <f t="array" ref="K39">IF(K$4=MID($M39,9,3),INDEX(Balmorel!$C$7:$J$23,MATCH(MID($M39,9,3)&amp;$D39,Balmorel!$B$7:$B$23&amp;Balmorel!$A$7:$A$23,0),MATCH(MID($M39,13,3),Balmorel!$C$6:$J$6,0)),IF(K$4=MID($M39,13,3),INDEX(Balmorel!$C$7:$J$23,MATCH(MID($M39,13,3)&amp;$D39,Balmorel!$B$7:$B$23&amp;Balmorel!$A$7:$A$23,0),MATCH(MID($M39,9,3),Balmorel!$C$6:$J$6,0)),0))</f>
        <v>3631.8299930103299</v>
      </c>
      <c r="L39" s="31" cm="1">
        <f t="array" ref="L39">IF(L$4=MID($M39,9,3),INDEX(Balmorel!$C$7:$J$23,MATCH(MID($M39,9,3)&amp;$D39,Balmorel!$B$7:$B$23&amp;Balmorel!$A$7:$A$23,0),MATCH(MID($M39,13,3),Balmorel!$C$6:$J$6,0)),IF(L$4=MID($M39,13,3),INDEX(Balmorel!$C$7:$J$23,MATCH(MID($M39,13,3)&amp;$D39,Balmorel!$B$7:$B$23&amp;Balmorel!$A$7:$A$23,0),MATCH(MID($M39,9,3),Balmorel!$C$6:$J$6,0)),0))</f>
        <v>6931.8299930103303</v>
      </c>
      <c r="M39" s="31" t="s">
        <v>235</v>
      </c>
    </row>
    <row r="40" spans="2:13" x14ac:dyDescent="0.3">
      <c r="B40" s="31" t="s">
        <v>122</v>
      </c>
      <c r="C40" s="31" t="s">
        <v>11</v>
      </c>
      <c r="D40" s="31">
        <v>2050</v>
      </c>
      <c r="E40" s="31" cm="1">
        <f t="array" ref="E40">IF(E$4=MID($M40,9,3),INDEX(Balmorel!$C$7:$J$23,MATCH(MID($M40,9,3)&amp;$D40,Balmorel!$B$7:$B$23&amp;Balmorel!$A$7:$A$23,0),MATCH(MID($M40,13,3),Balmorel!$C$6:$J$6,0)),IF(E$4=MID($M40,13,3),INDEX(Balmorel!$C$7:$J$23,MATCH(MID($M40,13,3)&amp;$D40,Balmorel!$B$7:$B$23&amp;Balmorel!$A$7:$A$23,0),MATCH(MID($M40,9,3),Balmorel!$C$6:$J$6,0)),0))</f>
        <v>0</v>
      </c>
      <c r="F40" s="31" cm="1">
        <f t="array" ref="F40">IF(F$4=MID($M40,9,3),INDEX(Balmorel!$C$7:$J$23,MATCH(MID($M40,9,3)&amp;$D40,Balmorel!$B$7:$B$23&amp;Balmorel!$A$7:$A$23,0),MATCH(MID($M40,13,3),Balmorel!$C$6:$J$6,0)),IF(F$4=MID($M40,13,3),INDEX(Balmorel!$C$7:$J$23,MATCH(MID($M40,13,3)&amp;$D40,Balmorel!$B$7:$B$23&amp;Balmorel!$A$7:$A$23,0),MATCH(MID($M40,9,3),Balmorel!$C$6:$J$6,0)),0))</f>
        <v>0</v>
      </c>
      <c r="G40" s="31" cm="1">
        <f t="array" ref="G40">IF(G$4=MID($M40,9,3),INDEX(Balmorel!$C$7:$J$23,MATCH(MID($M40,9,3)&amp;$D40,Balmorel!$B$7:$B$23&amp;Balmorel!$A$7:$A$23,0),MATCH(MID($M40,13,3),Balmorel!$C$6:$J$6,0)),IF(G$4=MID($M40,13,3),INDEX(Balmorel!$C$7:$J$23,MATCH(MID($M40,13,3)&amp;$D40,Balmorel!$B$7:$B$23&amp;Balmorel!$A$7:$A$23,0),MATCH(MID($M40,9,3),Balmorel!$C$6:$J$6,0)),0))</f>
        <v>3300</v>
      </c>
      <c r="H40" s="31" cm="1">
        <f t="array" ref="H40">IF(H$4=MID($M40,9,3),INDEX(Balmorel!$C$7:$J$23,MATCH(MID($M40,9,3)&amp;$D40,Balmorel!$B$7:$B$23&amp;Balmorel!$A$7:$A$23,0),MATCH(MID($M40,13,3),Balmorel!$C$6:$J$6,0)),IF(H$4=MID($M40,13,3),INDEX(Balmorel!$C$7:$J$23,MATCH(MID($M40,13,3)&amp;$D40,Balmorel!$B$7:$B$23&amp;Balmorel!$A$7:$A$23,0),MATCH(MID($M40,9,3),Balmorel!$C$6:$J$6,0)),0))</f>
        <v>3300</v>
      </c>
      <c r="I40" s="31" cm="1">
        <f t="array" ref="I40">IF(I$4=MID($M40,9,3),INDEX(Balmorel!$C$7:$J$23,MATCH(MID($M40,9,3)&amp;$D40,Balmorel!$B$7:$B$23&amp;Balmorel!$A$7:$A$23,0),MATCH(MID($M40,13,3),Balmorel!$C$6:$J$6,0)),IF(I$4=MID($M40,13,3),INDEX(Balmorel!$C$7:$J$23,MATCH(MID($M40,13,3)&amp;$D40,Balmorel!$B$7:$B$23&amp;Balmorel!$A$7:$A$23,0),MATCH(MID($M40,9,3),Balmorel!$C$6:$J$6,0)),0))</f>
        <v>0</v>
      </c>
      <c r="J40" s="31" cm="1">
        <f t="array" ref="J40">IF(J$4=MID($M40,9,3),INDEX(Balmorel!$C$7:$J$23,MATCH(MID($M40,9,3)&amp;$D40,Balmorel!$B$7:$B$23&amp;Balmorel!$A$7:$A$23,0),MATCH(MID($M40,13,3),Balmorel!$C$6:$J$6,0)),IF(J$4=MID($M40,13,3),INDEX(Balmorel!$C$7:$J$23,MATCH(MID($M40,13,3)&amp;$D40,Balmorel!$B$7:$B$23&amp;Balmorel!$A$7:$A$23,0),MATCH(MID($M40,9,3),Balmorel!$C$6:$J$6,0)),0))</f>
        <v>0</v>
      </c>
      <c r="K40" s="31" cm="1">
        <f t="array" ref="K40">IF(K$4=MID($M40,9,3),INDEX(Balmorel!$C$7:$J$23,MATCH(MID($M40,9,3)&amp;$D40,Balmorel!$B$7:$B$23&amp;Balmorel!$A$7:$A$23,0),MATCH(MID($M40,13,3),Balmorel!$C$6:$J$6,0)),IF(K$4=MID($M40,13,3),INDEX(Balmorel!$C$7:$J$23,MATCH(MID($M40,13,3)&amp;$D40,Balmorel!$B$7:$B$23&amp;Balmorel!$A$7:$A$23,0),MATCH(MID($M40,9,3),Balmorel!$C$6:$J$6,0)),0))</f>
        <v>0</v>
      </c>
      <c r="L40" s="31" cm="1">
        <f t="array" ref="L40">IF(L$4=MID($M40,9,3),INDEX(Balmorel!$C$7:$J$23,MATCH(MID($M40,9,3)&amp;$D40,Balmorel!$B$7:$B$23&amp;Balmorel!$A$7:$A$23,0),MATCH(MID($M40,13,3),Balmorel!$C$6:$J$6,0)),IF(L$4=MID($M40,13,3),INDEX(Balmorel!$C$7:$J$23,MATCH(MID($M40,13,3)&amp;$D40,Balmorel!$B$7:$B$23&amp;Balmorel!$A$7:$A$23,0),MATCH(MID($M40,9,3),Balmorel!$C$6:$J$6,0)),0))</f>
        <v>0</v>
      </c>
      <c r="M40" s="31" t="s">
        <v>236</v>
      </c>
    </row>
    <row r="41" spans="2:13" x14ac:dyDescent="0.3">
      <c r="B41" s="31" t="s">
        <v>122</v>
      </c>
      <c r="C41" s="31" t="s">
        <v>11</v>
      </c>
      <c r="D41" s="31">
        <v>2050</v>
      </c>
      <c r="E41" s="31" cm="1">
        <f t="array" ref="E41">IF(E$4=MID($M41,9,3),INDEX(Balmorel!$C$7:$J$23,MATCH(MID($M41,9,3)&amp;$D41,Balmorel!$B$7:$B$23&amp;Balmorel!$A$7:$A$23,0),MATCH(MID($M41,13,3),Balmorel!$C$6:$J$6,0)),IF(E$4=MID($M41,13,3),INDEX(Balmorel!$C$7:$J$23,MATCH(MID($M41,13,3)&amp;$D41,Balmorel!$B$7:$B$23&amp;Balmorel!$A$7:$A$23,0),MATCH(MID($M41,9,3),Balmorel!$C$6:$J$6,0)),0))</f>
        <v>0</v>
      </c>
      <c r="F41" s="31" cm="1">
        <f t="array" ref="F41">IF(F$4=MID($M41,9,3),INDEX(Balmorel!$C$7:$J$23,MATCH(MID($M41,9,3)&amp;$D41,Balmorel!$B$7:$B$23&amp;Balmorel!$A$7:$A$23,0),MATCH(MID($M41,13,3),Balmorel!$C$6:$J$6,0)),IF(F$4=MID($M41,13,3),INDEX(Balmorel!$C$7:$J$23,MATCH(MID($M41,13,3)&amp;$D41,Balmorel!$B$7:$B$23&amp;Balmorel!$A$7:$A$23,0),MATCH(MID($M41,9,3),Balmorel!$C$6:$J$6,0)),0))</f>
        <v>0</v>
      </c>
      <c r="G41" s="31" cm="1">
        <f t="array" ref="G41">IF(G$4=MID($M41,9,3),INDEX(Balmorel!$C$7:$J$23,MATCH(MID($M41,9,3)&amp;$D41,Balmorel!$B$7:$B$23&amp;Balmorel!$A$7:$A$23,0),MATCH(MID($M41,13,3),Balmorel!$C$6:$J$6,0)),IF(G$4=MID($M41,13,3),INDEX(Balmorel!$C$7:$J$23,MATCH(MID($M41,13,3)&amp;$D41,Balmorel!$B$7:$B$23&amp;Balmorel!$A$7:$A$23,0),MATCH(MID($M41,9,3),Balmorel!$C$6:$J$6,0)),0))</f>
        <v>0</v>
      </c>
      <c r="H41" s="31" cm="1">
        <f t="array" ref="H41">IF(H$4=MID($M41,9,3),INDEX(Balmorel!$C$7:$J$23,MATCH(MID($M41,9,3)&amp;$D41,Balmorel!$B$7:$B$23&amp;Balmorel!$A$7:$A$23,0),MATCH(MID($M41,13,3),Balmorel!$C$6:$J$6,0)),IF(H$4=MID($M41,13,3),INDEX(Balmorel!$C$7:$J$23,MATCH(MID($M41,13,3)&amp;$D41,Balmorel!$B$7:$B$23&amp;Balmorel!$A$7:$A$23,0),MATCH(MID($M41,9,3),Balmorel!$C$6:$J$6,0)),0))</f>
        <v>8000</v>
      </c>
      <c r="I41" s="31" cm="1">
        <f t="array" ref="I41">IF(I$4=MID($M41,9,3),INDEX(Balmorel!$C$7:$J$23,MATCH(MID($M41,9,3)&amp;$D41,Balmorel!$B$7:$B$23&amp;Balmorel!$A$7:$A$23,0),MATCH(MID($M41,13,3),Balmorel!$C$6:$J$6,0)),IF(I$4=MID($M41,13,3),INDEX(Balmorel!$C$7:$J$23,MATCH(MID($M41,13,3)&amp;$D41,Balmorel!$B$7:$B$23&amp;Balmorel!$A$7:$A$23,0),MATCH(MID($M41,9,3),Balmorel!$C$6:$J$6,0)),0))</f>
        <v>8000</v>
      </c>
      <c r="J41" s="31" cm="1">
        <f t="array" ref="J41">IF(J$4=MID($M41,9,3),INDEX(Balmorel!$C$7:$J$23,MATCH(MID($M41,9,3)&amp;$D41,Balmorel!$B$7:$B$23&amp;Balmorel!$A$7:$A$23,0),MATCH(MID($M41,13,3),Balmorel!$C$6:$J$6,0)),IF(J$4=MID($M41,13,3),INDEX(Balmorel!$C$7:$J$23,MATCH(MID($M41,13,3)&amp;$D41,Balmorel!$B$7:$B$23&amp;Balmorel!$A$7:$A$23,0),MATCH(MID($M41,9,3),Balmorel!$C$6:$J$6,0)),0))</f>
        <v>0</v>
      </c>
      <c r="K41" s="31" cm="1">
        <f t="array" ref="K41">IF(K$4=MID($M41,9,3),INDEX(Balmorel!$C$7:$J$23,MATCH(MID($M41,9,3)&amp;$D41,Balmorel!$B$7:$B$23&amp;Balmorel!$A$7:$A$23,0),MATCH(MID($M41,13,3),Balmorel!$C$6:$J$6,0)),IF(K$4=MID($M41,13,3),INDEX(Balmorel!$C$7:$J$23,MATCH(MID($M41,13,3)&amp;$D41,Balmorel!$B$7:$B$23&amp;Balmorel!$A$7:$A$23,0),MATCH(MID($M41,9,3),Balmorel!$C$6:$J$6,0)),0))</f>
        <v>0</v>
      </c>
      <c r="L41" s="31" cm="1">
        <f t="array" ref="L41">IF(L$4=MID($M41,9,3),INDEX(Balmorel!$C$7:$J$23,MATCH(MID($M41,9,3)&amp;$D41,Balmorel!$B$7:$B$23&amp;Balmorel!$A$7:$A$23,0),MATCH(MID($M41,13,3),Balmorel!$C$6:$J$6,0)),IF(L$4=MID($M41,13,3),INDEX(Balmorel!$C$7:$J$23,MATCH(MID($M41,13,3)&amp;$D41,Balmorel!$B$7:$B$23&amp;Balmorel!$A$7:$A$23,0),MATCH(MID($M41,9,3),Balmorel!$C$6:$J$6,0)),0))</f>
        <v>0</v>
      </c>
      <c r="M41" s="31" t="s">
        <v>237</v>
      </c>
    </row>
    <row r="42" spans="2:13" x14ac:dyDescent="0.3">
      <c r="B42" s="31" t="s">
        <v>122</v>
      </c>
      <c r="C42" s="31" t="s">
        <v>11</v>
      </c>
      <c r="D42" s="31">
        <v>2050</v>
      </c>
      <c r="E42" s="31" cm="1">
        <f t="array" ref="E42">IF(E$4=MID($M42,9,3),INDEX(Balmorel!$C$7:$J$23,MATCH(MID($M42,9,3)&amp;$D42,Balmorel!$B$7:$B$23&amp;Balmorel!$A$7:$A$23,0),MATCH(MID($M42,13,3),Balmorel!$C$6:$J$6,0)),IF(E$4=MID($M42,13,3),INDEX(Balmorel!$C$7:$J$23,MATCH(MID($M42,13,3)&amp;$D42,Balmorel!$B$7:$B$23&amp;Balmorel!$A$7:$A$23,0),MATCH(MID($M42,9,3),Balmorel!$C$6:$J$6,0)),0))</f>
        <v>0</v>
      </c>
      <c r="F42" s="31" cm="1">
        <f t="array" ref="F42">IF(F$4=MID($M42,9,3),INDEX(Balmorel!$C$7:$J$23,MATCH(MID($M42,9,3)&amp;$D42,Balmorel!$B$7:$B$23&amp;Balmorel!$A$7:$A$23,0),MATCH(MID($M42,13,3),Balmorel!$C$6:$J$6,0)),IF(F$4=MID($M42,13,3),INDEX(Balmorel!$C$7:$J$23,MATCH(MID($M42,13,3)&amp;$D42,Balmorel!$B$7:$B$23&amp;Balmorel!$A$7:$A$23,0),MATCH(MID($M42,9,3),Balmorel!$C$6:$J$6,0)),0))</f>
        <v>0</v>
      </c>
      <c r="G42" s="31" cm="1">
        <f t="array" ref="G42">IF(G$4=MID($M42,9,3),INDEX(Balmorel!$C$7:$J$23,MATCH(MID($M42,9,3)&amp;$D42,Balmorel!$B$7:$B$23&amp;Balmorel!$A$7:$A$23,0),MATCH(MID($M42,13,3),Balmorel!$C$6:$J$6,0)),IF(G$4=MID($M42,13,3),INDEX(Balmorel!$C$7:$J$23,MATCH(MID($M42,13,3)&amp;$D42,Balmorel!$B$7:$B$23&amp;Balmorel!$A$7:$A$23,0),MATCH(MID($M42,9,3),Balmorel!$C$6:$J$6,0)),0))</f>
        <v>0</v>
      </c>
      <c r="H42" s="31" cm="1">
        <f t="array" ref="H42">IF(H$4=MID($M42,9,3),INDEX(Balmorel!$C$7:$J$23,MATCH(MID($M42,9,3)&amp;$D42,Balmorel!$B$7:$B$23&amp;Balmorel!$A$7:$A$23,0),MATCH(MID($M42,13,3),Balmorel!$C$6:$J$6,0)),IF(H$4=MID($M42,13,3),INDEX(Balmorel!$C$7:$J$23,MATCH(MID($M42,13,3)&amp;$D42,Balmorel!$B$7:$B$23&amp;Balmorel!$A$7:$A$23,0),MATCH(MID($M42,9,3),Balmorel!$C$6:$J$6,0)),0))</f>
        <v>0</v>
      </c>
      <c r="I42" s="31" cm="1">
        <f t="array" ref="I42">IF(I$4=MID($M42,9,3),INDEX(Balmorel!$C$7:$J$23,MATCH(MID($M42,9,3)&amp;$D42,Balmorel!$B$7:$B$23&amp;Balmorel!$A$7:$A$23,0),MATCH(MID($M42,13,3),Balmorel!$C$6:$J$6,0)),IF(I$4=MID($M42,13,3),INDEX(Balmorel!$C$7:$J$23,MATCH(MID($M42,13,3)&amp;$D42,Balmorel!$B$7:$B$23&amp;Balmorel!$A$7:$A$23,0),MATCH(MID($M42,9,3),Balmorel!$C$6:$J$6,0)),0))</f>
        <v>6500</v>
      </c>
      <c r="J42" s="31" cm="1">
        <f t="array" ref="J42">IF(J$4=MID($M42,9,3),INDEX(Balmorel!$C$7:$J$23,MATCH(MID($M42,9,3)&amp;$D42,Balmorel!$B$7:$B$23&amp;Balmorel!$A$7:$A$23,0),MATCH(MID($M42,13,3),Balmorel!$C$6:$J$6,0)),IF(J$4=MID($M42,13,3),INDEX(Balmorel!$C$7:$J$23,MATCH(MID($M42,13,3)&amp;$D42,Balmorel!$B$7:$B$23&amp;Balmorel!$A$7:$A$23,0),MATCH(MID($M42,9,3),Balmorel!$C$6:$J$6,0)),0))</f>
        <v>3200</v>
      </c>
      <c r="K42" s="31" cm="1">
        <f t="array" ref="K42">IF(K$4=MID($M42,9,3),INDEX(Balmorel!$C$7:$J$23,MATCH(MID($M42,9,3)&amp;$D42,Balmorel!$B$7:$B$23&amp;Balmorel!$A$7:$A$23,0),MATCH(MID($M42,13,3),Balmorel!$C$6:$J$6,0)),IF(K$4=MID($M42,13,3),INDEX(Balmorel!$C$7:$J$23,MATCH(MID($M42,13,3)&amp;$D42,Balmorel!$B$7:$B$23&amp;Balmorel!$A$7:$A$23,0),MATCH(MID($M42,9,3),Balmorel!$C$6:$J$6,0)),0))</f>
        <v>0</v>
      </c>
      <c r="L42" s="31" cm="1">
        <f t="array" ref="L42">IF(L$4=MID($M42,9,3),INDEX(Balmorel!$C$7:$J$23,MATCH(MID($M42,9,3)&amp;$D42,Balmorel!$B$7:$B$23&amp;Balmorel!$A$7:$A$23,0),MATCH(MID($M42,13,3),Balmorel!$C$6:$J$6,0)),IF(L$4=MID($M42,13,3),INDEX(Balmorel!$C$7:$J$23,MATCH(MID($M42,13,3)&amp;$D42,Balmorel!$B$7:$B$23&amp;Balmorel!$A$7:$A$23,0),MATCH(MID($M42,9,3),Balmorel!$C$6:$J$6,0)),0))</f>
        <v>0</v>
      </c>
      <c r="M42" s="31" t="s">
        <v>238</v>
      </c>
    </row>
    <row r="43" spans="2:13" x14ac:dyDescent="0.3">
      <c r="B43" s="31" t="s">
        <v>122</v>
      </c>
      <c r="C43" s="31" t="s">
        <v>11</v>
      </c>
      <c r="D43" s="31">
        <v>0</v>
      </c>
      <c r="E43" s="31">
        <v>5</v>
      </c>
      <c r="F43" s="31">
        <v>5</v>
      </c>
      <c r="G43" s="31">
        <v>5</v>
      </c>
      <c r="H43" s="31">
        <v>5</v>
      </c>
      <c r="I43" s="31">
        <v>5</v>
      </c>
      <c r="J43" s="31">
        <v>5</v>
      </c>
      <c r="K43" s="31">
        <v>5</v>
      </c>
      <c r="L43" s="31">
        <v>5</v>
      </c>
      <c r="M43" s="31" t="s">
        <v>227</v>
      </c>
    </row>
    <row r="44" spans="2:13" x14ac:dyDescent="0.3">
      <c r="B44" s="31" t="s">
        <v>122</v>
      </c>
      <c r="C44" s="31" t="s">
        <v>11</v>
      </c>
      <c r="D44" s="31">
        <v>0</v>
      </c>
      <c r="E44" s="31">
        <v>5</v>
      </c>
      <c r="F44" s="31">
        <v>5</v>
      </c>
      <c r="G44" s="31">
        <v>5</v>
      </c>
      <c r="H44" s="31">
        <v>5</v>
      </c>
      <c r="I44" s="31">
        <v>5</v>
      </c>
      <c r="J44" s="31">
        <v>5</v>
      </c>
      <c r="K44" s="31">
        <v>5</v>
      </c>
      <c r="L44" s="31">
        <v>5</v>
      </c>
      <c r="M44" s="241" t="s">
        <v>228</v>
      </c>
    </row>
    <row r="45" spans="2:13" x14ac:dyDescent="0.3">
      <c r="B45" s="31" t="s">
        <v>122</v>
      </c>
      <c r="C45" s="31" t="s">
        <v>11</v>
      </c>
      <c r="D45" s="31">
        <v>0</v>
      </c>
      <c r="E45" s="31">
        <v>5</v>
      </c>
      <c r="F45" s="31">
        <v>5</v>
      </c>
      <c r="G45" s="31">
        <v>5</v>
      </c>
      <c r="H45" s="31">
        <v>5</v>
      </c>
      <c r="I45" s="31">
        <v>5</v>
      </c>
      <c r="J45" s="31">
        <v>5</v>
      </c>
      <c r="K45" s="31">
        <v>5</v>
      </c>
      <c r="L45" s="31">
        <v>5</v>
      </c>
      <c r="M45" s="241" t="s">
        <v>229</v>
      </c>
    </row>
    <row r="46" spans="2:13" x14ac:dyDescent="0.3">
      <c r="B46" s="31" t="s">
        <v>122</v>
      </c>
      <c r="C46" s="31" t="s">
        <v>11</v>
      </c>
      <c r="D46" s="31">
        <v>0</v>
      </c>
      <c r="E46" s="31">
        <v>5</v>
      </c>
      <c r="F46" s="31">
        <v>5</v>
      </c>
      <c r="G46" s="31">
        <v>5</v>
      </c>
      <c r="H46" s="31">
        <v>5</v>
      </c>
      <c r="I46" s="31">
        <v>5</v>
      </c>
      <c r="J46" s="31">
        <v>5</v>
      </c>
      <c r="K46" s="31">
        <v>5</v>
      </c>
      <c r="L46" s="31">
        <v>5</v>
      </c>
      <c r="M46" s="241" t="s">
        <v>230</v>
      </c>
    </row>
    <row r="47" spans="2:13" x14ac:dyDescent="0.3">
      <c r="B47" s="31" t="s">
        <v>122</v>
      </c>
      <c r="C47" s="31" t="s">
        <v>11</v>
      </c>
      <c r="D47" s="31">
        <v>0</v>
      </c>
      <c r="E47" s="31">
        <v>5</v>
      </c>
      <c r="F47" s="31">
        <v>5</v>
      </c>
      <c r="G47" s="31">
        <v>5</v>
      </c>
      <c r="H47" s="31">
        <v>5</v>
      </c>
      <c r="I47" s="31">
        <v>5</v>
      </c>
      <c r="J47" s="31">
        <v>5</v>
      </c>
      <c r="K47" s="31">
        <v>5</v>
      </c>
      <c r="L47" s="31">
        <v>5</v>
      </c>
      <c r="M47" s="241" t="s">
        <v>231</v>
      </c>
    </row>
    <row r="48" spans="2:13" x14ac:dyDescent="0.3">
      <c r="B48" s="31" t="s">
        <v>122</v>
      </c>
      <c r="C48" s="31" t="s">
        <v>11</v>
      </c>
      <c r="D48" s="31">
        <v>0</v>
      </c>
      <c r="E48" s="31">
        <v>5</v>
      </c>
      <c r="F48" s="31">
        <v>5</v>
      </c>
      <c r="G48" s="31">
        <v>5</v>
      </c>
      <c r="H48" s="31">
        <v>5</v>
      </c>
      <c r="I48" s="31">
        <v>5</v>
      </c>
      <c r="J48" s="31">
        <v>5</v>
      </c>
      <c r="K48" s="31">
        <v>5</v>
      </c>
      <c r="L48" s="31">
        <v>5</v>
      </c>
      <c r="M48" s="241" t="s">
        <v>232</v>
      </c>
    </row>
    <row r="49" spans="2:13" x14ac:dyDescent="0.3">
      <c r="B49" s="31" t="s">
        <v>122</v>
      </c>
      <c r="C49" s="31" t="s">
        <v>11</v>
      </c>
      <c r="D49" s="31">
        <v>0</v>
      </c>
      <c r="E49" s="31">
        <v>5</v>
      </c>
      <c r="F49" s="31">
        <v>5</v>
      </c>
      <c r="G49" s="31">
        <v>5</v>
      </c>
      <c r="H49" s="31">
        <v>5</v>
      </c>
      <c r="I49" s="31">
        <v>5</v>
      </c>
      <c r="J49" s="31">
        <v>5</v>
      </c>
      <c r="K49" s="31">
        <v>5</v>
      </c>
      <c r="L49" s="31">
        <v>5</v>
      </c>
      <c r="M49" s="31" t="s">
        <v>234</v>
      </c>
    </row>
    <row r="50" spans="2:13" x14ac:dyDescent="0.3">
      <c r="B50" s="31" t="s">
        <v>122</v>
      </c>
      <c r="C50" s="31" t="s">
        <v>11</v>
      </c>
      <c r="D50" s="31">
        <v>0</v>
      </c>
      <c r="E50" s="31">
        <v>5</v>
      </c>
      <c r="F50" s="31">
        <v>5</v>
      </c>
      <c r="G50" s="31">
        <v>5</v>
      </c>
      <c r="H50" s="31">
        <v>5</v>
      </c>
      <c r="I50" s="31">
        <v>5</v>
      </c>
      <c r="J50" s="31">
        <v>5</v>
      </c>
      <c r="K50" s="31">
        <v>5</v>
      </c>
      <c r="L50" s="31">
        <v>5</v>
      </c>
      <c r="M50" s="31" t="s">
        <v>235</v>
      </c>
    </row>
    <row r="51" spans="2:13" x14ac:dyDescent="0.3">
      <c r="B51" s="31" t="s">
        <v>122</v>
      </c>
      <c r="C51" s="31" t="s">
        <v>11</v>
      </c>
      <c r="D51" s="31">
        <v>0</v>
      </c>
      <c r="E51" s="31">
        <v>5</v>
      </c>
      <c r="F51" s="31">
        <v>5</v>
      </c>
      <c r="G51" s="31">
        <v>5</v>
      </c>
      <c r="H51" s="31">
        <v>5</v>
      </c>
      <c r="I51" s="31">
        <v>5</v>
      </c>
      <c r="J51" s="31">
        <v>5</v>
      </c>
      <c r="K51" s="31">
        <v>5</v>
      </c>
      <c r="L51" s="31">
        <v>5</v>
      </c>
      <c r="M51" s="31" t="s">
        <v>236</v>
      </c>
    </row>
    <row r="52" spans="2:13" x14ac:dyDescent="0.3">
      <c r="B52" s="31" t="s">
        <v>122</v>
      </c>
      <c r="C52" s="31" t="s">
        <v>11</v>
      </c>
      <c r="D52" s="31">
        <v>0</v>
      </c>
      <c r="E52" s="31">
        <v>5</v>
      </c>
      <c r="F52" s="31">
        <v>5</v>
      </c>
      <c r="G52" s="31">
        <v>5</v>
      </c>
      <c r="H52" s="31">
        <v>5</v>
      </c>
      <c r="I52" s="31">
        <v>5</v>
      </c>
      <c r="J52" s="31">
        <v>5</v>
      </c>
      <c r="K52" s="31">
        <v>5</v>
      </c>
      <c r="L52" s="31">
        <v>5</v>
      </c>
      <c r="M52" s="31" t="s">
        <v>237</v>
      </c>
    </row>
    <row r="53" spans="2:13" x14ac:dyDescent="0.3">
      <c r="B53" s="31" t="s">
        <v>122</v>
      </c>
      <c r="C53" s="31" t="s">
        <v>11</v>
      </c>
      <c r="D53" s="31">
        <v>0</v>
      </c>
      <c r="E53" s="31">
        <v>5</v>
      </c>
      <c r="F53" s="31">
        <v>5</v>
      </c>
      <c r="G53" s="31">
        <v>5</v>
      </c>
      <c r="H53" s="31">
        <v>5</v>
      </c>
      <c r="I53" s="31">
        <v>5</v>
      </c>
      <c r="J53" s="31">
        <v>5</v>
      </c>
      <c r="K53" s="31">
        <v>5</v>
      </c>
      <c r="L53" s="31">
        <v>5</v>
      </c>
      <c r="M53" s="31"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1692-7C08-4374-8983-C48A586C0592}">
  <sheetPr>
    <tabColor rgb="FF0070C0"/>
  </sheetPr>
  <dimension ref="A2:BZ76"/>
  <sheetViews>
    <sheetView zoomScale="115" zoomScaleNormal="115" workbookViewId="0">
      <selection activeCell="G24" sqref="G24"/>
    </sheetView>
  </sheetViews>
  <sheetFormatPr defaultRowHeight="14.4" x14ac:dyDescent="0.3"/>
  <cols>
    <col min="45" max="45" width="8.88671875" style="31"/>
  </cols>
  <sheetData>
    <row r="2" spans="1:78" x14ac:dyDescent="0.3">
      <c r="A2" s="31"/>
      <c r="B2" s="31" t="s">
        <v>248</v>
      </c>
      <c r="C2" s="31"/>
      <c r="D2" s="31"/>
      <c r="E2" s="31"/>
      <c r="F2" s="31"/>
      <c r="G2" s="31"/>
      <c r="H2" s="31"/>
      <c r="I2" s="31"/>
      <c r="J2" s="31"/>
      <c r="K2" s="31"/>
    </row>
    <row r="3" spans="1:78" x14ac:dyDescent="0.3">
      <c r="A3" s="31"/>
      <c r="B3" s="31"/>
      <c r="C3" s="31"/>
      <c r="D3" s="31"/>
      <c r="E3" s="31"/>
      <c r="F3" s="31"/>
      <c r="G3" s="31"/>
      <c r="H3" s="31"/>
      <c r="I3" s="31"/>
      <c r="J3" s="31"/>
      <c r="K3" s="31"/>
      <c r="Q3" t="s">
        <v>2</v>
      </c>
      <c r="T3" t="s">
        <v>3</v>
      </c>
      <c r="U3" t="s">
        <v>164</v>
      </c>
      <c r="V3" t="s">
        <v>5</v>
      </c>
      <c r="W3" t="s">
        <v>5</v>
      </c>
      <c r="X3" t="s">
        <v>5</v>
      </c>
      <c r="Y3" t="s">
        <v>4</v>
      </c>
      <c r="Z3" t="s">
        <v>4</v>
      </c>
      <c r="AC3" t="s">
        <v>7</v>
      </c>
      <c r="AD3" t="s">
        <v>74</v>
      </c>
      <c r="AE3" t="s">
        <v>6</v>
      </c>
      <c r="AF3" t="s">
        <v>8</v>
      </c>
      <c r="AU3" s="244"/>
      <c r="AV3" s="244" t="s">
        <v>2</v>
      </c>
      <c r="AW3" s="244"/>
      <c r="AX3" s="244"/>
      <c r="AY3" s="244" t="s">
        <v>3</v>
      </c>
      <c r="AZ3" s="244" t="s">
        <v>164</v>
      </c>
      <c r="BA3" s="244"/>
      <c r="BB3" s="244" t="s">
        <v>5</v>
      </c>
      <c r="BC3" s="244" t="s">
        <v>5</v>
      </c>
      <c r="BD3" s="244" t="s">
        <v>5</v>
      </c>
      <c r="BE3" s="244" t="s">
        <v>4</v>
      </c>
      <c r="BF3" s="244" t="s">
        <v>4</v>
      </c>
      <c r="BG3" s="244"/>
      <c r="BH3" s="244"/>
      <c r="BI3" s="244" t="s">
        <v>7</v>
      </c>
      <c r="BJ3" s="244" t="s">
        <v>74</v>
      </c>
      <c r="BK3" s="244" t="s">
        <v>6</v>
      </c>
      <c r="BL3" s="244" t="s">
        <v>8</v>
      </c>
      <c r="BM3" s="244"/>
      <c r="BN3" s="244"/>
      <c r="BO3" s="244"/>
      <c r="BP3" s="244"/>
      <c r="BQ3" s="244"/>
      <c r="BR3" s="244"/>
    </row>
    <row r="4" spans="1:78" x14ac:dyDescent="0.3">
      <c r="A4" s="31"/>
      <c r="B4" s="21" t="s">
        <v>210</v>
      </c>
      <c r="C4" s="31"/>
      <c r="D4" s="31"/>
      <c r="E4" s="31"/>
      <c r="F4" s="31"/>
      <c r="G4" s="31"/>
      <c r="H4" s="31"/>
      <c r="I4" s="31"/>
      <c r="J4" s="31"/>
      <c r="K4" s="31"/>
      <c r="L4" s="31"/>
      <c r="M4" s="31"/>
      <c r="N4" s="31"/>
      <c r="P4" s="244" t="s">
        <v>12</v>
      </c>
      <c r="Q4" s="244" t="s">
        <v>219</v>
      </c>
      <c r="R4" s="244" t="s">
        <v>263</v>
      </c>
      <c r="S4" s="244" t="s">
        <v>220</v>
      </c>
      <c r="T4" s="244" t="s">
        <v>221</v>
      </c>
      <c r="U4" s="244" t="s">
        <v>222</v>
      </c>
      <c r="V4" s="244" t="s">
        <v>239</v>
      </c>
      <c r="W4" s="244" t="s">
        <v>240</v>
      </c>
      <c r="X4" s="244" t="s">
        <v>241</v>
      </c>
      <c r="Y4" s="244" t="s">
        <v>242</v>
      </c>
      <c r="Z4" s="244" t="s">
        <v>223</v>
      </c>
      <c r="AA4" s="244" t="s">
        <v>264</v>
      </c>
      <c r="AB4" s="244" t="s">
        <v>265</v>
      </c>
      <c r="AC4" s="244" t="s">
        <v>224</v>
      </c>
      <c r="AD4" s="244" t="s">
        <v>243</v>
      </c>
      <c r="AE4" s="244" t="s">
        <v>244</v>
      </c>
      <c r="AF4" s="244" t="s">
        <v>225</v>
      </c>
      <c r="AG4" s="244" t="s">
        <v>278</v>
      </c>
      <c r="AH4" s="244" t="s">
        <v>279</v>
      </c>
      <c r="AI4" s="244" t="s">
        <v>267</v>
      </c>
      <c r="AJ4" s="244" t="s">
        <v>268</v>
      </c>
      <c r="AK4" t="s">
        <v>4</v>
      </c>
      <c r="AL4" t="s">
        <v>5</v>
      </c>
      <c r="AM4" t="s">
        <v>2</v>
      </c>
      <c r="AN4" t="s">
        <v>3</v>
      </c>
      <c r="AO4" t="s">
        <v>74</v>
      </c>
      <c r="AP4" t="s">
        <v>6</v>
      </c>
      <c r="AQ4" t="s">
        <v>7</v>
      </c>
      <c r="AR4" t="s">
        <v>8</v>
      </c>
      <c r="AU4" s="244" t="s">
        <v>12</v>
      </c>
      <c r="AV4" s="244" t="s">
        <v>219</v>
      </c>
      <c r="AW4" s="244" t="s">
        <v>263</v>
      </c>
      <c r="AX4" s="244" t="s">
        <v>220</v>
      </c>
      <c r="AY4" s="244" t="s">
        <v>221</v>
      </c>
      <c r="AZ4" s="244" t="s">
        <v>222</v>
      </c>
      <c r="BA4" s="244" t="s">
        <v>280</v>
      </c>
      <c r="BB4" s="244" t="s">
        <v>239</v>
      </c>
      <c r="BC4" s="244" t="s">
        <v>240</v>
      </c>
      <c r="BD4" s="244" t="s">
        <v>241</v>
      </c>
      <c r="BE4" s="244" t="s">
        <v>242</v>
      </c>
      <c r="BF4" s="244" t="s">
        <v>223</v>
      </c>
      <c r="BG4" s="244" t="s">
        <v>264</v>
      </c>
      <c r="BH4" s="244" t="s">
        <v>265</v>
      </c>
      <c r="BI4" s="244" t="s">
        <v>224</v>
      </c>
      <c r="BJ4" s="244" t="s">
        <v>243</v>
      </c>
      <c r="BK4" s="244" t="s">
        <v>244</v>
      </c>
      <c r="BL4" s="244" t="s">
        <v>225</v>
      </c>
      <c r="BM4" s="244" t="s">
        <v>278</v>
      </c>
      <c r="BN4" s="244" t="s">
        <v>279</v>
      </c>
      <c r="BO4" s="244" t="s">
        <v>281</v>
      </c>
      <c r="BP4" s="244" t="s">
        <v>267</v>
      </c>
      <c r="BQ4" s="244" t="s">
        <v>268</v>
      </c>
      <c r="BR4" s="244" t="s">
        <v>269</v>
      </c>
      <c r="BS4" s="31" t="s">
        <v>4</v>
      </c>
      <c r="BT4" s="31" t="s">
        <v>5</v>
      </c>
      <c r="BU4" s="31" t="s">
        <v>2</v>
      </c>
      <c r="BV4" s="31" t="s">
        <v>3</v>
      </c>
      <c r="BW4" s="31" t="s">
        <v>74</v>
      </c>
      <c r="BX4" s="31" t="s">
        <v>6</v>
      </c>
      <c r="BY4" s="31" t="s">
        <v>7</v>
      </c>
      <c r="BZ4" s="31" t="s">
        <v>8</v>
      </c>
    </row>
    <row r="5" spans="1:78" x14ac:dyDescent="0.3">
      <c r="A5" s="31"/>
      <c r="B5" s="31"/>
      <c r="C5" s="31"/>
      <c r="D5" s="31"/>
      <c r="E5" s="31"/>
      <c r="F5" s="31"/>
      <c r="G5" s="31"/>
      <c r="H5" s="31"/>
      <c r="I5" s="31"/>
      <c r="J5" s="31"/>
      <c r="K5" s="31"/>
      <c r="L5" s="31"/>
      <c r="M5" s="31"/>
      <c r="N5" s="31"/>
      <c r="O5" t="s">
        <v>2</v>
      </c>
      <c r="P5" s="14" t="s">
        <v>219</v>
      </c>
      <c r="Q5" s="245"/>
      <c r="R5" s="245"/>
      <c r="S5" s="245">
        <v>0.66772888713563705</v>
      </c>
      <c r="T5" s="245">
        <v>2.0773062220550802</v>
      </c>
      <c r="U5" s="245"/>
      <c r="V5" s="245"/>
      <c r="W5" s="245"/>
      <c r="X5" s="245"/>
      <c r="Y5" s="245"/>
      <c r="Z5" s="245"/>
      <c r="AA5" s="245"/>
      <c r="AB5" s="245">
        <v>1.09819863465319</v>
      </c>
      <c r="AC5" s="245"/>
      <c r="AD5" s="245"/>
      <c r="AE5" s="245"/>
      <c r="AF5" s="245">
        <v>1.7</v>
      </c>
      <c r="AG5" s="245"/>
      <c r="AH5" s="245"/>
      <c r="AI5" s="245"/>
      <c r="AJ5" s="245"/>
      <c r="AK5">
        <f>SUMIFS($Q5:$AJ5,$Q$3:$AJ$3,AK$4)</f>
        <v>0</v>
      </c>
      <c r="AL5" s="31">
        <f t="shared" ref="AL5:AR21" si="0">SUMIFS($Q5:$AJ5,$Q$3:$AJ$3,AL$4)</f>
        <v>0</v>
      </c>
      <c r="AM5" s="31">
        <f t="shared" si="0"/>
        <v>0</v>
      </c>
      <c r="AN5" s="31">
        <f t="shared" si="0"/>
        <v>2.0773062220550802</v>
      </c>
      <c r="AO5" s="31">
        <f t="shared" si="0"/>
        <v>0</v>
      </c>
      <c r="AP5" s="31">
        <f t="shared" si="0"/>
        <v>0</v>
      </c>
      <c r="AQ5" s="31">
        <f t="shared" si="0"/>
        <v>0</v>
      </c>
      <c r="AR5" s="31">
        <f t="shared" si="0"/>
        <v>1.7</v>
      </c>
      <c r="AT5" s="31" t="s">
        <v>2</v>
      </c>
      <c r="AU5" s="14" t="s">
        <v>219</v>
      </c>
      <c r="AV5" s="245"/>
      <c r="AW5" s="245"/>
      <c r="AX5" s="245">
        <v>0.66772888713563705</v>
      </c>
      <c r="AY5" s="245">
        <v>2.9542229276529302</v>
      </c>
      <c r="AZ5" s="245"/>
      <c r="BA5" s="245"/>
      <c r="BB5" s="245"/>
      <c r="BC5" s="245"/>
      <c r="BD5" s="245"/>
      <c r="BE5" s="245"/>
      <c r="BF5" s="245"/>
      <c r="BG5" s="245"/>
      <c r="BH5" s="245">
        <v>1.09819863465319</v>
      </c>
      <c r="BI5" s="245"/>
      <c r="BJ5" s="245"/>
      <c r="BK5" s="245"/>
      <c r="BL5" s="245">
        <v>1.7</v>
      </c>
      <c r="BM5" s="245">
        <v>0.22950367759049001</v>
      </c>
      <c r="BN5" s="245"/>
      <c r="BO5" s="245"/>
      <c r="BP5" s="245"/>
      <c r="BQ5" s="245"/>
      <c r="BR5" s="245"/>
      <c r="BS5" s="31">
        <f>SUMIFS($AV5:$BR5,$AV$3:$BR$3,BS$4)</f>
        <v>0</v>
      </c>
      <c r="BT5" s="31">
        <f t="shared" ref="BT5:BZ20" si="1">SUMIFS($AV5:$BR5,$AV$3:$BR$3,BT$4)</f>
        <v>0</v>
      </c>
      <c r="BU5" s="31">
        <f t="shared" si="1"/>
        <v>0</v>
      </c>
      <c r="BV5" s="31">
        <f t="shared" si="1"/>
        <v>2.9542229276529302</v>
      </c>
      <c r="BW5" s="31">
        <f t="shared" si="1"/>
        <v>0</v>
      </c>
      <c r="BX5" s="31">
        <f t="shared" si="1"/>
        <v>0</v>
      </c>
      <c r="BY5" s="31">
        <f t="shared" si="1"/>
        <v>0</v>
      </c>
      <c r="BZ5" s="31">
        <f t="shared" si="1"/>
        <v>1.7</v>
      </c>
    </row>
    <row r="6" spans="1:78" x14ac:dyDescent="0.3">
      <c r="A6" s="31"/>
      <c r="B6" s="21"/>
      <c r="C6" s="31" t="s">
        <v>4</v>
      </c>
      <c r="D6" s="31" t="s">
        <v>5</v>
      </c>
      <c r="E6" s="31" t="s">
        <v>2</v>
      </c>
      <c r="F6" s="31" t="s">
        <v>3</v>
      </c>
      <c r="G6" s="31" t="s">
        <v>74</v>
      </c>
      <c r="H6" s="31" t="s">
        <v>6</v>
      </c>
      <c r="I6" s="31" t="s">
        <v>7</v>
      </c>
      <c r="J6" s="31" t="s">
        <v>8</v>
      </c>
      <c r="K6" s="31"/>
      <c r="P6" s="14" t="s">
        <v>263</v>
      </c>
      <c r="Q6" s="245"/>
      <c r="R6" s="245"/>
      <c r="S6" s="245"/>
      <c r="T6" s="245">
        <v>3.7187973015764402</v>
      </c>
      <c r="U6" s="245"/>
      <c r="V6" s="245"/>
      <c r="W6" s="245"/>
      <c r="X6" s="245"/>
      <c r="Y6" s="245"/>
      <c r="Z6" s="245"/>
      <c r="AA6" s="245"/>
      <c r="AB6" s="245"/>
      <c r="AC6" s="245"/>
      <c r="AD6" s="245"/>
      <c r="AE6" s="245"/>
      <c r="AF6" s="245"/>
      <c r="AG6" s="245"/>
      <c r="AH6" s="245"/>
      <c r="AI6" s="245"/>
      <c r="AJ6" s="245"/>
      <c r="AK6" s="31">
        <f t="shared" ref="AK6:AR22" si="2">SUMIFS($Q6:$AJ6,$Q$3:$AJ$3,AK$4)</f>
        <v>0</v>
      </c>
      <c r="AL6" s="31">
        <f t="shared" si="0"/>
        <v>0</v>
      </c>
      <c r="AM6" s="31">
        <f t="shared" si="0"/>
        <v>0</v>
      </c>
      <c r="AN6" s="31">
        <f t="shared" si="0"/>
        <v>3.7187973015764402</v>
      </c>
      <c r="AO6" s="31">
        <f t="shared" si="0"/>
        <v>0</v>
      </c>
      <c r="AP6" s="31">
        <f t="shared" si="0"/>
        <v>0</v>
      </c>
      <c r="AQ6" s="31">
        <f t="shared" si="0"/>
        <v>0</v>
      </c>
      <c r="AR6" s="31">
        <f t="shared" si="0"/>
        <v>0</v>
      </c>
      <c r="AT6" s="31"/>
      <c r="AU6" s="14" t="s">
        <v>263</v>
      </c>
      <c r="AV6" s="245"/>
      <c r="AW6" s="245"/>
      <c r="AX6" s="245"/>
      <c r="AY6" s="245">
        <v>3.7187973015764402</v>
      </c>
      <c r="AZ6" s="245"/>
      <c r="BA6" s="245"/>
      <c r="BB6" s="245"/>
      <c r="BC6" s="245"/>
      <c r="BD6" s="245"/>
      <c r="BE6" s="245"/>
      <c r="BF6" s="245"/>
      <c r="BG6" s="245"/>
      <c r="BH6" s="245"/>
      <c r="BI6" s="245"/>
      <c r="BJ6" s="245"/>
      <c r="BK6" s="245"/>
      <c r="BL6" s="245"/>
      <c r="BM6" s="245"/>
      <c r="BN6" s="245"/>
      <c r="BO6" s="245"/>
      <c r="BP6" s="245"/>
      <c r="BQ6" s="245"/>
      <c r="BR6" s="245"/>
      <c r="BS6" s="31">
        <f t="shared" ref="BS6:BZ21" si="3">SUMIFS($AV6:$BR6,$AV$3:$BR$3,BS$4)</f>
        <v>0</v>
      </c>
      <c r="BT6" s="31">
        <f t="shared" si="1"/>
        <v>0</v>
      </c>
      <c r="BU6" s="31">
        <f t="shared" si="1"/>
        <v>0</v>
      </c>
      <c r="BV6" s="31">
        <f t="shared" si="1"/>
        <v>3.7187973015764402</v>
      </c>
      <c r="BW6" s="31">
        <f t="shared" si="1"/>
        <v>0</v>
      </c>
      <c r="BX6" s="31">
        <f t="shared" si="1"/>
        <v>0</v>
      </c>
      <c r="BY6" s="31">
        <f t="shared" si="1"/>
        <v>0</v>
      </c>
      <c r="BZ6" s="31">
        <f t="shared" si="1"/>
        <v>0</v>
      </c>
    </row>
    <row r="7" spans="1:78" x14ac:dyDescent="0.3">
      <c r="A7" s="31">
        <v>2040</v>
      </c>
      <c r="B7" s="31" t="s">
        <v>4</v>
      </c>
      <c r="C7" s="38">
        <f t="shared" ref="C7:J7" si="4">AK28*1000</f>
        <v>5400</v>
      </c>
      <c r="D7" s="38">
        <f t="shared" si="4"/>
        <v>3488.3161619783295</v>
      </c>
      <c r="E7" s="38">
        <f t="shared" si="4"/>
        <v>0</v>
      </c>
      <c r="F7" s="38">
        <f t="shared" si="4"/>
        <v>3546.0685782468099</v>
      </c>
      <c r="G7" s="38">
        <f t="shared" si="4"/>
        <v>0</v>
      </c>
      <c r="H7" s="38">
        <f t="shared" si="4"/>
        <v>0</v>
      </c>
      <c r="I7" s="38">
        <f t="shared" si="4"/>
        <v>2145</v>
      </c>
      <c r="J7" s="38">
        <f t="shared" ca="1" si="4"/>
        <v>6788.3161619783295</v>
      </c>
      <c r="K7" s="38"/>
      <c r="P7" s="14" t="s">
        <v>220</v>
      </c>
      <c r="Q7" s="245">
        <v>0.66772888713563705</v>
      </c>
      <c r="R7" s="245"/>
      <c r="S7" s="245"/>
      <c r="T7" s="245"/>
      <c r="U7" s="245"/>
      <c r="V7" s="245"/>
      <c r="W7" s="245"/>
      <c r="X7" s="245"/>
      <c r="Y7" s="245"/>
      <c r="Z7" s="245"/>
      <c r="AA7" s="245"/>
      <c r="AB7" s="245"/>
      <c r="AC7" s="245"/>
      <c r="AD7" s="245"/>
      <c r="AE7" s="245"/>
      <c r="AF7" s="245"/>
      <c r="AG7" s="245"/>
      <c r="AH7" s="245"/>
      <c r="AI7" s="245"/>
      <c r="AJ7" s="245"/>
      <c r="AK7" s="31">
        <f t="shared" si="2"/>
        <v>0</v>
      </c>
      <c r="AL7" s="31">
        <f t="shared" si="0"/>
        <v>0</v>
      </c>
      <c r="AM7" s="31">
        <f t="shared" si="0"/>
        <v>0.66772888713563705</v>
      </c>
      <c r="AN7" s="31">
        <f t="shared" si="0"/>
        <v>0</v>
      </c>
      <c r="AO7" s="31">
        <f t="shared" si="0"/>
        <v>0</v>
      </c>
      <c r="AP7" s="31">
        <f t="shared" si="0"/>
        <v>0</v>
      </c>
      <c r="AQ7" s="31">
        <f t="shared" si="0"/>
        <v>0</v>
      </c>
      <c r="AR7" s="31">
        <f t="shared" si="0"/>
        <v>0</v>
      </c>
      <c r="AT7" s="31"/>
      <c r="AU7" s="14" t="s">
        <v>220</v>
      </c>
      <c r="AV7" s="245">
        <v>0.66772888713563705</v>
      </c>
      <c r="AW7" s="245"/>
      <c r="AX7" s="245"/>
      <c r="AY7" s="245"/>
      <c r="AZ7" s="245"/>
      <c r="BA7" s="245"/>
      <c r="BB7" s="245"/>
      <c r="BC7" s="245"/>
      <c r="BD7" s="245"/>
      <c r="BE7" s="245"/>
      <c r="BF7" s="245"/>
      <c r="BG7" s="245"/>
      <c r="BH7" s="245"/>
      <c r="BI7" s="245"/>
      <c r="BJ7" s="245"/>
      <c r="BK7" s="245"/>
      <c r="BL7" s="245"/>
      <c r="BM7" s="245"/>
      <c r="BN7" s="245"/>
      <c r="BO7" s="245"/>
      <c r="BP7" s="245"/>
      <c r="BQ7" s="245"/>
      <c r="BR7" s="245"/>
      <c r="BS7" s="31">
        <f t="shared" si="3"/>
        <v>0</v>
      </c>
      <c r="BT7" s="31">
        <f t="shared" si="1"/>
        <v>0</v>
      </c>
      <c r="BU7" s="31">
        <f t="shared" si="1"/>
        <v>0.66772888713563705</v>
      </c>
      <c r="BV7" s="31">
        <f t="shared" si="1"/>
        <v>0</v>
      </c>
      <c r="BW7" s="31">
        <f t="shared" si="1"/>
        <v>0</v>
      </c>
      <c r="BX7" s="31">
        <f t="shared" si="1"/>
        <v>0</v>
      </c>
      <c r="BY7" s="31">
        <f t="shared" si="1"/>
        <v>0</v>
      </c>
      <c r="BZ7" s="31">
        <f t="shared" si="1"/>
        <v>0</v>
      </c>
    </row>
    <row r="8" spans="1:78" x14ac:dyDescent="0.3">
      <c r="A8" s="31">
        <v>2040</v>
      </c>
      <c r="B8" s="31" t="s">
        <v>5</v>
      </c>
      <c r="C8" s="38">
        <f>AK29*1000</f>
        <v>6788.3161619783295</v>
      </c>
      <c r="D8" s="38">
        <f t="shared" ref="D8:J8" si="5">AL29*1000</f>
        <v>6600</v>
      </c>
      <c r="E8" s="38">
        <f t="shared" si="5"/>
        <v>0</v>
      </c>
      <c r="F8" s="38">
        <f t="shared" si="5"/>
        <v>0</v>
      </c>
      <c r="G8" s="38">
        <f t="shared" si="5"/>
        <v>700</v>
      </c>
      <c r="H8" s="38">
        <f t="shared" si="5"/>
        <v>850</v>
      </c>
      <c r="I8" s="38">
        <f t="shared" si="5"/>
        <v>0</v>
      </c>
      <c r="J8" s="38">
        <f t="shared" si="5"/>
        <v>0</v>
      </c>
      <c r="K8" s="38"/>
      <c r="O8" t="s">
        <v>3</v>
      </c>
      <c r="P8" s="14" t="s">
        <v>221</v>
      </c>
      <c r="Q8" s="245">
        <v>2.0773062220550802</v>
      </c>
      <c r="R8" s="245">
        <v>3.7187973015764402</v>
      </c>
      <c r="S8" s="245"/>
      <c r="T8" s="245"/>
      <c r="U8" s="245"/>
      <c r="V8" s="245"/>
      <c r="W8" s="245"/>
      <c r="X8" s="245"/>
      <c r="Y8" s="245"/>
      <c r="Z8" s="245">
        <v>3.54606857824681</v>
      </c>
      <c r="AA8" s="245"/>
      <c r="AB8" s="245"/>
      <c r="AC8" s="245">
        <v>3.74</v>
      </c>
      <c r="AD8" s="245"/>
      <c r="AE8" s="245"/>
      <c r="AF8" s="245"/>
      <c r="AG8" s="245"/>
      <c r="AH8" s="245"/>
      <c r="AI8" s="245">
        <v>1.3345001846251501</v>
      </c>
      <c r="AJ8" s="245"/>
      <c r="AK8" s="31">
        <f t="shared" si="2"/>
        <v>3.54606857824681</v>
      </c>
      <c r="AL8" s="31">
        <f t="shared" si="0"/>
        <v>0</v>
      </c>
      <c r="AM8" s="31">
        <f t="shared" si="0"/>
        <v>2.0773062220550802</v>
      </c>
      <c r="AN8" s="31">
        <f t="shared" si="0"/>
        <v>0</v>
      </c>
      <c r="AO8" s="31">
        <f t="shared" si="0"/>
        <v>0</v>
      </c>
      <c r="AP8" s="31">
        <f t="shared" si="0"/>
        <v>0</v>
      </c>
      <c r="AQ8" s="31">
        <f t="shared" si="0"/>
        <v>3.74</v>
      </c>
      <c r="AR8" s="31">
        <f t="shared" si="0"/>
        <v>0</v>
      </c>
      <c r="AT8" s="31" t="s">
        <v>3</v>
      </c>
      <c r="AU8" s="14" t="s">
        <v>221</v>
      </c>
      <c r="AV8" s="245">
        <v>2.9542229276529302</v>
      </c>
      <c r="AW8" s="245">
        <v>3.7187973015764402</v>
      </c>
      <c r="AX8" s="245"/>
      <c r="AY8" s="245"/>
      <c r="AZ8" s="245"/>
      <c r="BA8" s="245"/>
      <c r="BB8" s="245"/>
      <c r="BC8" s="245"/>
      <c r="BD8" s="245"/>
      <c r="BE8" s="245"/>
      <c r="BF8" s="245">
        <v>3.54606857824681</v>
      </c>
      <c r="BG8" s="245"/>
      <c r="BH8" s="245"/>
      <c r="BI8" s="245">
        <v>6.74</v>
      </c>
      <c r="BJ8" s="245"/>
      <c r="BK8" s="245"/>
      <c r="BL8" s="245"/>
      <c r="BM8" s="245"/>
      <c r="BN8" s="245"/>
      <c r="BO8" s="245">
        <v>7.9686371674114094</v>
      </c>
      <c r="BP8" s="245">
        <v>7.68691577150034</v>
      </c>
      <c r="BQ8" s="245"/>
      <c r="BR8" s="245">
        <v>3.5311567088661803E-3</v>
      </c>
      <c r="BS8" s="31">
        <f t="shared" si="3"/>
        <v>3.54606857824681</v>
      </c>
      <c r="BT8" s="31">
        <f t="shared" si="1"/>
        <v>0</v>
      </c>
      <c r="BU8" s="31">
        <f t="shared" si="1"/>
        <v>2.9542229276529302</v>
      </c>
      <c r="BV8" s="31">
        <f t="shared" si="1"/>
        <v>0</v>
      </c>
      <c r="BW8" s="31">
        <f t="shared" si="1"/>
        <v>0</v>
      </c>
      <c r="BX8" s="31">
        <f t="shared" si="1"/>
        <v>0</v>
      </c>
      <c r="BY8" s="31">
        <f t="shared" si="1"/>
        <v>6.74</v>
      </c>
      <c r="BZ8" s="31">
        <f t="shared" si="1"/>
        <v>0</v>
      </c>
    </row>
    <row r="9" spans="1:78" x14ac:dyDescent="0.3">
      <c r="A9" s="31">
        <v>2040</v>
      </c>
      <c r="B9" s="31" t="s">
        <v>2</v>
      </c>
      <c r="C9" s="38">
        <f t="shared" ref="C9:J9" si="6">AK30*1000</f>
        <v>0</v>
      </c>
      <c r="D9" s="38">
        <f t="shared" si="6"/>
        <v>0</v>
      </c>
      <c r="E9" s="38">
        <f t="shared" si="6"/>
        <v>0</v>
      </c>
      <c r="F9" s="38">
        <f t="shared" si="6"/>
        <v>2077.3062220550801</v>
      </c>
      <c r="G9" s="38">
        <f t="shared" si="6"/>
        <v>0</v>
      </c>
      <c r="H9" s="38">
        <f t="shared" si="6"/>
        <v>0</v>
      </c>
      <c r="I9" s="38">
        <f t="shared" si="6"/>
        <v>0</v>
      </c>
      <c r="J9" s="38">
        <f t="shared" si="6"/>
        <v>1700</v>
      </c>
      <c r="K9" s="38"/>
      <c r="O9" s="31" t="s">
        <v>164</v>
      </c>
      <c r="P9" s="14" t="s">
        <v>222</v>
      </c>
      <c r="Q9" s="245"/>
      <c r="R9" s="245"/>
      <c r="S9" s="245"/>
      <c r="T9" s="245"/>
      <c r="U9" s="245"/>
      <c r="V9" s="245"/>
      <c r="W9" s="245"/>
      <c r="X9" s="245">
        <v>1.36862602504657</v>
      </c>
      <c r="Y9" s="245"/>
      <c r="Z9" s="245"/>
      <c r="AA9" s="245"/>
      <c r="AB9" s="245"/>
      <c r="AC9" s="245">
        <v>1.9443151730167698</v>
      </c>
      <c r="AD9" s="245">
        <v>1.9</v>
      </c>
      <c r="AE9" s="245">
        <v>0.4</v>
      </c>
      <c r="AF9" s="245"/>
      <c r="AG9" s="245"/>
      <c r="AH9" s="245"/>
      <c r="AI9" s="245"/>
      <c r="AJ9" s="245">
        <v>1.1080398209289999</v>
      </c>
      <c r="AK9" s="31">
        <f t="shared" si="2"/>
        <v>0</v>
      </c>
      <c r="AL9" s="31">
        <f t="shared" si="0"/>
        <v>1.36862602504657</v>
      </c>
      <c r="AM9" s="31">
        <f t="shared" si="0"/>
        <v>0</v>
      </c>
      <c r="AN9" s="31">
        <f t="shared" si="0"/>
        <v>0</v>
      </c>
      <c r="AO9" s="31">
        <f t="shared" si="0"/>
        <v>1.9</v>
      </c>
      <c r="AP9" s="31">
        <f t="shared" si="0"/>
        <v>0.4</v>
      </c>
      <c r="AQ9" s="31">
        <f t="shared" si="0"/>
        <v>1.9443151730167698</v>
      </c>
      <c r="AR9" s="31">
        <f t="shared" si="0"/>
        <v>0</v>
      </c>
      <c r="AT9" s="31" t="s">
        <v>164</v>
      </c>
      <c r="AU9" s="14" t="s">
        <v>222</v>
      </c>
      <c r="AV9" s="245"/>
      <c r="AW9" s="245"/>
      <c r="AX9" s="245"/>
      <c r="AY9" s="245"/>
      <c r="AZ9" s="245"/>
      <c r="BA9" s="245"/>
      <c r="BB9" s="245"/>
      <c r="BC9" s="245"/>
      <c r="BD9" s="245">
        <v>3.1575119957333699</v>
      </c>
      <c r="BE9" s="245"/>
      <c r="BF9" s="245"/>
      <c r="BG9" s="245"/>
      <c r="BH9" s="245"/>
      <c r="BI9" s="245">
        <v>2.8053416905391302</v>
      </c>
      <c r="BJ9" s="245">
        <v>1.9</v>
      </c>
      <c r="BK9" s="245">
        <v>0.4</v>
      </c>
      <c r="BL9" s="245"/>
      <c r="BM9" s="245"/>
      <c r="BN9" s="245"/>
      <c r="BO9" s="245"/>
      <c r="BP9" s="245"/>
      <c r="BQ9" s="245">
        <v>1.1739999999999999</v>
      </c>
      <c r="BR9" s="245"/>
      <c r="BS9" s="31">
        <f t="shared" si="3"/>
        <v>0</v>
      </c>
      <c r="BT9" s="31">
        <f t="shared" si="1"/>
        <v>3.1575119957333699</v>
      </c>
      <c r="BU9" s="31">
        <f t="shared" si="1"/>
        <v>0</v>
      </c>
      <c r="BV9" s="31">
        <f t="shared" si="1"/>
        <v>0</v>
      </c>
      <c r="BW9" s="31">
        <f t="shared" si="1"/>
        <v>1.9</v>
      </c>
      <c r="BX9" s="31">
        <f t="shared" si="1"/>
        <v>0.4</v>
      </c>
      <c r="BY9" s="31">
        <f t="shared" si="1"/>
        <v>2.8053416905391302</v>
      </c>
      <c r="BZ9" s="31">
        <f t="shared" si="1"/>
        <v>0</v>
      </c>
    </row>
    <row r="10" spans="1:78" x14ac:dyDescent="0.3">
      <c r="A10" s="31">
        <v>2040</v>
      </c>
      <c r="B10" s="31" t="s">
        <v>3</v>
      </c>
      <c r="C10" s="38">
        <f t="shared" ref="C10:J10" si="7">AK31*1000</f>
        <v>3546.0685782468099</v>
      </c>
      <c r="D10" s="38">
        <f t="shared" si="7"/>
        <v>0</v>
      </c>
      <c r="E10" s="38">
        <f t="shared" si="7"/>
        <v>2077.3062220550801</v>
      </c>
      <c r="F10" s="38">
        <f t="shared" si="7"/>
        <v>0</v>
      </c>
      <c r="G10" s="38">
        <f t="shared" si="7"/>
        <v>0</v>
      </c>
      <c r="H10" s="38">
        <f t="shared" si="7"/>
        <v>0</v>
      </c>
      <c r="I10" s="38">
        <f t="shared" si="7"/>
        <v>3740</v>
      </c>
      <c r="J10" s="38">
        <f t="shared" si="7"/>
        <v>0</v>
      </c>
      <c r="K10" s="38"/>
      <c r="O10" s="31" t="s">
        <v>5</v>
      </c>
      <c r="P10" s="14" t="s">
        <v>239</v>
      </c>
      <c r="Q10" s="245"/>
      <c r="R10" s="245"/>
      <c r="S10" s="245"/>
      <c r="T10" s="245"/>
      <c r="U10" s="245"/>
      <c r="V10" s="245"/>
      <c r="W10" s="245">
        <v>1.5</v>
      </c>
      <c r="X10" s="245">
        <v>1.4</v>
      </c>
      <c r="Y10" s="245">
        <v>0.5</v>
      </c>
      <c r="Z10" s="245"/>
      <c r="AA10" s="245"/>
      <c r="AB10" s="245"/>
      <c r="AC10" s="245"/>
      <c r="AD10" s="245"/>
      <c r="AE10" s="245">
        <v>0.6</v>
      </c>
      <c r="AF10" s="245"/>
      <c r="AG10" s="245"/>
      <c r="AH10" s="245"/>
      <c r="AI10" s="245"/>
      <c r="AJ10" s="245"/>
      <c r="AK10" s="31">
        <f t="shared" si="2"/>
        <v>0.5</v>
      </c>
      <c r="AL10" s="31">
        <f t="shared" si="0"/>
        <v>2.9</v>
      </c>
      <c r="AM10" s="31">
        <f t="shared" si="0"/>
        <v>0</v>
      </c>
      <c r="AN10" s="31">
        <f t="shared" si="0"/>
        <v>0</v>
      </c>
      <c r="AO10" s="31">
        <f t="shared" si="0"/>
        <v>0</v>
      </c>
      <c r="AP10" s="31">
        <f t="shared" si="0"/>
        <v>0.6</v>
      </c>
      <c r="AQ10" s="31">
        <f t="shared" si="0"/>
        <v>0</v>
      </c>
      <c r="AR10" s="31">
        <f t="shared" si="0"/>
        <v>0</v>
      </c>
      <c r="AT10" s="31"/>
      <c r="AU10" s="14" t="s">
        <v>280</v>
      </c>
      <c r="AV10" s="245"/>
      <c r="AW10" s="245"/>
      <c r="AX10" s="245"/>
      <c r="AY10" s="245"/>
      <c r="AZ10" s="245"/>
      <c r="BA10" s="245"/>
      <c r="BB10" s="245"/>
      <c r="BC10" s="245"/>
      <c r="BD10" s="245"/>
      <c r="BE10" s="245"/>
      <c r="BF10" s="245">
        <v>0.83179775706579595</v>
      </c>
      <c r="BG10" s="245"/>
      <c r="BH10" s="245"/>
      <c r="BI10" s="245"/>
      <c r="BJ10" s="245"/>
      <c r="BK10" s="245"/>
      <c r="BL10" s="245"/>
      <c r="BM10" s="245"/>
      <c r="BN10" s="245"/>
      <c r="BO10" s="245"/>
      <c r="BP10" s="245"/>
      <c r="BQ10" s="245"/>
      <c r="BR10" s="245"/>
      <c r="BS10" s="31">
        <f t="shared" si="3"/>
        <v>0.83179775706579595</v>
      </c>
      <c r="BT10" s="31">
        <f t="shared" si="1"/>
        <v>0</v>
      </c>
      <c r="BU10" s="31">
        <f t="shared" si="1"/>
        <v>0</v>
      </c>
      <c r="BV10" s="31">
        <f t="shared" si="1"/>
        <v>0</v>
      </c>
      <c r="BW10" s="31">
        <f t="shared" si="1"/>
        <v>0</v>
      </c>
      <c r="BX10" s="31">
        <f t="shared" si="1"/>
        <v>0</v>
      </c>
      <c r="BY10" s="31">
        <f t="shared" si="1"/>
        <v>0</v>
      </c>
      <c r="BZ10" s="31">
        <f t="shared" si="1"/>
        <v>0</v>
      </c>
    </row>
    <row r="11" spans="1:78" s="31" customFormat="1" x14ac:dyDescent="0.3">
      <c r="A11" s="31">
        <v>2040</v>
      </c>
      <c r="B11" s="31" t="s">
        <v>74</v>
      </c>
      <c r="C11" s="38">
        <f t="shared" ref="C11:J11" si="8">AK32*1000</f>
        <v>0</v>
      </c>
      <c r="D11" s="38">
        <f t="shared" si="8"/>
        <v>600</v>
      </c>
      <c r="E11" s="38">
        <f t="shared" si="8"/>
        <v>0</v>
      </c>
      <c r="F11" s="38">
        <f t="shared" si="8"/>
        <v>0</v>
      </c>
      <c r="G11" s="38">
        <f t="shared" si="8"/>
        <v>0</v>
      </c>
      <c r="H11" s="38">
        <f t="shared" si="8"/>
        <v>3300</v>
      </c>
      <c r="I11" s="38">
        <f t="shared" si="8"/>
        <v>0</v>
      </c>
      <c r="J11" s="38">
        <f t="shared" si="8"/>
        <v>0</v>
      </c>
      <c r="K11" s="38"/>
      <c r="O11" s="31" t="s">
        <v>5</v>
      </c>
      <c r="P11" s="14" t="s">
        <v>240</v>
      </c>
      <c r="Q11" s="245"/>
      <c r="R11" s="245"/>
      <c r="S11" s="245"/>
      <c r="T11" s="245"/>
      <c r="U11" s="245"/>
      <c r="V11" s="245">
        <v>1.5</v>
      </c>
      <c r="W11" s="245"/>
      <c r="X11" s="245"/>
      <c r="Y11" s="245">
        <v>3.5</v>
      </c>
      <c r="Z11" s="245">
        <v>2.7883161619783299</v>
      </c>
      <c r="AA11" s="245"/>
      <c r="AB11" s="245"/>
      <c r="AC11" s="245"/>
      <c r="AD11" s="245"/>
      <c r="AE11" s="245"/>
      <c r="AF11" s="245"/>
      <c r="AG11" s="245"/>
      <c r="AH11" s="245"/>
      <c r="AI11" s="245"/>
      <c r="AJ11" s="245"/>
      <c r="AK11" s="31">
        <f t="shared" si="2"/>
        <v>6.2883161619783294</v>
      </c>
      <c r="AL11" s="31">
        <f t="shared" si="0"/>
        <v>1.5</v>
      </c>
      <c r="AM11" s="31">
        <f t="shared" si="0"/>
        <v>0</v>
      </c>
      <c r="AN11" s="31">
        <f t="shared" si="0"/>
        <v>0</v>
      </c>
      <c r="AO11" s="31">
        <f t="shared" si="0"/>
        <v>0</v>
      </c>
      <c r="AP11" s="31">
        <f t="shared" si="0"/>
        <v>0</v>
      </c>
      <c r="AQ11" s="31">
        <f t="shared" si="0"/>
        <v>0</v>
      </c>
      <c r="AR11" s="31">
        <f t="shared" si="0"/>
        <v>0</v>
      </c>
      <c r="AT11" s="31" t="s">
        <v>5</v>
      </c>
      <c r="AU11" s="14" t="s">
        <v>239</v>
      </c>
      <c r="AV11" s="245"/>
      <c r="AW11" s="245"/>
      <c r="AX11" s="245"/>
      <c r="AY11" s="245"/>
      <c r="AZ11" s="245"/>
      <c r="BA11" s="245"/>
      <c r="BB11" s="245"/>
      <c r="BC11" s="245">
        <v>1.5</v>
      </c>
      <c r="BD11" s="245">
        <v>1.4259744536705501</v>
      </c>
      <c r="BE11" s="245">
        <v>0.5</v>
      </c>
      <c r="BF11" s="245"/>
      <c r="BG11" s="245"/>
      <c r="BH11" s="245"/>
      <c r="BI11" s="245"/>
      <c r="BJ11" s="245"/>
      <c r="BK11" s="245">
        <v>0.6</v>
      </c>
      <c r="BL11" s="245"/>
      <c r="BM11" s="245"/>
      <c r="BN11" s="245"/>
      <c r="BO11" s="245"/>
      <c r="BP11" s="245"/>
      <c r="BQ11" s="245"/>
      <c r="BR11" s="245"/>
      <c r="BS11" s="31">
        <f t="shared" si="3"/>
        <v>0.5</v>
      </c>
      <c r="BT11" s="31">
        <f t="shared" si="1"/>
        <v>2.9259744536705501</v>
      </c>
      <c r="BU11" s="31">
        <f t="shared" si="1"/>
        <v>0</v>
      </c>
      <c r="BV11" s="31">
        <f t="shared" si="1"/>
        <v>0</v>
      </c>
      <c r="BW11" s="31">
        <f t="shared" si="1"/>
        <v>0</v>
      </c>
      <c r="BX11" s="31">
        <f t="shared" si="1"/>
        <v>0.6</v>
      </c>
      <c r="BY11" s="31">
        <f t="shared" si="1"/>
        <v>0</v>
      </c>
      <c r="BZ11" s="31">
        <f t="shared" si="1"/>
        <v>0</v>
      </c>
    </row>
    <row r="12" spans="1:78" s="31" customFormat="1" x14ac:dyDescent="0.3">
      <c r="A12" s="31">
        <v>2040</v>
      </c>
      <c r="B12" s="31" t="s">
        <v>6</v>
      </c>
      <c r="C12" s="38">
        <f t="shared" ref="C12:J12" si="9">AK33*1000</f>
        <v>0</v>
      </c>
      <c r="D12" s="38">
        <f t="shared" si="9"/>
        <v>1300</v>
      </c>
      <c r="E12" s="38">
        <f t="shared" si="9"/>
        <v>0</v>
      </c>
      <c r="F12" s="38">
        <f t="shared" si="9"/>
        <v>0</v>
      </c>
      <c r="G12" s="38">
        <f t="shared" si="9"/>
        <v>3300</v>
      </c>
      <c r="H12" s="38">
        <f t="shared" si="9"/>
        <v>0</v>
      </c>
      <c r="I12" s="38">
        <f t="shared" si="9"/>
        <v>8000</v>
      </c>
      <c r="J12" s="38">
        <f t="shared" si="9"/>
        <v>0</v>
      </c>
      <c r="K12" s="38"/>
      <c r="O12" s="31" t="s">
        <v>5</v>
      </c>
      <c r="P12" s="14" t="s">
        <v>241</v>
      </c>
      <c r="Q12" s="245"/>
      <c r="R12" s="245"/>
      <c r="S12" s="245"/>
      <c r="T12" s="245"/>
      <c r="U12" s="245">
        <v>1.36862602504657</v>
      </c>
      <c r="V12" s="245">
        <v>2.2000000000000002</v>
      </c>
      <c r="W12" s="245"/>
      <c r="X12" s="245"/>
      <c r="Y12" s="245"/>
      <c r="Z12" s="245"/>
      <c r="AA12" s="245"/>
      <c r="AB12" s="245"/>
      <c r="AC12" s="245"/>
      <c r="AD12" s="245">
        <v>0.7</v>
      </c>
      <c r="AE12" s="245">
        <v>0.25</v>
      </c>
      <c r="AF12" s="245"/>
      <c r="AG12" s="245"/>
      <c r="AH12" s="245"/>
      <c r="AI12" s="245"/>
      <c r="AJ12" s="245"/>
      <c r="AK12" s="31">
        <f t="shared" si="2"/>
        <v>0</v>
      </c>
      <c r="AL12" s="31">
        <f t="shared" si="0"/>
        <v>2.2000000000000002</v>
      </c>
      <c r="AM12" s="31">
        <f t="shared" si="0"/>
        <v>0</v>
      </c>
      <c r="AN12" s="31">
        <f t="shared" si="0"/>
        <v>0</v>
      </c>
      <c r="AO12" s="31">
        <f t="shared" si="0"/>
        <v>0.7</v>
      </c>
      <c r="AP12" s="31">
        <f t="shared" si="0"/>
        <v>0.25</v>
      </c>
      <c r="AQ12" s="31">
        <f t="shared" si="0"/>
        <v>0</v>
      </c>
      <c r="AR12" s="31">
        <f t="shared" si="0"/>
        <v>0</v>
      </c>
      <c r="AT12" s="31" t="s">
        <v>5</v>
      </c>
      <c r="AU12" s="14" t="s">
        <v>240</v>
      </c>
      <c r="AV12" s="245"/>
      <c r="AW12" s="245"/>
      <c r="AX12" s="245"/>
      <c r="AY12" s="245"/>
      <c r="AZ12" s="245"/>
      <c r="BA12" s="245"/>
      <c r="BB12" s="245">
        <v>1.5</v>
      </c>
      <c r="BC12" s="245"/>
      <c r="BD12" s="245"/>
      <c r="BE12" s="245">
        <v>3.5</v>
      </c>
      <c r="BF12" s="245">
        <v>2.93182999301033</v>
      </c>
      <c r="BG12" s="245"/>
      <c r="BH12" s="245"/>
      <c r="BI12" s="245"/>
      <c r="BJ12" s="245"/>
      <c r="BK12" s="245"/>
      <c r="BL12" s="245"/>
      <c r="BM12" s="245"/>
      <c r="BN12" s="245"/>
      <c r="BO12" s="245"/>
      <c r="BP12" s="245"/>
      <c r="BQ12" s="245"/>
      <c r="BR12" s="245"/>
      <c r="BS12" s="31">
        <f t="shared" si="3"/>
        <v>6.4318299930103304</v>
      </c>
      <c r="BT12" s="31">
        <f t="shared" si="1"/>
        <v>1.5</v>
      </c>
      <c r="BU12" s="31">
        <f t="shared" si="1"/>
        <v>0</v>
      </c>
      <c r="BV12" s="31">
        <f t="shared" si="1"/>
        <v>0</v>
      </c>
      <c r="BW12" s="31">
        <f t="shared" si="1"/>
        <v>0</v>
      </c>
      <c r="BX12" s="31">
        <f t="shared" si="1"/>
        <v>0</v>
      </c>
      <c r="BY12" s="31">
        <f t="shared" si="1"/>
        <v>0</v>
      </c>
      <c r="BZ12" s="31">
        <f t="shared" si="1"/>
        <v>0</v>
      </c>
    </row>
    <row r="13" spans="1:78" s="31" customFormat="1" x14ac:dyDescent="0.3">
      <c r="A13" s="31">
        <v>2040</v>
      </c>
      <c r="B13" s="31" t="s">
        <v>7</v>
      </c>
      <c r="C13" s="38">
        <f t="shared" ref="C13:J13" si="10">AK34*1000</f>
        <v>2095</v>
      </c>
      <c r="D13" s="38">
        <f t="shared" si="10"/>
        <v>0</v>
      </c>
      <c r="E13" s="38">
        <f t="shared" si="10"/>
        <v>0</v>
      </c>
      <c r="F13" s="38">
        <f t="shared" si="10"/>
        <v>3680</v>
      </c>
      <c r="G13" s="38">
        <f t="shared" si="10"/>
        <v>0</v>
      </c>
      <c r="H13" s="38">
        <f t="shared" si="10"/>
        <v>8000</v>
      </c>
      <c r="I13" s="38">
        <f t="shared" si="10"/>
        <v>0</v>
      </c>
      <c r="J13" s="38">
        <f t="shared" si="10"/>
        <v>6500</v>
      </c>
      <c r="K13" s="235"/>
      <c r="O13" s="31" t="s">
        <v>4</v>
      </c>
      <c r="P13" s="14" t="s">
        <v>242</v>
      </c>
      <c r="Q13" s="245"/>
      <c r="R13" s="245"/>
      <c r="S13" s="245"/>
      <c r="T13" s="245"/>
      <c r="U13" s="245"/>
      <c r="V13" s="245">
        <v>0.5</v>
      </c>
      <c r="W13" s="245">
        <v>0.3</v>
      </c>
      <c r="X13" s="245"/>
      <c r="Y13" s="245"/>
      <c r="Z13" s="245">
        <v>2.2000000000000002</v>
      </c>
      <c r="AA13" s="245"/>
      <c r="AB13" s="245"/>
      <c r="AC13" s="245">
        <v>2.145</v>
      </c>
      <c r="AD13" s="245"/>
      <c r="AE13" s="245"/>
      <c r="AF13" s="245"/>
      <c r="AG13" s="245"/>
      <c r="AH13" s="245"/>
      <c r="AI13" s="245"/>
      <c r="AJ13" s="245"/>
      <c r="AK13" s="31">
        <f t="shared" si="2"/>
        <v>2.2000000000000002</v>
      </c>
      <c r="AL13" s="31">
        <f t="shared" si="0"/>
        <v>0.8</v>
      </c>
      <c r="AM13" s="31">
        <f t="shared" si="0"/>
        <v>0</v>
      </c>
      <c r="AN13" s="31">
        <f t="shared" si="0"/>
        <v>0</v>
      </c>
      <c r="AO13" s="31">
        <f t="shared" si="0"/>
        <v>0</v>
      </c>
      <c r="AP13" s="31">
        <f t="shared" si="0"/>
        <v>0</v>
      </c>
      <c r="AQ13" s="31">
        <f t="shared" si="0"/>
        <v>2.145</v>
      </c>
      <c r="AR13" s="31">
        <f t="shared" si="0"/>
        <v>0</v>
      </c>
      <c r="AT13" s="31" t="s">
        <v>5</v>
      </c>
      <c r="AU13" s="14" t="s">
        <v>241</v>
      </c>
      <c r="AV13" s="245"/>
      <c r="AW13" s="245"/>
      <c r="AX13" s="245"/>
      <c r="AY13" s="245"/>
      <c r="AZ13" s="245">
        <v>3.1575119957333699</v>
      </c>
      <c r="BA13" s="245"/>
      <c r="BB13" s="245">
        <v>2.2259744536705499</v>
      </c>
      <c r="BC13" s="245"/>
      <c r="BD13" s="245"/>
      <c r="BE13" s="245"/>
      <c r="BF13" s="245"/>
      <c r="BG13" s="245"/>
      <c r="BH13" s="245"/>
      <c r="BI13" s="245"/>
      <c r="BJ13" s="245">
        <v>0.7</v>
      </c>
      <c r="BK13" s="245">
        <v>1.70120272155505</v>
      </c>
      <c r="BL13" s="245"/>
      <c r="BM13" s="245"/>
      <c r="BN13" s="245"/>
      <c r="BO13" s="245"/>
      <c r="BP13" s="245"/>
      <c r="BQ13" s="245"/>
      <c r="BR13" s="245"/>
      <c r="BS13" s="31">
        <f t="shared" si="3"/>
        <v>0</v>
      </c>
      <c r="BT13" s="31">
        <f t="shared" si="1"/>
        <v>2.2259744536705499</v>
      </c>
      <c r="BU13" s="31">
        <f t="shared" si="1"/>
        <v>0</v>
      </c>
      <c r="BV13" s="31">
        <f t="shared" si="1"/>
        <v>0</v>
      </c>
      <c r="BW13" s="31">
        <f t="shared" si="1"/>
        <v>0.7</v>
      </c>
      <c r="BX13" s="31">
        <f t="shared" si="1"/>
        <v>1.70120272155505</v>
      </c>
      <c r="BY13" s="31">
        <f t="shared" si="1"/>
        <v>0</v>
      </c>
      <c r="BZ13" s="31">
        <f t="shared" si="1"/>
        <v>0</v>
      </c>
    </row>
    <row r="14" spans="1:78" s="31" customFormat="1" x14ac:dyDescent="0.3">
      <c r="A14" s="31">
        <v>2040</v>
      </c>
      <c r="B14" s="31" t="s">
        <v>8</v>
      </c>
      <c r="C14" s="38">
        <f t="shared" ref="C14:J14" si="11">AK35*1000</f>
        <v>0</v>
      </c>
      <c r="D14" s="38">
        <f t="shared" si="11"/>
        <v>0</v>
      </c>
      <c r="E14" s="38">
        <f t="shared" si="11"/>
        <v>1300</v>
      </c>
      <c r="F14" s="38">
        <f t="shared" si="11"/>
        <v>0</v>
      </c>
      <c r="G14" s="38">
        <f t="shared" si="11"/>
        <v>0</v>
      </c>
      <c r="H14" s="38">
        <f t="shared" si="11"/>
        <v>0</v>
      </c>
      <c r="I14" s="38">
        <f t="shared" si="11"/>
        <v>3200</v>
      </c>
      <c r="J14" s="38">
        <f t="shared" si="11"/>
        <v>0</v>
      </c>
      <c r="K14" s="38"/>
      <c r="O14" s="31" t="s">
        <v>4</v>
      </c>
      <c r="P14" s="14" t="s">
        <v>223</v>
      </c>
      <c r="Q14" s="245"/>
      <c r="R14" s="245"/>
      <c r="S14" s="245"/>
      <c r="T14" s="245">
        <v>3.54606857824681</v>
      </c>
      <c r="U14" s="245"/>
      <c r="V14" s="245"/>
      <c r="W14" s="245">
        <v>2.6883161619783298</v>
      </c>
      <c r="X14" s="245"/>
      <c r="Y14" s="245">
        <v>3.2</v>
      </c>
      <c r="Z14" s="245"/>
      <c r="AA14" s="245">
        <v>0.42283371318718399</v>
      </c>
      <c r="AB14" s="245"/>
      <c r="AC14" s="245"/>
      <c r="AD14" s="245"/>
      <c r="AE14" s="245"/>
      <c r="AF14" s="245"/>
      <c r="AG14" s="245"/>
      <c r="AH14" s="245"/>
      <c r="AI14" s="245">
        <v>0.76002451408818894</v>
      </c>
      <c r="AJ14" s="245"/>
      <c r="AK14" s="31">
        <f t="shared" si="2"/>
        <v>3.2</v>
      </c>
      <c r="AL14" s="31">
        <f t="shared" si="0"/>
        <v>2.6883161619783298</v>
      </c>
      <c r="AM14" s="31">
        <f t="shared" si="0"/>
        <v>0</v>
      </c>
      <c r="AN14" s="31">
        <f t="shared" si="0"/>
        <v>3.54606857824681</v>
      </c>
      <c r="AO14" s="31">
        <f t="shared" si="0"/>
        <v>0</v>
      </c>
      <c r="AP14" s="31">
        <f t="shared" si="0"/>
        <v>0</v>
      </c>
      <c r="AQ14" s="31">
        <f t="shared" si="0"/>
        <v>0</v>
      </c>
      <c r="AR14" s="31">
        <f t="shared" si="0"/>
        <v>0</v>
      </c>
      <c r="AT14" s="31" t="s">
        <v>4</v>
      </c>
      <c r="AU14" s="14" t="s">
        <v>242</v>
      </c>
      <c r="AV14" s="245"/>
      <c r="AW14" s="245"/>
      <c r="AX14" s="245"/>
      <c r="AY14" s="245"/>
      <c r="AZ14" s="245"/>
      <c r="BA14" s="245"/>
      <c r="BB14" s="245">
        <v>0.5</v>
      </c>
      <c r="BC14" s="245">
        <v>0.3</v>
      </c>
      <c r="BD14" s="245"/>
      <c r="BE14" s="245"/>
      <c r="BF14" s="245">
        <v>2.2000000000000002</v>
      </c>
      <c r="BG14" s="245"/>
      <c r="BH14" s="245"/>
      <c r="BI14" s="245">
        <v>2.145</v>
      </c>
      <c r="BJ14" s="245"/>
      <c r="BK14" s="245"/>
      <c r="BL14" s="245"/>
      <c r="BM14" s="245"/>
      <c r="BN14" s="245"/>
      <c r="BO14" s="245"/>
      <c r="BP14" s="245"/>
      <c r="BQ14" s="245"/>
      <c r="BR14" s="245"/>
      <c r="BS14" s="31">
        <f t="shared" si="3"/>
        <v>2.2000000000000002</v>
      </c>
      <c r="BT14" s="31">
        <f t="shared" si="1"/>
        <v>0.8</v>
      </c>
      <c r="BU14" s="31">
        <f t="shared" si="1"/>
        <v>0</v>
      </c>
      <c r="BV14" s="31">
        <f t="shared" si="1"/>
        <v>0</v>
      </c>
      <c r="BW14" s="31">
        <f t="shared" si="1"/>
        <v>0</v>
      </c>
      <c r="BX14" s="31">
        <f t="shared" si="1"/>
        <v>0</v>
      </c>
      <c r="BY14" s="31">
        <f t="shared" si="1"/>
        <v>2.145</v>
      </c>
      <c r="BZ14" s="31">
        <f t="shared" si="1"/>
        <v>0</v>
      </c>
    </row>
    <row r="15" spans="1:78" s="31" customFormat="1" x14ac:dyDescent="0.3">
      <c r="B15" s="21"/>
      <c r="C15" s="31" t="s">
        <v>4</v>
      </c>
      <c r="D15" s="31" t="s">
        <v>5</v>
      </c>
      <c r="E15" s="31" t="s">
        <v>2</v>
      </c>
      <c r="F15" s="31" t="s">
        <v>3</v>
      </c>
      <c r="G15" s="31" t="s">
        <v>74</v>
      </c>
      <c r="H15" s="31" t="s">
        <v>6</v>
      </c>
      <c r="I15" s="31" t="s">
        <v>7</v>
      </c>
      <c r="J15" s="31" t="s">
        <v>8</v>
      </c>
      <c r="P15" s="14" t="s">
        <v>264</v>
      </c>
      <c r="Q15" s="245"/>
      <c r="R15" s="245"/>
      <c r="S15" s="245"/>
      <c r="T15" s="245">
        <v>0.9</v>
      </c>
      <c r="U15" s="245"/>
      <c r="V15" s="245"/>
      <c r="W15" s="245"/>
      <c r="X15" s="245"/>
      <c r="Y15" s="245"/>
      <c r="Z15" s="245">
        <v>0.42283371318718399</v>
      </c>
      <c r="AA15" s="245"/>
      <c r="AB15" s="245"/>
      <c r="AC15" s="245"/>
      <c r="AD15" s="245"/>
      <c r="AE15" s="245"/>
      <c r="AF15" s="245"/>
      <c r="AG15" s="245"/>
      <c r="AH15" s="245"/>
      <c r="AI15" s="245"/>
      <c r="AJ15" s="245"/>
      <c r="AK15" s="31">
        <f t="shared" si="2"/>
        <v>0.42283371318718399</v>
      </c>
      <c r="AL15" s="31">
        <f t="shared" si="0"/>
        <v>0</v>
      </c>
      <c r="AM15" s="31">
        <f t="shared" si="0"/>
        <v>0</v>
      </c>
      <c r="AN15" s="31">
        <f t="shared" si="0"/>
        <v>0.9</v>
      </c>
      <c r="AO15" s="31">
        <f t="shared" si="0"/>
        <v>0</v>
      </c>
      <c r="AP15" s="31">
        <f t="shared" si="0"/>
        <v>0</v>
      </c>
      <c r="AQ15" s="31">
        <f t="shared" si="0"/>
        <v>0</v>
      </c>
      <c r="AR15" s="31">
        <f t="shared" si="0"/>
        <v>0</v>
      </c>
      <c r="AT15" s="31" t="s">
        <v>4</v>
      </c>
      <c r="AU15" s="14" t="s">
        <v>223</v>
      </c>
      <c r="AV15" s="245"/>
      <c r="AW15" s="245"/>
      <c r="AX15" s="245"/>
      <c r="AY15" s="245">
        <v>3.54606857824681</v>
      </c>
      <c r="AZ15" s="245"/>
      <c r="BA15" s="245">
        <v>0.83179775706579595</v>
      </c>
      <c r="BB15" s="245"/>
      <c r="BC15" s="245">
        <v>2.8318299930103299</v>
      </c>
      <c r="BD15" s="245"/>
      <c r="BE15" s="245">
        <v>3.2</v>
      </c>
      <c r="BF15" s="245"/>
      <c r="BG15" s="245">
        <v>0.42283371318718399</v>
      </c>
      <c r="BH15" s="245"/>
      <c r="BI15" s="245"/>
      <c r="BJ15" s="245"/>
      <c r="BK15" s="245"/>
      <c r="BL15" s="245"/>
      <c r="BM15" s="245"/>
      <c r="BN15" s="245"/>
      <c r="BO15" s="245"/>
      <c r="BP15" s="245">
        <v>1.3044815547561699</v>
      </c>
      <c r="BQ15" s="245"/>
      <c r="BR15" s="245"/>
      <c r="BS15" s="31">
        <f t="shared" si="3"/>
        <v>3.2</v>
      </c>
      <c r="BT15" s="31">
        <f t="shared" si="1"/>
        <v>2.8318299930103299</v>
      </c>
      <c r="BU15" s="31">
        <f t="shared" si="1"/>
        <v>0</v>
      </c>
      <c r="BV15" s="31">
        <f t="shared" si="1"/>
        <v>3.54606857824681</v>
      </c>
      <c r="BW15" s="31">
        <f t="shared" si="1"/>
        <v>0</v>
      </c>
      <c r="BX15" s="31">
        <f t="shared" si="1"/>
        <v>0</v>
      </c>
      <c r="BY15" s="31">
        <f t="shared" si="1"/>
        <v>0</v>
      </c>
      <c r="BZ15" s="31">
        <f t="shared" si="1"/>
        <v>0</v>
      </c>
    </row>
    <row r="16" spans="1:78" s="31" customFormat="1" x14ac:dyDescent="0.3">
      <c r="A16" s="31">
        <v>2050</v>
      </c>
      <c r="B16" s="31" t="s">
        <v>4</v>
      </c>
      <c r="C16" s="38">
        <f t="shared" ref="C16:C23" si="12">BS28*1000</f>
        <v>5400</v>
      </c>
      <c r="D16" s="38">
        <f>BT28*1000</f>
        <v>3631.8299930103299</v>
      </c>
      <c r="E16" s="38">
        <f t="shared" ref="E16:J16" si="13">BU28*1000</f>
        <v>0</v>
      </c>
      <c r="F16" s="38">
        <f t="shared" si="13"/>
        <v>3546.0685782468099</v>
      </c>
      <c r="G16" s="38">
        <f t="shared" si="13"/>
        <v>0</v>
      </c>
      <c r="H16" s="38">
        <f t="shared" si="13"/>
        <v>0</v>
      </c>
      <c r="I16" s="38">
        <f t="shared" si="13"/>
        <v>2145</v>
      </c>
      <c r="J16" s="38">
        <f t="shared" si="13"/>
        <v>0</v>
      </c>
      <c r="K16" s="38"/>
      <c r="P16" s="14" t="s">
        <v>265</v>
      </c>
      <c r="Q16" s="245">
        <v>1.09819863465319</v>
      </c>
      <c r="R16" s="245"/>
      <c r="S16" s="245"/>
      <c r="T16" s="245"/>
      <c r="U16" s="245"/>
      <c r="V16" s="245"/>
      <c r="W16" s="245"/>
      <c r="X16" s="245"/>
      <c r="Y16" s="245"/>
      <c r="Z16" s="245"/>
      <c r="AA16" s="245"/>
      <c r="AB16" s="245"/>
      <c r="AC16" s="245"/>
      <c r="AD16" s="245"/>
      <c r="AE16" s="245"/>
      <c r="AF16" s="245">
        <v>1.2781678919706301</v>
      </c>
      <c r="AG16" s="245"/>
      <c r="AH16" s="245"/>
      <c r="AI16" s="245"/>
      <c r="AJ16" s="245"/>
      <c r="AK16" s="31">
        <f t="shared" si="2"/>
        <v>0</v>
      </c>
      <c r="AL16" s="31">
        <f t="shared" si="0"/>
        <v>0</v>
      </c>
      <c r="AM16" s="31">
        <f t="shared" si="0"/>
        <v>1.09819863465319</v>
      </c>
      <c r="AN16" s="31">
        <f t="shared" si="0"/>
        <v>0</v>
      </c>
      <c r="AO16" s="31">
        <f t="shared" si="0"/>
        <v>0</v>
      </c>
      <c r="AP16" s="31">
        <f t="shared" si="0"/>
        <v>0</v>
      </c>
      <c r="AQ16" s="31">
        <f t="shared" si="0"/>
        <v>0</v>
      </c>
      <c r="AR16" s="31">
        <f t="shared" si="0"/>
        <v>1.2781678919706301</v>
      </c>
      <c r="AU16" s="14" t="s">
        <v>264</v>
      </c>
      <c r="AV16" s="245"/>
      <c r="AW16" s="245"/>
      <c r="AX16" s="245"/>
      <c r="AY16" s="245">
        <v>0.9</v>
      </c>
      <c r="AZ16" s="245"/>
      <c r="BA16" s="245"/>
      <c r="BB16" s="245"/>
      <c r="BC16" s="245"/>
      <c r="BD16" s="245"/>
      <c r="BE16" s="245"/>
      <c r="BF16" s="245">
        <v>0.42283371318718399</v>
      </c>
      <c r="BG16" s="245"/>
      <c r="BH16" s="245"/>
      <c r="BI16" s="245"/>
      <c r="BJ16" s="245"/>
      <c r="BK16" s="245"/>
      <c r="BL16" s="245"/>
      <c r="BM16" s="245"/>
      <c r="BN16" s="245"/>
      <c r="BO16" s="245"/>
      <c r="BP16" s="245"/>
      <c r="BQ16" s="245"/>
      <c r="BR16" s="245">
        <v>0.19457847183257101</v>
      </c>
      <c r="BS16" s="31">
        <f t="shared" si="3"/>
        <v>0.42283371318718399</v>
      </c>
      <c r="BT16" s="31">
        <f t="shared" si="1"/>
        <v>0</v>
      </c>
      <c r="BU16" s="31">
        <f t="shared" si="1"/>
        <v>0</v>
      </c>
      <c r="BV16" s="31">
        <f t="shared" si="1"/>
        <v>0.9</v>
      </c>
      <c r="BW16" s="31">
        <f t="shared" si="1"/>
        <v>0</v>
      </c>
      <c r="BX16" s="31">
        <f t="shared" si="1"/>
        <v>0</v>
      </c>
      <c r="BY16" s="31">
        <f t="shared" si="1"/>
        <v>0</v>
      </c>
      <c r="BZ16" s="31">
        <f t="shared" si="1"/>
        <v>0</v>
      </c>
    </row>
    <row r="17" spans="1:78" s="31" customFormat="1" x14ac:dyDescent="0.3">
      <c r="A17" s="31">
        <v>2050</v>
      </c>
      <c r="B17" s="31" t="s">
        <v>5</v>
      </c>
      <c r="C17" s="38">
        <f t="shared" si="12"/>
        <v>6931.8299930103303</v>
      </c>
      <c r="D17" s="38">
        <f t="shared" ref="D17:J17" si="14">BT29*1000</f>
        <v>6651.9489073410996</v>
      </c>
      <c r="E17" s="38">
        <f t="shared" si="14"/>
        <v>0</v>
      </c>
      <c r="F17" s="38">
        <f t="shared" si="14"/>
        <v>0</v>
      </c>
      <c r="G17" s="38">
        <f t="shared" si="14"/>
        <v>700</v>
      </c>
      <c r="H17" s="38">
        <f t="shared" si="14"/>
        <v>2301.2027215550497</v>
      </c>
      <c r="I17" s="38">
        <f t="shared" si="14"/>
        <v>0</v>
      </c>
      <c r="J17" s="38">
        <f t="shared" si="14"/>
        <v>0</v>
      </c>
      <c r="K17" s="38"/>
      <c r="O17" s="31" t="s">
        <v>7</v>
      </c>
      <c r="P17" s="14" t="s">
        <v>224</v>
      </c>
      <c r="Q17" s="245"/>
      <c r="R17" s="245"/>
      <c r="S17" s="245"/>
      <c r="T17" s="245">
        <v>3.68</v>
      </c>
      <c r="U17" s="245">
        <v>1.9443151730167698</v>
      </c>
      <c r="V17" s="245"/>
      <c r="W17" s="245"/>
      <c r="X17" s="245"/>
      <c r="Y17" s="245">
        <v>2.0950000000000002</v>
      </c>
      <c r="Z17" s="245"/>
      <c r="AA17" s="245"/>
      <c r="AB17" s="245"/>
      <c r="AC17" s="245"/>
      <c r="AD17" s="245"/>
      <c r="AE17" s="245">
        <v>8</v>
      </c>
      <c r="AF17" s="245">
        <v>6.5</v>
      </c>
      <c r="AG17" s="245"/>
      <c r="AH17" s="245"/>
      <c r="AI17" s="245"/>
      <c r="AJ17" s="245"/>
      <c r="AK17" s="31">
        <f t="shared" si="2"/>
        <v>2.0950000000000002</v>
      </c>
      <c r="AL17" s="31">
        <f t="shared" si="0"/>
        <v>0</v>
      </c>
      <c r="AM17" s="31">
        <f t="shared" si="0"/>
        <v>0</v>
      </c>
      <c r="AN17" s="31">
        <f t="shared" si="0"/>
        <v>3.68</v>
      </c>
      <c r="AO17" s="31">
        <f t="shared" si="0"/>
        <v>0</v>
      </c>
      <c r="AP17" s="31">
        <f t="shared" si="0"/>
        <v>8</v>
      </c>
      <c r="AQ17" s="31">
        <f t="shared" si="0"/>
        <v>0</v>
      </c>
      <c r="AR17" s="31">
        <f t="shared" si="0"/>
        <v>6.5</v>
      </c>
      <c r="AU17" s="14" t="s">
        <v>265</v>
      </c>
      <c r="AV17" s="245">
        <v>1.09819863465319</v>
      </c>
      <c r="AW17" s="245"/>
      <c r="AX17" s="245"/>
      <c r="AY17" s="245"/>
      <c r="AZ17" s="245"/>
      <c r="BA17" s="245"/>
      <c r="BB17" s="245"/>
      <c r="BC17" s="245"/>
      <c r="BD17" s="245"/>
      <c r="BE17" s="245"/>
      <c r="BF17" s="245"/>
      <c r="BG17" s="245"/>
      <c r="BH17" s="245"/>
      <c r="BI17" s="245"/>
      <c r="BJ17" s="245"/>
      <c r="BK17" s="245"/>
      <c r="BL17" s="245">
        <v>1.2781678919706301</v>
      </c>
      <c r="BM17" s="245"/>
      <c r="BN17" s="245"/>
      <c r="BO17" s="245"/>
      <c r="BP17" s="245"/>
      <c r="BQ17" s="245"/>
      <c r="BR17" s="245"/>
      <c r="BS17" s="31">
        <f t="shared" si="3"/>
        <v>0</v>
      </c>
      <c r="BT17" s="31">
        <f t="shared" si="1"/>
        <v>0</v>
      </c>
      <c r="BU17" s="31">
        <f t="shared" si="1"/>
        <v>1.09819863465319</v>
      </c>
      <c r="BV17" s="31">
        <f t="shared" si="1"/>
        <v>0</v>
      </c>
      <c r="BW17" s="31">
        <f t="shared" si="1"/>
        <v>0</v>
      </c>
      <c r="BX17" s="31">
        <f t="shared" si="1"/>
        <v>0</v>
      </c>
      <c r="BY17" s="31">
        <f t="shared" si="1"/>
        <v>0</v>
      </c>
      <c r="BZ17" s="31">
        <f t="shared" si="1"/>
        <v>1.2781678919706301</v>
      </c>
    </row>
    <row r="18" spans="1:78" s="31" customFormat="1" x14ac:dyDescent="0.3">
      <c r="A18" s="31">
        <v>2050</v>
      </c>
      <c r="B18" s="31" t="s">
        <v>2</v>
      </c>
      <c r="C18" s="38">
        <f t="shared" si="12"/>
        <v>0</v>
      </c>
      <c r="D18" s="38">
        <f t="shared" ref="D18:J18" si="15">BT30*1000</f>
        <v>0</v>
      </c>
      <c r="E18" s="38">
        <f t="shared" si="15"/>
        <v>0</v>
      </c>
      <c r="F18" s="38">
        <f t="shared" si="15"/>
        <v>2954.2229276529301</v>
      </c>
      <c r="G18" s="38">
        <f t="shared" si="15"/>
        <v>0</v>
      </c>
      <c r="H18" s="38">
        <f t="shared" si="15"/>
        <v>0</v>
      </c>
      <c r="I18" s="38">
        <f t="shared" si="15"/>
        <v>0</v>
      </c>
      <c r="J18" s="38">
        <f t="shared" si="15"/>
        <v>1700</v>
      </c>
      <c r="K18" s="38"/>
      <c r="O18" s="31" t="s">
        <v>74</v>
      </c>
      <c r="P18" s="14" t="s">
        <v>243</v>
      </c>
      <c r="Q18" s="245"/>
      <c r="R18" s="245"/>
      <c r="S18" s="245"/>
      <c r="T18" s="245"/>
      <c r="U18" s="245">
        <v>2.4</v>
      </c>
      <c r="V18" s="245"/>
      <c r="W18" s="245"/>
      <c r="X18" s="245">
        <v>0.6</v>
      </c>
      <c r="Y18" s="245"/>
      <c r="Z18" s="245"/>
      <c r="AA18" s="245"/>
      <c r="AB18" s="245"/>
      <c r="AC18" s="245"/>
      <c r="AD18" s="245"/>
      <c r="AE18" s="245">
        <v>3.3</v>
      </c>
      <c r="AF18" s="245"/>
      <c r="AG18" s="245"/>
      <c r="AH18" s="245"/>
      <c r="AI18" s="245"/>
      <c r="AJ18" s="245"/>
      <c r="AK18" s="31">
        <f t="shared" si="2"/>
        <v>0</v>
      </c>
      <c r="AL18" s="31">
        <f t="shared" si="0"/>
        <v>0.6</v>
      </c>
      <c r="AM18" s="31">
        <f t="shared" si="0"/>
        <v>0</v>
      </c>
      <c r="AN18" s="31">
        <f t="shared" si="0"/>
        <v>0</v>
      </c>
      <c r="AO18" s="31">
        <f t="shared" si="0"/>
        <v>0</v>
      </c>
      <c r="AP18" s="31">
        <f t="shared" si="0"/>
        <v>3.3</v>
      </c>
      <c r="AQ18" s="31">
        <f t="shared" si="0"/>
        <v>0</v>
      </c>
      <c r="AR18" s="31">
        <f t="shared" si="0"/>
        <v>0</v>
      </c>
      <c r="AT18" s="31" t="s">
        <v>7</v>
      </c>
      <c r="AU18" s="14" t="s">
        <v>224</v>
      </c>
      <c r="AV18" s="245"/>
      <c r="AW18" s="245"/>
      <c r="AX18" s="245"/>
      <c r="AY18" s="245">
        <v>6.68</v>
      </c>
      <c r="AZ18" s="245">
        <v>2.8053416905391302</v>
      </c>
      <c r="BA18" s="245"/>
      <c r="BB18" s="245"/>
      <c r="BC18" s="245"/>
      <c r="BD18" s="245"/>
      <c r="BE18" s="245">
        <v>2.0950000000000002</v>
      </c>
      <c r="BF18" s="245"/>
      <c r="BG18" s="245"/>
      <c r="BH18" s="245"/>
      <c r="BI18" s="245"/>
      <c r="BJ18" s="245"/>
      <c r="BK18" s="245">
        <v>8</v>
      </c>
      <c r="BL18" s="245">
        <v>6.5</v>
      </c>
      <c r="BM18" s="245"/>
      <c r="BN18" s="245"/>
      <c r="BO18" s="245"/>
      <c r="BP18" s="245"/>
      <c r="BQ18" s="245"/>
      <c r="BR18" s="245"/>
      <c r="BS18" s="31">
        <f t="shared" si="3"/>
        <v>2.0950000000000002</v>
      </c>
      <c r="BT18" s="31">
        <f t="shared" si="1"/>
        <v>0</v>
      </c>
      <c r="BU18" s="31">
        <f t="shared" si="1"/>
        <v>0</v>
      </c>
      <c r="BV18" s="31">
        <f t="shared" si="1"/>
        <v>6.68</v>
      </c>
      <c r="BW18" s="31">
        <f t="shared" si="1"/>
        <v>0</v>
      </c>
      <c r="BX18" s="31">
        <f t="shared" si="1"/>
        <v>8</v>
      </c>
      <c r="BY18" s="31">
        <f t="shared" si="1"/>
        <v>0</v>
      </c>
      <c r="BZ18" s="31">
        <f t="shared" si="1"/>
        <v>6.5</v>
      </c>
    </row>
    <row r="19" spans="1:78" s="31" customFormat="1" x14ac:dyDescent="0.3">
      <c r="A19" s="31">
        <v>2050</v>
      </c>
      <c r="B19" s="31" t="s">
        <v>3</v>
      </c>
      <c r="C19" s="38">
        <f t="shared" si="12"/>
        <v>3546.0685782468099</v>
      </c>
      <c r="D19" s="38">
        <f t="shared" ref="D19:J19" si="16">BT31*1000</f>
        <v>0</v>
      </c>
      <c r="E19" s="38">
        <f t="shared" si="16"/>
        <v>2954.2229276529301</v>
      </c>
      <c r="F19" s="38">
        <f t="shared" si="16"/>
        <v>0</v>
      </c>
      <c r="G19" s="38">
        <f t="shared" si="16"/>
        <v>0</v>
      </c>
      <c r="H19" s="38">
        <f t="shared" si="16"/>
        <v>0</v>
      </c>
      <c r="I19" s="38">
        <f t="shared" si="16"/>
        <v>6740</v>
      </c>
      <c r="J19" s="38">
        <f t="shared" si="16"/>
        <v>0</v>
      </c>
      <c r="K19" s="38"/>
      <c r="O19" s="31" t="s">
        <v>6</v>
      </c>
      <c r="P19" s="14" t="s">
        <v>244</v>
      </c>
      <c r="Q19" s="245"/>
      <c r="R19" s="245"/>
      <c r="S19" s="245"/>
      <c r="T19" s="245"/>
      <c r="U19" s="245">
        <v>0.4</v>
      </c>
      <c r="V19" s="245">
        <v>1</v>
      </c>
      <c r="W19" s="245"/>
      <c r="X19" s="245">
        <v>0.3</v>
      </c>
      <c r="Y19" s="245"/>
      <c r="Z19" s="245"/>
      <c r="AA19" s="245"/>
      <c r="AB19" s="245"/>
      <c r="AC19" s="245">
        <v>8</v>
      </c>
      <c r="AD19" s="245">
        <v>3.3</v>
      </c>
      <c r="AE19" s="245"/>
      <c r="AF19" s="245"/>
      <c r="AG19" s="245"/>
      <c r="AH19" s="245"/>
      <c r="AI19" s="245"/>
      <c r="AJ19" s="245"/>
      <c r="AK19" s="31">
        <f t="shared" si="2"/>
        <v>0</v>
      </c>
      <c r="AL19" s="31">
        <f t="shared" si="0"/>
        <v>1.3</v>
      </c>
      <c r="AM19" s="31">
        <f t="shared" si="0"/>
        <v>0</v>
      </c>
      <c r="AN19" s="31">
        <f t="shared" si="0"/>
        <v>0</v>
      </c>
      <c r="AO19" s="31">
        <f t="shared" si="0"/>
        <v>3.3</v>
      </c>
      <c r="AP19" s="31">
        <f t="shared" si="0"/>
        <v>0</v>
      </c>
      <c r="AQ19" s="31">
        <f t="shared" si="0"/>
        <v>8</v>
      </c>
      <c r="AR19" s="31">
        <f t="shared" si="0"/>
        <v>0</v>
      </c>
      <c r="AT19" s="31" t="s">
        <v>74</v>
      </c>
      <c r="AU19" s="14" t="s">
        <v>243</v>
      </c>
      <c r="AV19" s="245"/>
      <c r="AW19" s="245"/>
      <c r="AX19" s="245"/>
      <c r="AY19" s="245"/>
      <c r="AZ19" s="245">
        <v>2.4</v>
      </c>
      <c r="BA19" s="245"/>
      <c r="BB19" s="245"/>
      <c r="BC19" s="245"/>
      <c r="BD19" s="245">
        <v>0.6</v>
      </c>
      <c r="BE19" s="245"/>
      <c r="BF19" s="245"/>
      <c r="BG19" s="245"/>
      <c r="BH19" s="245"/>
      <c r="BI19" s="245"/>
      <c r="BJ19" s="245"/>
      <c r="BK19" s="245">
        <v>3.3</v>
      </c>
      <c r="BL19" s="245"/>
      <c r="BM19" s="245"/>
      <c r="BN19" s="245"/>
      <c r="BO19" s="245"/>
      <c r="BP19" s="245"/>
      <c r="BQ19" s="245"/>
      <c r="BR19" s="245"/>
      <c r="BS19" s="31">
        <f t="shared" si="3"/>
        <v>0</v>
      </c>
      <c r="BT19" s="31">
        <f t="shared" si="1"/>
        <v>0.6</v>
      </c>
      <c r="BU19" s="31">
        <f t="shared" si="1"/>
        <v>0</v>
      </c>
      <c r="BV19" s="31">
        <f t="shared" si="1"/>
        <v>0</v>
      </c>
      <c r="BW19" s="31">
        <f t="shared" si="1"/>
        <v>0</v>
      </c>
      <c r="BX19" s="31">
        <f t="shared" si="1"/>
        <v>3.3</v>
      </c>
      <c r="BY19" s="31">
        <f t="shared" si="1"/>
        <v>0</v>
      </c>
      <c r="BZ19" s="31">
        <f t="shared" si="1"/>
        <v>0</v>
      </c>
    </row>
    <row r="20" spans="1:78" s="31" customFormat="1" x14ac:dyDescent="0.3">
      <c r="A20" s="31">
        <v>2050</v>
      </c>
      <c r="B20" s="31" t="s">
        <v>74</v>
      </c>
      <c r="C20" s="38">
        <f t="shared" si="12"/>
        <v>0</v>
      </c>
      <c r="D20" s="38">
        <f t="shared" ref="D20:J20" si="17">BT32*1000</f>
        <v>600</v>
      </c>
      <c r="E20" s="38">
        <f t="shared" si="17"/>
        <v>0</v>
      </c>
      <c r="F20" s="38">
        <f t="shared" si="17"/>
        <v>0</v>
      </c>
      <c r="G20" s="38">
        <f t="shared" si="17"/>
        <v>0</v>
      </c>
      <c r="H20" s="38">
        <f t="shared" si="17"/>
        <v>3300</v>
      </c>
      <c r="I20" s="38">
        <f t="shared" si="17"/>
        <v>0</v>
      </c>
      <c r="J20" s="38">
        <f t="shared" si="17"/>
        <v>0</v>
      </c>
      <c r="K20" s="38"/>
      <c r="O20" s="31" t="s">
        <v>8</v>
      </c>
      <c r="P20" s="14" t="s">
        <v>225</v>
      </c>
      <c r="Q20" s="245">
        <v>1.3</v>
      </c>
      <c r="R20" s="245"/>
      <c r="S20" s="245"/>
      <c r="T20" s="245"/>
      <c r="U20" s="245"/>
      <c r="V20" s="245"/>
      <c r="W20" s="245"/>
      <c r="X20" s="245"/>
      <c r="Y20" s="245"/>
      <c r="Z20" s="245"/>
      <c r="AA20" s="245"/>
      <c r="AB20" s="245">
        <v>1.2781678919706301</v>
      </c>
      <c r="AC20" s="245">
        <v>3.2</v>
      </c>
      <c r="AD20" s="245"/>
      <c r="AE20" s="245"/>
      <c r="AF20" s="245"/>
      <c r="AG20" s="245"/>
      <c r="AH20" s="245"/>
      <c r="AI20" s="245"/>
      <c r="AJ20" s="245"/>
      <c r="AK20" s="31">
        <f t="shared" si="2"/>
        <v>0</v>
      </c>
      <c r="AL20" s="31">
        <f t="shared" si="0"/>
        <v>0</v>
      </c>
      <c r="AM20" s="31">
        <f t="shared" si="0"/>
        <v>1.3</v>
      </c>
      <c r="AN20" s="31">
        <f t="shared" si="0"/>
        <v>0</v>
      </c>
      <c r="AO20" s="31">
        <f t="shared" si="0"/>
        <v>0</v>
      </c>
      <c r="AP20" s="31">
        <f t="shared" si="0"/>
        <v>0</v>
      </c>
      <c r="AQ20" s="31">
        <f t="shared" si="0"/>
        <v>3.2</v>
      </c>
      <c r="AR20" s="31">
        <f t="shared" si="0"/>
        <v>0</v>
      </c>
      <c r="AT20" s="31" t="s">
        <v>6</v>
      </c>
      <c r="AU20" s="14" t="s">
        <v>244</v>
      </c>
      <c r="AV20" s="245"/>
      <c r="AW20" s="245"/>
      <c r="AX20" s="245"/>
      <c r="AY20" s="245"/>
      <c r="AZ20" s="245">
        <v>0.4</v>
      </c>
      <c r="BA20" s="245"/>
      <c r="BB20" s="245">
        <v>1</v>
      </c>
      <c r="BC20" s="245"/>
      <c r="BD20" s="245">
        <v>1.7512027215550499</v>
      </c>
      <c r="BE20" s="245"/>
      <c r="BF20" s="245"/>
      <c r="BG20" s="245"/>
      <c r="BH20" s="245"/>
      <c r="BI20" s="245">
        <v>8</v>
      </c>
      <c r="BJ20" s="245">
        <v>3.3</v>
      </c>
      <c r="BK20" s="245"/>
      <c r="BL20" s="245"/>
      <c r="BM20" s="245"/>
      <c r="BN20" s="245"/>
      <c r="BO20" s="245"/>
      <c r="BP20" s="245"/>
      <c r="BQ20" s="245"/>
      <c r="BR20" s="245"/>
      <c r="BS20" s="31">
        <f t="shared" si="3"/>
        <v>0</v>
      </c>
      <c r="BT20" s="31">
        <f t="shared" si="1"/>
        <v>2.7512027215550496</v>
      </c>
      <c r="BU20" s="31">
        <f t="shared" si="1"/>
        <v>0</v>
      </c>
      <c r="BV20" s="31">
        <f t="shared" si="1"/>
        <v>0</v>
      </c>
      <c r="BW20" s="31">
        <f t="shared" si="1"/>
        <v>3.3</v>
      </c>
      <c r="BX20" s="31">
        <f t="shared" si="1"/>
        <v>0</v>
      </c>
      <c r="BY20" s="31">
        <f t="shared" si="1"/>
        <v>8</v>
      </c>
      <c r="BZ20" s="31">
        <f t="shared" si="1"/>
        <v>0</v>
      </c>
    </row>
    <row r="21" spans="1:78" s="31" customFormat="1" x14ac:dyDescent="0.3">
      <c r="A21" s="31">
        <v>2050</v>
      </c>
      <c r="B21" s="31" t="s">
        <v>6</v>
      </c>
      <c r="C21" s="38">
        <f t="shared" si="12"/>
        <v>0</v>
      </c>
      <c r="D21" s="38">
        <f t="shared" ref="D21:J21" si="18">BT33*1000</f>
        <v>2751.2027215550497</v>
      </c>
      <c r="E21" s="38">
        <f t="shared" si="18"/>
        <v>0</v>
      </c>
      <c r="F21" s="38">
        <f t="shared" si="18"/>
        <v>0</v>
      </c>
      <c r="G21" s="38">
        <f t="shared" si="18"/>
        <v>3300</v>
      </c>
      <c r="H21" s="38">
        <f t="shared" si="18"/>
        <v>0</v>
      </c>
      <c r="I21" s="38">
        <f t="shared" si="18"/>
        <v>8000</v>
      </c>
      <c r="J21" s="38">
        <f t="shared" si="18"/>
        <v>0</v>
      </c>
      <c r="K21" s="38"/>
      <c r="P21" s="14" t="s">
        <v>278</v>
      </c>
      <c r="Q21" s="245">
        <v>1</v>
      </c>
      <c r="R21" s="245"/>
      <c r="S21" s="245"/>
      <c r="T21" s="245"/>
      <c r="U21" s="245"/>
      <c r="V21" s="245"/>
      <c r="W21" s="245"/>
      <c r="X21" s="245"/>
      <c r="Y21" s="245"/>
      <c r="Z21" s="245"/>
      <c r="AA21" s="245"/>
      <c r="AB21" s="245"/>
      <c r="AC21" s="245"/>
      <c r="AD21" s="245"/>
      <c r="AE21" s="245"/>
      <c r="AF21" s="245"/>
      <c r="AG21" s="245"/>
      <c r="AH21" s="245"/>
      <c r="AI21" s="245"/>
      <c r="AJ21" s="245"/>
      <c r="AK21" s="31">
        <f>SUMIFS($Q21:$AJ21,$Q$3:$AJ$3,AK$4)</f>
        <v>0</v>
      </c>
      <c r="AL21" s="31">
        <f t="shared" si="0"/>
        <v>0</v>
      </c>
      <c r="AM21" s="31">
        <f t="shared" si="0"/>
        <v>1</v>
      </c>
      <c r="AN21" s="31">
        <f t="shared" si="0"/>
        <v>0</v>
      </c>
      <c r="AO21" s="31">
        <f t="shared" si="0"/>
        <v>0</v>
      </c>
      <c r="AP21" s="31">
        <f t="shared" si="0"/>
        <v>0</v>
      </c>
      <c r="AQ21" s="31">
        <f t="shared" si="0"/>
        <v>0</v>
      </c>
      <c r="AR21" s="31">
        <f t="shared" si="0"/>
        <v>0</v>
      </c>
      <c r="AT21" s="31" t="s">
        <v>8</v>
      </c>
      <c r="AU21" s="14" t="s">
        <v>225</v>
      </c>
      <c r="AV21" s="245">
        <v>1.3</v>
      </c>
      <c r="AW21" s="245"/>
      <c r="AX21" s="245"/>
      <c r="AY21" s="245"/>
      <c r="AZ21" s="245"/>
      <c r="BA21" s="245"/>
      <c r="BB21" s="245"/>
      <c r="BC21" s="245"/>
      <c r="BD21" s="245"/>
      <c r="BE21" s="245"/>
      <c r="BF21" s="245"/>
      <c r="BG21" s="245"/>
      <c r="BH21" s="245">
        <v>1.2781678919706301</v>
      </c>
      <c r="BI21" s="245">
        <v>3.2</v>
      </c>
      <c r="BJ21" s="245"/>
      <c r="BK21" s="245"/>
      <c r="BL21" s="245"/>
      <c r="BM21" s="245"/>
      <c r="BN21" s="245"/>
      <c r="BO21" s="245"/>
      <c r="BP21" s="245"/>
      <c r="BQ21" s="245"/>
      <c r="BR21" s="245"/>
      <c r="BS21" s="31">
        <f t="shared" si="3"/>
        <v>0</v>
      </c>
      <c r="BT21" s="31">
        <f t="shared" si="3"/>
        <v>0</v>
      </c>
      <c r="BU21" s="31">
        <f t="shared" si="3"/>
        <v>1.3</v>
      </c>
      <c r="BV21" s="31">
        <f t="shared" si="3"/>
        <v>0</v>
      </c>
      <c r="BW21" s="31">
        <f t="shared" si="3"/>
        <v>0</v>
      </c>
      <c r="BX21" s="31">
        <f t="shared" si="3"/>
        <v>0</v>
      </c>
      <c r="BY21" s="31">
        <f t="shared" si="3"/>
        <v>3.2</v>
      </c>
      <c r="BZ21" s="31">
        <f t="shared" si="3"/>
        <v>0</v>
      </c>
    </row>
    <row r="22" spans="1:78" s="31" customFormat="1" x14ac:dyDescent="0.3">
      <c r="A22" s="31">
        <v>2050</v>
      </c>
      <c r="B22" s="31" t="s">
        <v>7</v>
      </c>
      <c r="C22" s="38">
        <f t="shared" si="12"/>
        <v>2095</v>
      </c>
      <c r="D22" s="38">
        <f t="shared" ref="D22:J22" si="19">BT34*1000</f>
        <v>0</v>
      </c>
      <c r="E22" s="38">
        <f t="shared" si="19"/>
        <v>0</v>
      </c>
      <c r="F22" s="38">
        <f t="shared" si="19"/>
        <v>6680</v>
      </c>
      <c r="G22" s="38">
        <f t="shared" si="19"/>
        <v>0</v>
      </c>
      <c r="H22" s="38">
        <f t="shared" si="19"/>
        <v>8000</v>
      </c>
      <c r="I22" s="38">
        <f t="shared" si="19"/>
        <v>0</v>
      </c>
      <c r="J22" s="38">
        <f t="shared" si="19"/>
        <v>6500</v>
      </c>
      <c r="K22" s="235"/>
      <c r="P22" s="14" t="s">
        <v>279</v>
      </c>
      <c r="Q22" s="245"/>
      <c r="R22" s="245"/>
      <c r="S22" s="245"/>
      <c r="T22" s="245">
        <v>2.8</v>
      </c>
      <c r="U22" s="245"/>
      <c r="V22" s="245"/>
      <c r="W22" s="245"/>
      <c r="X22" s="245"/>
      <c r="Y22" s="245"/>
      <c r="Z22" s="245"/>
      <c r="AA22" s="245"/>
      <c r="AB22" s="245"/>
      <c r="AC22" s="245"/>
      <c r="AD22" s="245"/>
      <c r="AE22" s="245"/>
      <c r="AF22" s="245"/>
      <c r="AG22" s="245"/>
      <c r="AH22" s="245"/>
      <c r="AI22" s="245"/>
      <c r="AJ22" s="245"/>
      <c r="AK22" s="31">
        <f t="shared" si="2"/>
        <v>0</v>
      </c>
      <c r="AL22" s="31">
        <f t="shared" si="2"/>
        <v>0</v>
      </c>
      <c r="AM22" s="31">
        <f t="shared" si="2"/>
        <v>0</v>
      </c>
      <c r="AN22" s="31">
        <f t="shared" si="2"/>
        <v>2.8</v>
      </c>
      <c r="AO22" s="31">
        <f t="shared" si="2"/>
        <v>0</v>
      </c>
      <c r="AP22" s="31">
        <f t="shared" si="2"/>
        <v>0</v>
      </c>
      <c r="AQ22" s="31">
        <f t="shared" si="2"/>
        <v>0</v>
      </c>
      <c r="AR22" s="31">
        <f t="shared" si="2"/>
        <v>0</v>
      </c>
      <c r="AU22" s="14" t="s">
        <v>278</v>
      </c>
      <c r="AV22" s="245">
        <v>1.22950367759049</v>
      </c>
      <c r="AW22" s="245"/>
      <c r="AX22" s="245"/>
      <c r="AY22" s="245"/>
      <c r="AZ22" s="245"/>
      <c r="BA22" s="245"/>
      <c r="BB22" s="245"/>
      <c r="BC22" s="245"/>
      <c r="BD22" s="245"/>
      <c r="BE22" s="245"/>
      <c r="BF22" s="245"/>
      <c r="BG22" s="245"/>
      <c r="BH22" s="245"/>
      <c r="BI22" s="245"/>
      <c r="BJ22" s="245"/>
      <c r="BK22" s="245"/>
      <c r="BL22" s="245"/>
      <c r="BM22" s="245"/>
      <c r="BN22" s="245"/>
      <c r="BO22" s="245"/>
      <c r="BP22" s="245"/>
      <c r="BQ22" s="245"/>
      <c r="BR22" s="245"/>
      <c r="BS22" s="31">
        <f t="shared" ref="BS22:BZ35" si="20">SUMIFS($AV22:$BR22,$AV$3:$BR$3,BS$4)</f>
        <v>0</v>
      </c>
      <c r="BT22" s="31">
        <f t="shared" si="20"/>
        <v>0</v>
      </c>
      <c r="BU22" s="31">
        <f t="shared" si="20"/>
        <v>1.22950367759049</v>
      </c>
      <c r="BV22" s="31">
        <f t="shared" si="20"/>
        <v>0</v>
      </c>
      <c r="BW22" s="31">
        <f t="shared" si="20"/>
        <v>0</v>
      </c>
      <c r="BX22" s="31">
        <f t="shared" si="20"/>
        <v>0</v>
      </c>
      <c r="BY22" s="31">
        <f t="shared" si="20"/>
        <v>0</v>
      </c>
      <c r="BZ22" s="31">
        <f t="shared" si="20"/>
        <v>0</v>
      </c>
    </row>
    <row r="23" spans="1:78" s="31" customFormat="1" x14ac:dyDescent="0.3">
      <c r="A23" s="31">
        <v>2050</v>
      </c>
      <c r="B23" s="31" t="s">
        <v>8</v>
      </c>
      <c r="C23" s="38">
        <f t="shared" si="12"/>
        <v>0</v>
      </c>
      <c r="D23" s="38">
        <f t="shared" ref="D23:J23" si="21">BT35*1000</f>
        <v>0</v>
      </c>
      <c r="E23" s="38">
        <f t="shared" si="21"/>
        <v>1300</v>
      </c>
      <c r="F23" s="38">
        <f t="shared" si="21"/>
        <v>0</v>
      </c>
      <c r="G23" s="38">
        <f t="shared" si="21"/>
        <v>0</v>
      </c>
      <c r="H23" s="38">
        <f t="shared" si="21"/>
        <v>0</v>
      </c>
      <c r="I23" s="38">
        <f t="shared" si="21"/>
        <v>3200</v>
      </c>
      <c r="J23" s="38">
        <f t="shared" si="21"/>
        <v>0</v>
      </c>
      <c r="K23" s="38"/>
      <c r="P23" s="14" t="s">
        <v>267</v>
      </c>
      <c r="Q23" s="245"/>
      <c r="R23" s="245"/>
      <c r="S23" s="245"/>
      <c r="T23" s="245">
        <v>1.3345001846251501</v>
      </c>
      <c r="U23" s="245"/>
      <c r="V23" s="245"/>
      <c r="W23" s="245"/>
      <c r="X23" s="245"/>
      <c r="Y23" s="245"/>
      <c r="Z23" s="245">
        <v>0.76002451408818894</v>
      </c>
      <c r="AA23" s="245"/>
      <c r="AB23" s="245"/>
      <c r="AC23" s="245"/>
      <c r="AD23" s="245"/>
      <c r="AE23" s="245"/>
      <c r="AF23" s="245"/>
      <c r="AG23" s="245"/>
      <c r="AH23" s="245"/>
      <c r="AI23" s="245"/>
      <c r="AJ23" s="245"/>
      <c r="AK23" s="31">
        <f t="shared" ref="AK23:AR24" si="22">SUMIFS($Q23:$AJ23,$Q$3:$AJ$3,AK$4)</f>
        <v>0.76002451408818894</v>
      </c>
      <c r="AL23" s="31">
        <f t="shared" si="22"/>
        <v>0</v>
      </c>
      <c r="AM23" s="31">
        <f t="shared" si="22"/>
        <v>0</v>
      </c>
      <c r="AN23" s="31">
        <f t="shared" si="22"/>
        <v>1.3345001846251501</v>
      </c>
      <c r="AO23" s="31">
        <f t="shared" si="22"/>
        <v>0</v>
      </c>
      <c r="AP23" s="31">
        <f t="shared" si="22"/>
        <v>0</v>
      </c>
      <c r="AQ23" s="31">
        <f t="shared" si="22"/>
        <v>0</v>
      </c>
      <c r="AR23" s="31">
        <f t="shared" si="22"/>
        <v>0</v>
      </c>
      <c r="AU23" s="14" t="s">
        <v>279</v>
      </c>
      <c r="AV23" s="245"/>
      <c r="AW23" s="245"/>
      <c r="AX23" s="245"/>
      <c r="AY23" s="245">
        <v>2.8</v>
      </c>
      <c r="AZ23" s="245"/>
      <c r="BA23" s="245"/>
      <c r="BB23" s="245"/>
      <c r="BC23" s="245"/>
      <c r="BD23" s="245"/>
      <c r="BE23" s="245"/>
      <c r="BF23" s="245"/>
      <c r="BG23" s="245"/>
      <c r="BH23" s="245"/>
      <c r="BI23" s="245"/>
      <c r="BJ23" s="245"/>
      <c r="BK23" s="245"/>
      <c r="BL23" s="245"/>
      <c r="BM23" s="245"/>
      <c r="BN23" s="245"/>
      <c r="BO23" s="245"/>
      <c r="BP23" s="245"/>
      <c r="BQ23" s="245"/>
      <c r="BR23" s="245"/>
      <c r="BS23" s="31">
        <f t="shared" si="20"/>
        <v>0</v>
      </c>
      <c r="BT23" s="31">
        <f t="shared" si="20"/>
        <v>0</v>
      </c>
      <c r="BU23" s="31">
        <f t="shared" si="20"/>
        <v>0</v>
      </c>
      <c r="BV23" s="31">
        <f t="shared" si="20"/>
        <v>2.8</v>
      </c>
      <c r="BW23" s="31">
        <f t="shared" si="20"/>
        <v>0</v>
      </c>
      <c r="BX23" s="31">
        <f t="shared" si="20"/>
        <v>0</v>
      </c>
      <c r="BY23" s="31">
        <f t="shared" si="20"/>
        <v>0</v>
      </c>
      <c r="BZ23" s="31">
        <f t="shared" si="20"/>
        <v>0</v>
      </c>
    </row>
    <row r="24" spans="1:78" x14ac:dyDescent="0.3">
      <c r="H24" s="31"/>
      <c r="I24" s="31"/>
      <c r="J24" s="31"/>
      <c r="K24" s="31"/>
      <c r="O24" s="31"/>
      <c r="P24" s="14" t="s">
        <v>268</v>
      </c>
      <c r="Q24" s="245"/>
      <c r="R24" s="245"/>
      <c r="S24" s="245"/>
      <c r="T24" s="245"/>
      <c r="U24" s="245">
        <v>1.1080398209289999</v>
      </c>
      <c r="V24" s="245"/>
      <c r="W24" s="245"/>
      <c r="X24" s="245"/>
      <c r="Y24" s="245"/>
      <c r="Z24" s="245"/>
      <c r="AA24" s="245"/>
      <c r="AB24" s="245"/>
      <c r="AC24" s="245"/>
      <c r="AD24" s="245"/>
      <c r="AE24" s="245"/>
      <c r="AF24" s="245"/>
      <c r="AG24" s="245"/>
      <c r="AH24" s="245"/>
      <c r="AI24" s="245"/>
      <c r="AJ24" s="245"/>
      <c r="AK24" s="31">
        <f t="shared" si="22"/>
        <v>0</v>
      </c>
      <c r="AL24" s="31">
        <f t="shared" si="22"/>
        <v>0</v>
      </c>
      <c r="AM24" s="31">
        <f t="shared" si="22"/>
        <v>0</v>
      </c>
      <c r="AN24" s="31">
        <f t="shared" si="22"/>
        <v>0</v>
      </c>
      <c r="AO24" s="31">
        <f t="shared" si="22"/>
        <v>0</v>
      </c>
      <c r="AP24" s="31">
        <f t="shared" si="22"/>
        <v>0</v>
      </c>
      <c r="AQ24" s="31">
        <f t="shared" si="22"/>
        <v>0</v>
      </c>
      <c r="AR24" s="31">
        <f t="shared" si="22"/>
        <v>0</v>
      </c>
      <c r="AT24" s="31"/>
      <c r="AU24" s="14" t="s">
        <v>281</v>
      </c>
      <c r="AV24" s="245"/>
      <c r="AW24" s="245"/>
      <c r="AX24" s="245"/>
      <c r="AY24" s="245">
        <v>7.9686371674114094</v>
      </c>
      <c r="AZ24" s="245"/>
      <c r="BA24" s="245"/>
      <c r="BB24" s="245"/>
      <c r="BC24" s="245"/>
      <c r="BD24" s="245"/>
      <c r="BE24" s="245"/>
      <c r="BF24" s="245"/>
      <c r="BG24" s="245"/>
      <c r="BH24" s="245"/>
      <c r="BI24" s="245"/>
      <c r="BJ24" s="245"/>
      <c r="BK24" s="245"/>
      <c r="BL24" s="245"/>
      <c r="BM24" s="245"/>
      <c r="BN24" s="245"/>
      <c r="BO24" s="245"/>
      <c r="BP24" s="245"/>
      <c r="BQ24" s="245"/>
      <c r="BR24" s="245"/>
      <c r="BS24" s="31">
        <f t="shared" si="20"/>
        <v>0</v>
      </c>
      <c r="BT24" s="31">
        <f t="shared" si="20"/>
        <v>0</v>
      </c>
      <c r="BU24" s="31">
        <f t="shared" si="20"/>
        <v>0</v>
      </c>
      <c r="BV24" s="31">
        <f t="shared" si="20"/>
        <v>7.9686371674114094</v>
      </c>
      <c r="BW24" s="31">
        <f t="shared" si="20"/>
        <v>0</v>
      </c>
      <c r="BX24" s="31">
        <f t="shared" si="20"/>
        <v>0</v>
      </c>
      <c r="BY24" s="31">
        <f t="shared" si="20"/>
        <v>0</v>
      </c>
      <c r="BZ24" s="31">
        <f t="shared" si="20"/>
        <v>0</v>
      </c>
    </row>
    <row r="25" spans="1:78" x14ac:dyDescent="0.3">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T25" s="31"/>
      <c r="AU25" s="14" t="s">
        <v>267</v>
      </c>
      <c r="AV25" s="245"/>
      <c r="AW25" s="245"/>
      <c r="AX25" s="245"/>
      <c r="AY25" s="245">
        <v>7.68691577150034</v>
      </c>
      <c r="AZ25" s="245"/>
      <c r="BA25" s="245"/>
      <c r="BB25" s="245"/>
      <c r="BC25" s="245"/>
      <c r="BD25" s="245"/>
      <c r="BE25" s="245"/>
      <c r="BF25" s="245">
        <v>1.3044815547561699</v>
      </c>
      <c r="BG25" s="245"/>
      <c r="BH25" s="245"/>
      <c r="BI25" s="245"/>
      <c r="BJ25" s="245"/>
      <c r="BK25" s="245"/>
      <c r="BL25" s="245"/>
      <c r="BM25" s="245"/>
      <c r="BN25" s="245"/>
      <c r="BO25" s="245"/>
      <c r="BP25" s="245"/>
      <c r="BQ25" s="245"/>
      <c r="BR25" s="245">
        <v>6.8991067246160998E-2</v>
      </c>
      <c r="BS25" s="31">
        <f>SUMIFS($AV25:$BR25,$AV$3:$BR$3,BS$4)</f>
        <v>1.3044815547561699</v>
      </c>
      <c r="BT25" s="31">
        <f t="shared" si="20"/>
        <v>0</v>
      </c>
      <c r="BU25" s="31">
        <f t="shared" si="20"/>
        <v>0</v>
      </c>
      <c r="BV25" s="31">
        <f t="shared" si="20"/>
        <v>7.68691577150034</v>
      </c>
      <c r="BW25" s="31">
        <f t="shared" si="20"/>
        <v>0</v>
      </c>
      <c r="BX25" s="31">
        <f t="shared" si="20"/>
        <v>0</v>
      </c>
      <c r="BY25" s="31">
        <f t="shared" si="20"/>
        <v>0</v>
      </c>
      <c r="BZ25" s="31">
        <f t="shared" si="20"/>
        <v>0</v>
      </c>
    </row>
    <row r="26" spans="1:78" x14ac:dyDescent="0.3">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T26" s="31"/>
      <c r="AU26" s="14" t="s">
        <v>268</v>
      </c>
      <c r="AV26" s="245"/>
      <c r="AW26" s="245"/>
      <c r="AX26" s="245"/>
      <c r="AY26" s="245"/>
      <c r="AZ26" s="245">
        <v>1.1739999999999999</v>
      </c>
      <c r="BA26" s="245"/>
      <c r="BB26" s="245"/>
      <c r="BC26" s="245"/>
      <c r="BD26" s="245"/>
      <c r="BE26" s="245"/>
      <c r="BF26" s="245"/>
      <c r="BG26" s="245"/>
      <c r="BH26" s="245"/>
      <c r="BI26" s="245"/>
      <c r="BJ26" s="245"/>
      <c r="BK26" s="245"/>
      <c r="BL26" s="245"/>
      <c r="BM26" s="245"/>
      <c r="BN26" s="245"/>
      <c r="BO26" s="245"/>
      <c r="BP26" s="245"/>
      <c r="BQ26" s="245"/>
      <c r="BR26" s="245"/>
      <c r="BS26" s="31">
        <f t="shared" ref="BS26:BS35" si="23">SUMIFS($AV26:$BR26,$AV$3:$BR$3,BS$4)</f>
        <v>0</v>
      </c>
      <c r="BT26" s="31">
        <f t="shared" si="20"/>
        <v>0</v>
      </c>
      <c r="BU26" s="31">
        <f t="shared" si="20"/>
        <v>0</v>
      </c>
      <c r="BV26" s="31">
        <f t="shared" si="20"/>
        <v>0</v>
      </c>
      <c r="BW26" s="31">
        <f t="shared" si="20"/>
        <v>0</v>
      </c>
      <c r="BX26" s="31">
        <f t="shared" si="20"/>
        <v>0</v>
      </c>
      <c r="BY26" s="31">
        <f t="shared" si="20"/>
        <v>0</v>
      </c>
      <c r="BZ26" s="31">
        <f t="shared" si="20"/>
        <v>0</v>
      </c>
    </row>
    <row r="27" spans="1:78" x14ac:dyDescent="0.3">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T27" s="31"/>
      <c r="AU27" s="14" t="s">
        <v>269</v>
      </c>
      <c r="AV27" s="245"/>
      <c r="AW27" s="245"/>
      <c r="AX27" s="245"/>
      <c r="AY27" s="245">
        <v>3.5311567088661803E-3</v>
      </c>
      <c r="AZ27" s="245"/>
      <c r="BA27" s="245"/>
      <c r="BB27" s="245"/>
      <c r="BC27" s="245"/>
      <c r="BD27" s="245"/>
      <c r="BE27" s="245"/>
      <c r="BF27" s="245"/>
      <c r="BG27" s="245">
        <v>0.19457847183257101</v>
      </c>
      <c r="BH27" s="245"/>
      <c r="BI27" s="245"/>
      <c r="BJ27" s="245"/>
      <c r="BK27" s="245"/>
      <c r="BL27" s="245"/>
      <c r="BM27" s="245"/>
      <c r="BN27" s="245"/>
      <c r="BO27" s="245"/>
      <c r="BP27" s="245">
        <v>6.8991067246160998E-2</v>
      </c>
      <c r="BQ27" s="245"/>
      <c r="BR27" s="245"/>
      <c r="BS27" s="31">
        <f t="shared" si="23"/>
        <v>0</v>
      </c>
      <c r="BT27" s="31">
        <f t="shared" si="20"/>
        <v>0</v>
      </c>
      <c r="BU27" s="31">
        <f t="shared" si="20"/>
        <v>0</v>
      </c>
      <c r="BV27" s="31">
        <f t="shared" si="20"/>
        <v>3.5311567088661803E-3</v>
      </c>
      <c r="BW27" s="31">
        <f t="shared" si="20"/>
        <v>0</v>
      </c>
      <c r="BX27" s="31">
        <f t="shared" si="20"/>
        <v>0</v>
      </c>
      <c r="BY27" s="31">
        <f t="shared" si="20"/>
        <v>0</v>
      </c>
      <c r="BZ27" s="31">
        <f t="shared" si="20"/>
        <v>0</v>
      </c>
    </row>
    <row r="28" spans="1:78" x14ac:dyDescent="0.3">
      <c r="P28" s="31" t="s">
        <v>4</v>
      </c>
      <c r="Q28">
        <f>SUMIFS(Q$5:Q$24,$O$5:$O$24,$P28)</f>
        <v>0</v>
      </c>
      <c r="R28" s="31">
        <f t="shared" ref="R28:AG35" si="24">SUMIFS(R$5:R$24,$O$5:$O$24,$P28)</f>
        <v>0</v>
      </c>
      <c r="S28" s="31">
        <f t="shared" si="24"/>
        <v>0</v>
      </c>
      <c r="T28" s="31">
        <f t="shared" si="24"/>
        <v>3.54606857824681</v>
      </c>
      <c r="U28" s="31">
        <f t="shared" si="24"/>
        <v>0</v>
      </c>
      <c r="V28" s="31">
        <f t="shared" si="24"/>
        <v>0.5</v>
      </c>
      <c r="W28" s="31">
        <f t="shared" si="24"/>
        <v>2.9883161619783296</v>
      </c>
      <c r="X28" s="31">
        <f t="shared" si="24"/>
        <v>0</v>
      </c>
      <c r="Y28" s="31">
        <f t="shared" si="24"/>
        <v>3.2</v>
      </c>
      <c r="Z28" s="31">
        <f t="shared" si="24"/>
        <v>2.2000000000000002</v>
      </c>
      <c r="AA28" s="31">
        <f t="shared" si="24"/>
        <v>0.42283371318718399</v>
      </c>
      <c r="AB28" s="31">
        <f t="shared" si="24"/>
        <v>0</v>
      </c>
      <c r="AC28" s="31">
        <f t="shared" si="24"/>
        <v>2.145</v>
      </c>
      <c r="AD28" s="31">
        <f t="shared" si="24"/>
        <v>0</v>
      </c>
      <c r="AE28" s="31">
        <f t="shared" si="24"/>
        <v>0</v>
      </c>
      <c r="AF28" s="31">
        <f t="shared" si="24"/>
        <v>0</v>
      </c>
      <c r="AG28" s="31">
        <f t="shared" si="24"/>
        <v>0</v>
      </c>
      <c r="AH28" s="31">
        <f t="shared" ref="AH28:AJ35" si="25">SUMIFS(AH$5:AH$24,$O$5:$O$24,$P28)</f>
        <v>0</v>
      </c>
      <c r="AI28" s="31">
        <f t="shared" si="25"/>
        <v>0.76002451408818894</v>
      </c>
      <c r="AJ28" s="31">
        <f t="shared" si="25"/>
        <v>0</v>
      </c>
      <c r="AK28" s="31">
        <f t="shared" ref="AK28:AQ35" si="26">SUMIFS($Q28:$AJ28,$Q$3:$AJ$3,AK$4)</f>
        <v>5.4</v>
      </c>
      <c r="AL28" s="31">
        <f t="shared" si="26"/>
        <v>3.4883161619783296</v>
      </c>
      <c r="AM28" s="31">
        <f t="shared" si="26"/>
        <v>0</v>
      </c>
      <c r="AN28" s="31">
        <f t="shared" si="26"/>
        <v>3.54606857824681</v>
      </c>
      <c r="AO28" s="31">
        <f t="shared" si="26"/>
        <v>0</v>
      </c>
      <c r="AP28" s="31">
        <f t="shared" si="26"/>
        <v>0</v>
      </c>
      <c r="AQ28" s="31">
        <f t="shared" si="26"/>
        <v>2.145</v>
      </c>
      <c r="AR28" s="31" cm="1">
        <f t="array" aca="1" ref="AR28" ca="1">Z28:AR29=SUMIFS($Q28:$AJ28,$Q$3:$AJ$3,AR$4)</f>
        <v>0</v>
      </c>
      <c r="AT28" s="31"/>
      <c r="AU28" s="31" t="s">
        <v>4</v>
      </c>
      <c r="AV28" s="31">
        <f>SUMIFS(AV$5:AV$27,$AT$5:$AT$27,$P28)</f>
        <v>0</v>
      </c>
      <c r="AW28" s="31">
        <f t="shared" ref="AW28:BL35" si="27">SUMIFS(AW$5:AW$27,$AT$5:$AT$27,$P28)</f>
        <v>0</v>
      </c>
      <c r="AX28" s="31">
        <f t="shared" si="27"/>
        <v>0</v>
      </c>
      <c r="AY28" s="31">
        <f t="shared" si="27"/>
        <v>3.54606857824681</v>
      </c>
      <c r="AZ28" s="31">
        <f t="shared" si="27"/>
        <v>0</v>
      </c>
      <c r="BA28" s="31">
        <f t="shared" si="27"/>
        <v>0.83179775706579595</v>
      </c>
      <c r="BB28" s="31">
        <f t="shared" si="27"/>
        <v>0.5</v>
      </c>
      <c r="BC28" s="31">
        <f t="shared" si="27"/>
        <v>3.1318299930103297</v>
      </c>
      <c r="BD28" s="31">
        <f t="shared" si="27"/>
        <v>0</v>
      </c>
      <c r="BE28" s="31">
        <f t="shared" si="27"/>
        <v>3.2</v>
      </c>
      <c r="BF28" s="31">
        <f t="shared" si="27"/>
        <v>2.2000000000000002</v>
      </c>
      <c r="BG28" s="31">
        <f t="shared" si="27"/>
        <v>0.42283371318718399</v>
      </c>
      <c r="BH28" s="31">
        <f t="shared" si="27"/>
        <v>0</v>
      </c>
      <c r="BI28" s="31">
        <f t="shared" si="27"/>
        <v>2.145</v>
      </c>
      <c r="BJ28" s="31">
        <f t="shared" si="27"/>
        <v>0</v>
      </c>
      <c r="BK28" s="31">
        <f t="shared" si="27"/>
        <v>0</v>
      </c>
      <c r="BL28" s="31">
        <f t="shared" si="27"/>
        <v>0</v>
      </c>
      <c r="BM28" s="31">
        <f t="shared" ref="BM28:BR35" si="28">SUMIFS(BM$5:BM$27,$AT$5:$AT$27,$P28)</f>
        <v>0</v>
      </c>
      <c r="BN28" s="31">
        <f t="shared" si="28"/>
        <v>0</v>
      </c>
      <c r="BO28" s="31">
        <f t="shared" si="28"/>
        <v>0</v>
      </c>
      <c r="BP28" s="31">
        <f t="shared" si="28"/>
        <v>1.3044815547561699</v>
      </c>
      <c r="BQ28" s="31">
        <f t="shared" si="28"/>
        <v>0</v>
      </c>
      <c r="BR28" s="31">
        <f t="shared" si="28"/>
        <v>0</v>
      </c>
      <c r="BS28" s="31">
        <f t="shared" si="23"/>
        <v>5.4</v>
      </c>
      <c r="BT28" s="31">
        <f t="shared" si="20"/>
        <v>3.6318299930103297</v>
      </c>
      <c r="BU28" s="31">
        <f t="shared" si="20"/>
        <v>0</v>
      </c>
      <c r="BV28" s="31">
        <f t="shared" si="20"/>
        <v>3.54606857824681</v>
      </c>
      <c r="BW28" s="31">
        <f t="shared" si="20"/>
        <v>0</v>
      </c>
      <c r="BX28" s="31">
        <f t="shared" si="20"/>
        <v>0</v>
      </c>
      <c r="BY28" s="31">
        <f t="shared" si="20"/>
        <v>2.145</v>
      </c>
      <c r="BZ28" s="31">
        <f t="shared" si="20"/>
        <v>0</v>
      </c>
    </row>
    <row r="29" spans="1:78" x14ac:dyDescent="0.3">
      <c r="P29" s="31" t="s">
        <v>5</v>
      </c>
      <c r="Q29" s="31">
        <f t="shared" ref="Q29:Q35" si="29">SUMIFS(Q$5:Q$24,$O$5:$O$24,$P29)</f>
        <v>0</v>
      </c>
      <c r="R29" s="31">
        <f t="shared" si="24"/>
        <v>0</v>
      </c>
      <c r="S29" s="31">
        <f t="shared" si="24"/>
        <v>0</v>
      </c>
      <c r="T29" s="31">
        <f t="shared" si="24"/>
        <v>0</v>
      </c>
      <c r="U29" s="31">
        <f t="shared" si="24"/>
        <v>1.36862602504657</v>
      </c>
      <c r="V29" s="31">
        <f t="shared" si="24"/>
        <v>3.7</v>
      </c>
      <c r="W29" s="31">
        <f t="shared" si="24"/>
        <v>1.5</v>
      </c>
      <c r="X29" s="31">
        <f t="shared" si="24"/>
        <v>1.4</v>
      </c>
      <c r="Y29" s="31">
        <f t="shared" si="24"/>
        <v>4</v>
      </c>
      <c r="Z29" s="31">
        <f t="shared" si="24"/>
        <v>2.7883161619783299</v>
      </c>
      <c r="AA29" s="31">
        <f t="shared" si="24"/>
        <v>0</v>
      </c>
      <c r="AB29" s="31">
        <f t="shared" si="24"/>
        <v>0</v>
      </c>
      <c r="AC29" s="31">
        <f t="shared" si="24"/>
        <v>0</v>
      </c>
      <c r="AD29" s="31">
        <f t="shared" si="24"/>
        <v>0.7</v>
      </c>
      <c r="AE29" s="31">
        <f t="shared" si="24"/>
        <v>0.85</v>
      </c>
      <c r="AF29" s="31">
        <f t="shared" si="24"/>
        <v>0</v>
      </c>
      <c r="AG29" s="31">
        <f t="shared" si="24"/>
        <v>0</v>
      </c>
      <c r="AH29" s="31">
        <f t="shared" si="25"/>
        <v>0</v>
      </c>
      <c r="AI29" s="31">
        <f t="shared" si="25"/>
        <v>0</v>
      </c>
      <c r="AJ29" s="31">
        <f t="shared" si="25"/>
        <v>0</v>
      </c>
      <c r="AK29" s="31">
        <f t="shared" si="26"/>
        <v>6.7883161619783294</v>
      </c>
      <c r="AL29" s="31">
        <f t="shared" si="26"/>
        <v>6.6</v>
      </c>
      <c r="AM29" s="31">
        <f t="shared" si="26"/>
        <v>0</v>
      </c>
      <c r="AN29" s="31">
        <f t="shared" si="26"/>
        <v>0</v>
      </c>
      <c r="AO29" s="31">
        <f t="shared" si="26"/>
        <v>0.7</v>
      </c>
      <c r="AP29" s="31">
        <f t="shared" si="26"/>
        <v>0.85</v>
      </c>
      <c r="AQ29" s="31">
        <f t="shared" si="26"/>
        <v>0</v>
      </c>
      <c r="AR29" s="31">
        <f t="shared" ref="AR29:AR35" si="30">SUMIFS($Q29:$AJ29,$Q$3:$AJ$3,AR$4)</f>
        <v>0</v>
      </c>
      <c r="AT29" s="31"/>
      <c r="AU29" s="31" t="s">
        <v>5</v>
      </c>
      <c r="AV29" s="31">
        <f t="shared" ref="AV29:AV35" si="31">SUMIFS(AV$5:AV$27,$AT$5:$AT$27,$P29)</f>
        <v>0</v>
      </c>
      <c r="AW29" s="31">
        <f t="shared" si="27"/>
        <v>0</v>
      </c>
      <c r="AX29" s="31">
        <f t="shared" si="27"/>
        <v>0</v>
      </c>
      <c r="AY29" s="31">
        <f t="shared" si="27"/>
        <v>0</v>
      </c>
      <c r="AZ29" s="31">
        <f t="shared" si="27"/>
        <v>3.1575119957333699</v>
      </c>
      <c r="BA29" s="31">
        <f t="shared" si="27"/>
        <v>0</v>
      </c>
      <c r="BB29" s="31">
        <f t="shared" si="27"/>
        <v>3.7259744536705499</v>
      </c>
      <c r="BC29" s="31">
        <f t="shared" si="27"/>
        <v>1.5</v>
      </c>
      <c r="BD29" s="31">
        <f t="shared" si="27"/>
        <v>1.4259744536705501</v>
      </c>
      <c r="BE29" s="31">
        <f t="shared" si="27"/>
        <v>4</v>
      </c>
      <c r="BF29" s="31">
        <f t="shared" si="27"/>
        <v>2.93182999301033</v>
      </c>
      <c r="BG29" s="31">
        <f t="shared" si="27"/>
        <v>0</v>
      </c>
      <c r="BH29" s="31">
        <f t="shared" si="27"/>
        <v>0</v>
      </c>
      <c r="BI29" s="31">
        <f t="shared" si="27"/>
        <v>0</v>
      </c>
      <c r="BJ29" s="31">
        <f t="shared" si="27"/>
        <v>0.7</v>
      </c>
      <c r="BK29" s="31">
        <f t="shared" si="27"/>
        <v>2.3012027215550499</v>
      </c>
      <c r="BL29" s="31">
        <f t="shared" si="27"/>
        <v>0</v>
      </c>
      <c r="BM29" s="31">
        <f t="shared" si="28"/>
        <v>0</v>
      </c>
      <c r="BN29" s="31">
        <f t="shared" si="28"/>
        <v>0</v>
      </c>
      <c r="BO29" s="31">
        <f t="shared" si="28"/>
        <v>0</v>
      </c>
      <c r="BP29" s="31">
        <f t="shared" si="28"/>
        <v>0</v>
      </c>
      <c r="BQ29" s="31">
        <f t="shared" si="28"/>
        <v>0</v>
      </c>
      <c r="BR29" s="31">
        <f t="shared" si="28"/>
        <v>0</v>
      </c>
      <c r="BS29" s="31">
        <f t="shared" si="23"/>
        <v>6.9318299930103304</v>
      </c>
      <c r="BT29" s="31">
        <f t="shared" si="20"/>
        <v>6.6519489073411</v>
      </c>
      <c r="BU29" s="31">
        <f t="shared" si="20"/>
        <v>0</v>
      </c>
      <c r="BV29" s="31">
        <f t="shared" si="20"/>
        <v>0</v>
      </c>
      <c r="BW29" s="31">
        <f t="shared" si="20"/>
        <v>0.7</v>
      </c>
      <c r="BX29" s="31">
        <f t="shared" si="20"/>
        <v>2.3012027215550499</v>
      </c>
      <c r="BY29" s="31">
        <f t="shared" si="20"/>
        <v>0</v>
      </c>
      <c r="BZ29" s="31">
        <f t="shared" si="20"/>
        <v>0</v>
      </c>
    </row>
    <row r="30" spans="1:78" x14ac:dyDescent="0.3">
      <c r="P30" s="31" t="s">
        <v>2</v>
      </c>
      <c r="Q30" s="31">
        <f t="shared" si="29"/>
        <v>0</v>
      </c>
      <c r="R30" s="31">
        <f t="shared" si="24"/>
        <v>0</v>
      </c>
      <c r="S30" s="31">
        <f t="shared" si="24"/>
        <v>0.66772888713563705</v>
      </c>
      <c r="T30" s="31">
        <f t="shared" si="24"/>
        <v>2.0773062220550802</v>
      </c>
      <c r="U30" s="31">
        <f t="shared" si="24"/>
        <v>0</v>
      </c>
      <c r="V30" s="31">
        <f t="shared" si="24"/>
        <v>0</v>
      </c>
      <c r="W30" s="31">
        <f t="shared" si="24"/>
        <v>0</v>
      </c>
      <c r="X30" s="31">
        <f t="shared" si="24"/>
        <v>0</v>
      </c>
      <c r="Y30" s="31">
        <f t="shared" si="24"/>
        <v>0</v>
      </c>
      <c r="Z30" s="31">
        <f t="shared" si="24"/>
        <v>0</v>
      </c>
      <c r="AA30" s="31">
        <f t="shared" si="24"/>
        <v>0</v>
      </c>
      <c r="AB30" s="31">
        <f t="shared" si="24"/>
        <v>1.09819863465319</v>
      </c>
      <c r="AC30" s="31">
        <f t="shared" si="24"/>
        <v>0</v>
      </c>
      <c r="AD30" s="31">
        <f t="shared" si="24"/>
        <v>0</v>
      </c>
      <c r="AE30" s="31">
        <f t="shared" si="24"/>
        <v>0</v>
      </c>
      <c r="AF30" s="31">
        <f t="shared" si="24"/>
        <v>1.7</v>
      </c>
      <c r="AG30" s="31">
        <f t="shared" si="24"/>
        <v>0</v>
      </c>
      <c r="AH30" s="31">
        <f t="shared" si="25"/>
        <v>0</v>
      </c>
      <c r="AI30" s="31">
        <f t="shared" si="25"/>
        <v>0</v>
      </c>
      <c r="AJ30" s="31">
        <f t="shared" si="25"/>
        <v>0</v>
      </c>
      <c r="AK30" s="31">
        <f t="shared" si="26"/>
        <v>0</v>
      </c>
      <c r="AL30" s="31">
        <f t="shared" si="26"/>
        <v>0</v>
      </c>
      <c r="AM30" s="31">
        <f t="shared" si="26"/>
        <v>0</v>
      </c>
      <c r="AN30" s="31">
        <f t="shared" si="26"/>
        <v>2.0773062220550802</v>
      </c>
      <c r="AO30" s="31">
        <f t="shared" si="26"/>
        <v>0</v>
      </c>
      <c r="AP30" s="31">
        <f t="shared" si="26"/>
        <v>0</v>
      </c>
      <c r="AQ30" s="31">
        <f t="shared" si="26"/>
        <v>0</v>
      </c>
      <c r="AR30" s="31">
        <f t="shared" si="30"/>
        <v>1.7</v>
      </c>
      <c r="AT30" s="31"/>
      <c r="AU30" s="31" t="s">
        <v>2</v>
      </c>
      <c r="AV30" s="31">
        <f t="shared" si="31"/>
        <v>0</v>
      </c>
      <c r="AW30" s="31">
        <f t="shared" si="27"/>
        <v>0</v>
      </c>
      <c r="AX30" s="31">
        <f t="shared" si="27"/>
        <v>0.66772888713563705</v>
      </c>
      <c r="AY30" s="31">
        <f t="shared" si="27"/>
        <v>2.9542229276529302</v>
      </c>
      <c r="AZ30" s="31">
        <f t="shared" si="27"/>
        <v>0</v>
      </c>
      <c r="BA30" s="31">
        <f t="shared" si="27"/>
        <v>0</v>
      </c>
      <c r="BB30" s="31">
        <f t="shared" si="27"/>
        <v>0</v>
      </c>
      <c r="BC30" s="31">
        <f t="shared" si="27"/>
        <v>0</v>
      </c>
      <c r="BD30" s="31">
        <f t="shared" si="27"/>
        <v>0</v>
      </c>
      <c r="BE30" s="31">
        <f t="shared" si="27"/>
        <v>0</v>
      </c>
      <c r="BF30" s="31">
        <f t="shared" si="27"/>
        <v>0</v>
      </c>
      <c r="BG30" s="31">
        <f t="shared" si="27"/>
        <v>0</v>
      </c>
      <c r="BH30" s="31">
        <f t="shared" si="27"/>
        <v>1.09819863465319</v>
      </c>
      <c r="BI30" s="31">
        <f t="shared" si="27"/>
        <v>0</v>
      </c>
      <c r="BJ30" s="31">
        <f t="shared" si="27"/>
        <v>0</v>
      </c>
      <c r="BK30" s="31">
        <f t="shared" si="27"/>
        <v>0</v>
      </c>
      <c r="BL30" s="31">
        <f t="shared" si="27"/>
        <v>1.7</v>
      </c>
      <c r="BM30" s="31">
        <f t="shared" si="28"/>
        <v>0.22950367759049001</v>
      </c>
      <c r="BN30" s="31">
        <f t="shared" si="28"/>
        <v>0</v>
      </c>
      <c r="BO30" s="31">
        <f t="shared" si="28"/>
        <v>0</v>
      </c>
      <c r="BP30" s="31">
        <f t="shared" si="28"/>
        <v>0</v>
      </c>
      <c r="BQ30" s="31">
        <f t="shared" si="28"/>
        <v>0</v>
      </c>
      <c r="BR30" s="31">
        <f t="shared" si="28"/>
        <v>0</v>
      </c>
      <c r="BS30" s="31">
        <f t="shared" si="23"/>
        <v>0</v>
      </c>
      <c r="BT30" s="31">
        <f t="shared" si="20"/>
        <v>0</v>
      </c>
      <c r="BU30" s="31">
        <f t="shared" si="20"/>
        <v>0</v>
      </c>
      <c r="BV30" s="31">
        <f t="shared" si="20"/>
        <v>2.9542229276529302</v>
      </c>
      <c r="BW30" s="31">
        <f t="shared" si="20"/>
        <v>0</v>
      </c>
      <c r="BX30" s="31">
        <f t="shared" si="20"/>
        <v>0</v>
      </c>
      <c r="BY30" s="31">
        <f t="shared" si="20"/>
        <v>0</v>
      </c>
      <c r="BZ30" s="31">
        <f t="shared" si="20"/>
        <v>1.7</v>
      </c>
    </row>
    <row r="31" spans="1:78" x14ac:dyDescent="0.3">
      <c r="P31" s="31" t="s">
        <v>3</v>
      </c>
      <c r="Q31" s="31">
        <f t="shared" si="29"/>
        <v>2.0773062220550802</v>
      </c>
      <c r="R31" s="31">
        <f t="shared" si="24"/>
        <v>3.7187973015764402</v>
      </c>
      <c r="S31" s="31">
        <f t="shared" si="24"/>
        <v>0</v>
      </c>
      <c r="T31" s="31">
        <f t="shared" si="24"/>
        <v>0</v>
      </c>
      <c r="U31" s="31">
        <f t="shared" si="24"/>
        <v>0</v>
      </c>
      <c r="V31" s="31">
        <f t="shared" si="24"/>
        <v>0</v>
      </c>
      <c r="W31" s="31">
        <f t="shared" si="24"/>
        <v>0</v>
      </c>
      <c r="X31" s="31">
        <f t="shared" si="24"/>
        <v>0</v>
      </c>
      <c r="Y31" s="31">
        <f t="shared" si="24"/>
        <v>0</v>
      </c>
      <c r="Z31" s="31">
        <f t="shared" si="24"/>
        <v>3.54606857824681</v>
      </c>
      <c r="AA31" s="31">
        <f t="shared" si="24"/>
        <v>0</v>
      </c>
      <c r="AB31" s="31">
        <f t="shared" si="24"/>
        <v>0</v>
      </c>
      <c r="AC31" s="31">
        <f t="shared" si="24"/>
        <v>3.74</v>
      </c>
      <c r="AD31" s="31">
        <f t="shared" si="24"/>
        <v>0</v>
      </c>
      <c r="AE31" s="31">
        <f t="shared" si="24"/>
        <v>0</v>
      </c>
      <c r="AF31" s="31">
        <f t="shared" si="24"/>
        <v>0</v>
      </c>
      <c r="AG31" s="31">
        <f t="shared" si="24"/>
        <v>0</v>
      </c>
      <c r="AH31" s="31">
        <f t="shared" si="25"/>
        <v>0</v>
      </c>
      <c r="AI31" s="31">
        <f t="shared" si="25"/>
        <v>1.3345001846251501</v>
      </c>
      <c r="AJ31" s="31">
        <f t="shared" si="25"/>
        <v>0</v>
      </c>
      <c r="AK31" s="31">
        <f t="shared" si="26"/>
        <v>3.54606857824681</v>
      </c>
      <c r="AL31" s="31">
        <f t="shared" si="26"/>
        <v>0</v>
      </c>
      <c r="AM31" s="31">
        <f t="shared" si="26"/>
        <v>2.0773062220550802</v>
      </c>
      <c r="AN31" s="31">
        <f t="shared" si="26"/>
        <v>0</v>
      </c>
      <c r="AO31" s="31">
        <f t="shared" si="26"/>
        <v>0</v>
      </c>
      <c r="AP31" s="31">
        <f t="shared" si="26"/>
        <v>0</v>
      </c>
      <c r="AQ31" s="31">
        <f t="shared" si="26"/>
        <v>3.74</v>
      </c>
      <c r="AR31" s="31">
        <f t="shared" si="30"/>
        <v>0</v>
      </c>
      <c r="AT31" s="31"/>
      <c r="AU31" s="31" t="s">
        <v>3</v>
      </c>
      <c r="AV31" s="31">
        <f t="shared" si="31"/>
        <v>2.9542229276529302</v>
      </c>
      <c r="AW31" s="31">
        <f t="shared" si="27"/>
        <v>3.7187973015764402</v>
      </c>
      <c r="AX31" s="31">
        <f t="shared" si="27"/>
        <v>0</v>
      </c>
      <c r="AY31" s="31">
        <f t="shared" si="27"/>
        <v>0</v>
      </c>
      <c r="AZ31" s="31">
        <f t="shared" si="27"/>
        <v>0</v>
      </c>
      <c r="BA31" s="31">
        <f t="shared" si="27"/>
        <v>0</v>
      </c>
      <c r="BB31" s="31">
        <f t="shared" si="27"/>
        <v>0</v>
      </c>
      <c r="BC31" s="31">
        <f t="shared" si="27"/>
        <v>0</v>
      </c>
      <c r="BD31" s="31">
        <f t="shared" si="27"/>
        <v>0</v>
      </c>
      <c r="BE31" s="31">
        <f t="shared" si="27"/>
        <v>0</v>
      </c>
      <c r="BF31" s="31">
        <f t="shared" si="27"/>
        <v>3.54606857824681</v>
      </c>
      <c r="BG31" s="31">
        <f t="shared" si="27"/>
        <v>0</v>
      </c>
      <c r="BH31" s="31">
        <f t="shared" si="27"/>
        <v>0</v>
      </c>
      <c r="BI31" s="31">
        <f t="shared" si="27"/>
        <v>6.74</v>
      </c>
      <c r="BJ31" s="31">
        <f t="shared" si="27"/>
        <v>0</v>
      </c>
      <c r="BK31" s="31">
        <f t="shared" si="27"/>
        <v>0</v>
      </c>
      <c r="BL31" s="31">
        <f t="shared" si="27"/>
        <v>0</v>
      </c>
      <c r="BM31" s="31">
        <f t="shared" si="28"/>
        <v>0</v>
      </c>
      <c r="BN31" s="31">
        <f t="shared" si="28"/>
        <v>0</v>
      </c>
      <c r="BO31" s="31">
        <f t="shared" si="28"/>
        <v>7.9686371674114094</v>
      </c>
      <c r="BP31" s="31">
        <f t="shared" si="28"/>
        <v>7.68691577150034</v>
      </c>
      <c r="BQ31" s="31">
        <f t="shared" si="28"/>
        <v>0</v>
      </c>
      <c r="BR31" s="31">
        <f t="shared" si="28"/>
        <v>3.5311567088661803E-3</v>
      </c>
      <c r="BS31" s="31">
        <f t="shared" si="23"/>
        <v>3.54606857824681</v>
      </c>
      <c r="BT31" s="31">
        <f t="shared" si="20"/>
        <v>0</v>
      </c>
      <c r="BU31" s="31">
        <f t="shared" si="20"/>
        <v>2.9542229276529302</v>
      </c>
      <c r="BV31" s="31">
        <f t="shared" si="20"/>
        <v>0</v>
      </c>
      <c r="BW31" s="31">
        <f t="shared" si="20"/>
        <v>0</v>
      </c>
      <c r="BX31" s="31">
        <f t="shared" si="20"/>
        <v>0</v>
      </c>
      <c r="BY31" s="31">
        <f t="shared" si="20"/>
        <v>6.74</v>
      </c>
      <c r="BZ31" s="31">
        <f t="shared" si="20"/>
        <v>0</v>
      </c>
    </row>
    <row r="32" spans="1:78" x14ac:dyDescent="0.3">
      <c r="P32" s="31" t="s">
        <v>74</v>
      </c>
      <c r="Q32" s="31">
        <f t="shared" si="29"/>
        <v>0</v>
      </c>
      <c r="R32" s="31">
        <f t="shared" si="24"/>
        <v>0</v>
      </c>
      <c r="S32" s="31">
        <f t="shared" si="24"/>
        <v>0</v>
      </c>
      <c r="T32" s="31">
        <f t="shared" si="24"/>
        <v>0</v>
      </c>
      <c r="U32" s="31">
        <f t="shared" si="24"/>
        <v>2.4</v>
      </c>
      <c r="V32" s="31">
        <f t="shared" si="24"/>
        <v>0</v>
      </c>
      <c r="W32" s="31">
        <f t="shared" si="24"/>
        <v>0</v>
      </c>
      <c r="X32" s="31">
        <f t="shared" si="24"/>
        <v>0.6</v>
      </c>
      <c r="Y32" s="31">
        <f t="shared" si="24"/>
        <v>0</v>
      </c>
      <c r="Z32" s="31">
        <f t="shared" si="24"/>
        <v>0</v>
      </c>
      <c r="AA32" s="31">
        <f t="shared" si="24"/>
        <v>0</v>
      </c>
      <c r="AB32" s="31">
        <f t="shared" si="24"/>
        <v>0</v>
      </c>
      <c r="AC32" s="31">
        <f t="shared" si="24"/>
        <v>0</v>
      </c>
      <c r="AD32" s="31">
        <f t="shared" si="24"/>
        <v>0</v>
      </c>
      <c r="AE32" s="31">
        <f t="shared" si="24"/>
        <v>3.3</v>
      </c>
      <c r="AF32" s="31">
        <f t="shared" si="24"/>
        <v>0</v>
      </c>
      <c r="AG32" s="31">
        <f t="shared" si="24"/>
        <v>0</v>
      </c>
      <c r="AH32" s="31">
        <f t="shared" si="25"/>
        <v>0</v>
      </c>
      <c r="AI32" s="31">
        <f t="shared" si="25"/>
        <v>0</v>
      </c>
      <c r="AJ32" s="31">
        <f t="shared" si="25"/>
        <v>0</v>
      </c>
      <c r="AK32" s="31">
        <f t="shared" si="26"/>
        <v>0</v>
      </c>
      <c r="AL32" s="31">
        <f t="shared" si="26"/>
        <v>0.6</v>
      </c>
      <c r="AM32" s="31">
        <f t="shared" si="26"/>
        <v>0</v>
      </c>
      <c r="AN32" s="31">
        <f t="shared" si="26"/>
        <v>0</v>
      </c>
      <c r="AO32" s="31">
        <f t="shared" si="26"/>
        <v>0</v>
      </c>
      <c r="AP32" s="31">
        <f t="shared" si="26"/>
        <v>3.3</v>
      </c>
      <c r="AQ32" s="31">
        <f t="shared" si="26"/>
        <v>0</v>
      </c>
      <c r="AR32" s="31">
        <f t="shared" si="30"/>
        <v>0</v>
      </c>
      <c r="AT32" s="31"/>
      <c r="AU32" s="31" t="s">
        <v>74</v>
      </c>
      <c r="AV32" s="31">
        <f t="shared" si="31"/>
        <v>0</v>
      </c>
      <c r="AW32" s="31">
        <f t="shared" si="27"/>
        <v>0</v>
      </c>
      <c r="AX32" s="31">
        <f t="shared" si="27"/>
        <v>0</v>
      </c>
      <c r="AY32" s="31">
        <f t="shared" si="27"/>
        <v>0</v>
      </c>
      <c r="AZ32" s="31">
        <f t="shared" si="27"/>
        <v>2.4</v>
      </c>
      <c r="BA32" s="31">
        <f t="shared" si="27"/>
        <v>0</v>
      </c>
      <c r="BB32" s="31">
        <f t="shared" si="27"/>
        <v>0</v>
      </c>
      <c r="BC32" s="31">
        <f t="shared" si="27"/>
        <v>0</v>
      </c>
      <c r="BD32" s="31">
        <f t="shared" si="27"/>
        <v>0.6</v>
      </c>
      <c r="BE32" s="31">
        <f t="shared" si="27"/>
        <v>0</v>
      </c>
      <c r="BF32" s="31">
        <f t="shared" si="27"/>
        <v>0</v>
      </c>
      <c r="BG32" s="31">
        <f t="shared" si="27"/>
        <v>0</v>
      </c>
      <c r="BH32" s="31">
        <f t="shared" si="27"/>
        <v>0</v>
      </c>
      <c r="BI32" s="31">
        <f t="shared" si="27"/>
        <v>0</v>
      </c>
      <c r="BJ32" s="31">
        <f t="shared" si="27"/>
        <v>0</v>
      </c>
      <c r="BK32" s="31">
        <f t="shared" si="27"/>
        <v>3.3</v>
      </c>
      <c r="BL32" s="31">
        <f t="shared" si="27"/>
        <v>0</v>
      </c>
      <c r="BM32" s="31">
        <f t="shared" si="28"/>
        <v>0</v>
      </c>
      <c r="BN32" s="31">
        <f t="shared" si="28"/>
        <v>0</v>
      </c>
      <c r="BO32" s="31">
        <f t="shared" si="28"/>
        <v>0</v>
      </c>
      <c r="BP32" s="31">
        <f t="shared" si="28"/>
        <v>0</v>
      </c>
      <c r="BQ32" s="31">
        <f t="shared" si="28"/>
        <v>0</v>
      </c>
      <c r="BR32" s="31">
        <f t="shared" si="28"/>
        <v>0</v>
      </c>
      <c r="BS32" s="31">
        <f t="shared" si="23"/>
        <v>0</v>
      </c>
      <c r="BT32" s="31">
        <f t="shared" si="20"/>
        <v>0.6</v>
      </c>
      <c r="BU32" s="31">
        <f t="shared" si="20"/>
        <v>0</v>
      </c>
      <c r="BV32" s="31">
        <f t="shared" si="20"/>
        <v>0</v>
      </c>
      <c r="BW32" s="31">
        <f t="shared" si="20"/>
        <v>0</v>
      </c>
      <c r="BX32" s="31">
        <f t="shared" si="20"/>
        <v>3.3</v>
      </c>
      <c r="BY32" s="31">
        <f t="shared" si="20"/>
        <v>0</v>
      </c>
      <c r="BZ32" s="31">
        <f t="shared" si="20"/>
        <v>0</v>
      </c>
    </row>
    <row r="33" spans="3:78" x14ac:dyDescent="0.3">
      <c r="P33" s="31" t="s">
        <v>6</v>
      </c>
      <c r="Q33" s="31">
        <f t="shared" si="29"/>
        <v>0</v>
      </c>
      <c r="R33" s="31">
        <f t="shared" si="24"/>
        <v>0</v>
      </c>
      <c r="S33" s="31">
        <f t="shared" si="24"/>
        <v>0</v>
      </c>
      <c r="T33" s="31">
        <f t="shared" si="24"/>
        <v>0</v>
      </c>
      <c r="U33" s="31">
        <f t="shared" si="24"/>
        <v>0.4</v>
      </c>
      <c r="V33" s="31">
        <f t="shared" si="24"/>
        <v>1</v>
      </c>
      <c r="W33" s="31">
        <f t="shared" si="24"/>
        <v>0</v>
      </c>
      <c r="X33" s="31">
        <f t="shared" si="24"/>
        <v>0.3</v>
      </c>
      <c r="Y33" s="31">
        <f t="shared" si="24"/>
        <v>0</v>
      </c>
      <c r="Z33" s="31">
        <f t="shared" si="24"/>
        <v>0</v>
      </c>
      <c r="AA33" s="31">
        <f t="shared" si="24"/>
        <v>0</v>
      </c>
      <c r="AB33" s="31">
        <f t="shared" si="24"/>
        <v>0</v>
      </c>
      <c r="AC33" s="31">
        <f t="shared" si="24"/>
        <v>8</v>
      </c>
      <c r="AD33" s="31">
        <f t="shared" si="24"/>
        <v>3.3</v>
      </c>
      <c r="AE33" s="31">
        <f t="shared" si="24"/>
        <v>0</v>
      </c>
      <c r="AF33" s="31">
        <f t="shared" si="24"/>
        <v>0</v>
      </c>
      <c r="AG33" s="31">
        <f t="shared" si="24"/>
        <v>0</v>
      </c>
      <c r="AH33" s="31">
        <f t="shared" si="25"/>
        <v>0</v>
      </c>
      <c r="AI33" s="31">
        <f t="shared" si="25"/>
        <v>0</v>
      </c>
      <c r="AJ33" s="31">
        <f t="shared" si="25"/>
        <v>0</v>
      </c>
      <c r="AK33" s="31">
        <f t="shared" si="26"/>
        <v>0</v>
      </c>
      <c r="AL33" s="31">
        <f t="shared" si="26"/>
        <v>1.3</v>
      </c>
      <c r="AM33" s="31">
        <f t="shared" si="26"/>
        <v>0</v>
      </c>
      <c r="AN33" s="31">
        <f t="shared" si="26"/>
        <v>0</v>
      </c>
      <c r="AO33" s="31">
        <f t="shared" si="26"/>
        <v>3.3</v>
      </c>
      <c r="AP33" s="31">
        <f t="shared" si="26"/>
        <v>0</v>
      </c>
      <c r="AQ33" s="31">
        <f t="shared" si="26"/>
        <v>8</v>
      </c>
      <c r="AR33" s="31">
        <f t="shared" si="30"/>
        <v>0</v>
      </c>
      <c r="AT33" s="31"/>
      <c r="AU33" s="31" t="s">
        <v>6</v>
      </c>
      <c r="AV33" s="31">
        <f t="shared" si="31"/>
        <v>0</v>
      </c>
      <c r="AW33" s="31">
        <f t="shared" si="27"/>
        <v>0</v>
      </c>
      <c r="AX33" s="31">
        <f t="shared" si="27"/>
        <v>0</v>
      </c>
      <c r="AY33" s="31">
        <f t="shared" si="27"/>
        <v>0</v>
      </c>
      <c r="AZ33" s="31">
        <f t="shared" si="27"/>
        <v>0.4</v>
      </c>
      <c r="BA33" s="31">
        <f t="shared" si="27"/>
        <v>0</v>
      </c>
      <c r="BB33" s="31">
        <f t="shared" si="27"/>
        <v>1</v>
      </c>
      <c r="BC33" s="31">
        <f t="shared" si="27"/>
        <v>0</v>
      </c>
      <c r="BD33" s="31">
        <f t="shared" si="27"/>
        <v>1.7512027215550499</v>
      </c>
      <c r="BE33" s="31">
        <f t="shared" si="27"/>
        <v>0</v>
      </c>
      <c r="BF33" s="31">
        <f t="shared" si="27"/>
        <v>0</v>
      </c>
      <c r="BG33" s="31">
        <f t="shared" si="27"/>
        <v>0</v>
      </c>
      <c r="BH33" s="31">
        <f t="shared" si="27"/>
        <v>0</v>
      </c>
      <c r="BI33" s="31">
        <f t="shared" si="27"/>
        <v>8</v>
      </c>
      <c r="BJ33" s="31">
        <f t="shared" si="27"/>
        <v>3.3</v>
      </c>
      <c r="BK33" s="31">
        <f t="shared" si="27"/>
        <v>0</v>
      </c>
      <c r="BL33" s="31">
        <f t="shared" si="27"/>
        <v>0</v>
      </c>
      <c r="BM33" s="31">
        <f t="shared" si="28"/>
        <v>0</v>
      </c>
      <c r="BN33" s="31">
        <f t="shared" si="28"/>
        <v>0</v>
      </c>
      <c r="BO33" s="31">
        <f t="shared" si="28"/>
        <v>0</v>
      </c>
      <c r="BP33" s="31">
        <f t="shared" si="28"/>
        <v>0</v>
      </c>
      <c r="BQ33" s="31">
        <f t="shared" si="28"/>
        <v>0</v>
      </c>
      <c r="BR33" s="31">
        <f t="shared" si="28"/>
        <v>0</v>
      </c>
      <c r="BS33" s="31">
        <f t="shared" si="23"/>
        <v>0</v>
      </c>
      <c r="BT33" s="31">
        <f t="shared" si="20"/>
        <v>2.7512027215550496</v>
      </c>
      <c r="BU33" s="31">
        <f t="shared" si="20"/>
        <v>0</v>
      </c>
      <c r="BV33" s="31">
        <f t="shared" si="20"/>
        <v>0</v>
      </c>
      <c r="BW33" s="31">
        <f t="shared" si="20"/>
        <v>3.3</v>
      </c>
      <c r="BX33" s="31">
        <f t="shared" si="20"/>
        <v>0</v>
      </c>
      <c r="BY33" s="31">
        <f t="shared" si="20"/>
        <v>8</v>
      </c>
      <c r="BZ33" s="31">
        <f t="shared" si="20"/>
        <v>0</v>
      </c>
    </row>
    <row r="34" spans="3:78" x14ac:dyDescent="0.3">
      <c r="P34" s="31" t="s">
        <v>7</v>
      </c>
      <c r="Q34" s="31">
        <f t="shared" si="29"/>
        <v>0</v>
      </c>
      <c r="R34" s="31">
        <f t="shared" si="24"/>
        <v>0</v>
      </c>
      <c r="S34" s="31">
        <f t="shared" si="24"/>
        <v>0</v>
      </c>
      <c r="T34" s="31">
        <f t="shared" si="24"/>
        <v>3.68</v>
      </c>
      <c r="U34" s="31">
        <f t="shared" si="24"/>
        <v>1.9443151730167698</v>
      </c>
      <c r="V34" s="31">
        <f t="shared" si="24"/>
        <v>0</v>
      </c>
      <c r="W34" s="31">
        <f t="shared" si="24"/>
        <v>0</v>
      </c>
      <c r="X34" s="31">
        <f t="shared" si="24"/>
        <v>0</v>
      </c>
      <c r="Y34" s="31">
        <f t="shared" si="24"/>
        <v>2.0950000000000002</v>
      </c>
      <c r="Z34" s="31">
        <f t="shared" si="24"/>
        <v>0</v>
      </c>
      <c r="AA34" s="31">
        <f t="shared" si="24"/>
        <v>0</v>
      </c>
      <c r="AB34" s="31">
        <f t="shared" si="24"/>
        <v>0</v>
      </c>
      <c r="AC34" s="31">
        <f t="shared" si="24"/>
        <v>0</v>
      </c>
      <c r="AD34" s="31">
        <f t="shared" si="24"/>
        <v>0</v>
      </c>
      <c r="AE34" s="31">
        <f t="shared" si="24"/>
        <v>8</v>
      </c>
      <c r="AF34" s="31">
        <f t="shared" si="24"/>
        <v>6.5</v>
      </c>
      <c r="AG34" s="31">
        <f t="shared" si="24"/>
        <v>0</v>
      </c>
      <c r="AH34" s="31">
        <f t="shared" si="25"/>
        <v>0</v>
      </c>
      <c r="AI34" s="31">
        <f t="shared" si="25"/>
        <v>0</v>
      </c>
      <c r="AJ34" s="31">
        <f t="shared" si="25"/>
        <v>0</v>
      </c>
      <c r="AK34" s="31">
        <f t="shared" si="26"/>
        <v>2.0950000000000002</v>
      </c>
      <c r="AL34" s="31">
        <f t="shared" si="26"/>
        <v>0</v>
      </c>
      <c r="AM34" s="31">
        <f t="shared" si="26"/>
        <v>0</v>
      </c>
      <c r="AN34" s="31">
        <f t="shared" si="26"/>
        <v>3.68</v>
      </c>
      <c r="AO34" s="31">
        <f t="shared" si="26"/>
        <v>0</v>
      </c>
      <c r="AP34" s="31">
        <f t="shared" si="26"/>
        <v>8</v>
      </c>
      <c r="AQ34" s="31">
        <f t="shared" si="26"/>
        <v>0</v>
      </c>
      <c r="AR34" s="31">
        <f t="shared" si="30"/>
        <v>6.5</v>
      </c>
      <c r="AU34" s="31" t="s">
        <v>7</v>
      </c>
      <c r="AV34" s="31">
        <f t="shared" si="31"/>
        <v>0</v>
      </c>
      <c r="AW34" s="31">
        <f t="shared" si="27"/>
        <v>0</v>
      </c>
      <c r="AX34" s="31">
        <f t="shared" si="27"/>
        <v>0</v>
      </c>
      <c r="AY34" s="31">
        <f t="shared" si="27"/>
        <v>6.68</v>
      </c>
      <c r="AZ34" s="31">
        <f t="shared" si="27"/>
        <v>2.8053416905391302</v>
      </c>
      <c r="BA34" s="31">
        <f t="shared" si="27"/>
        <v>0</v>
      </c>
      <c r="BB34" s="31">
        <f t="shared" si="27"/>
        <v>0</v>
      </c>
      <c r="BC34" s="31">
        <f t="shared" si="27"/>
        <v>0</v>
      </c>
      <c r="BD34" s="31">
        <f t="shared" si="27"/>
        <v>0</v>
      </c>
      <c r="BE34" s="31">
        <f t="shared" si="27"/>
        <v>2.0950000000000002</v>
      </c>
      <c r="BF34" s="31">
        <f t="shared" si="27"/>
        <v>0</v>
      </c>
      <c r="BG34" s="31">
        <f t="shared" si="27"/>
        <v>0</v>
      </c>
      <c r="BH34" s="31">
        <f t="shared" si="27"/>
        <v>0</v>
      </c>
      <c r="BI34" s="31">
        <f t="shared" si="27"/>
        <v>0</v>
      </c>
      <c r="BJ34" s="31">
        <f t="shared" si="27"/>
        <v>0</v>
      </c>
      <c r="BK34" s="31">
        <f t="shared" si="27"/>
        <v>8</v>
      </c>
      <c r="BL34" s="31">
        <f t="shared" si="27"/>
        <v>6.5</v>
      </c>
      <c r="BM34" s="31">
        <f t="shared" si="28"/>
        <v>0</v>
      </c>
      <c r="BN34" s="31">
        <f t="shared" si="28"/>
        <v>0</v>
      </c>
      <c r="BO34" s="31">
        <f t="shared" si="28"/>
        <v>0</v>
      </c>
      <c r="BP34" s="31">
        <f t="shared" si="28"/>
        <v>0</v>
      </c>
      <c r="BQ34" s="31">
        <f t="shared" si="28"/>
        <v>0</v>
      </c>
      <c r="BR34" s="31">
        <f t="shared" si="28"/>
        <v>0</v>
      </c>
      <c r="BS34" s="31">
        <f t="shared" si="23"/>
        <v>2.0950000000000002</v>
      </c>
      <c r="BT34" s="31">
        <f t="shared" si="20"/>
        <v>0</v>
      </c>
      <c r="BU34" s="31">
        <f t="shared" si="20"/>
        <v>0</v>
      </c>
      <c r="BV34" s="31">
        <f t="shared" si="20"/>
        <v>6.68</v>
      </c>
      <c r="BW34" s="31">
        <f t="shared" si="20"/>
        <v>0</v>
      </c>
      <c r="BX34" s="31">
        <f t="shared" si="20"/>
        <v>8</v>
      </c>
      <c r="BY34" s="31">
        <f t="shared" si="20"/>
        <v>0</v>
      </c>
      <c r="BZ34" s="31">
        <f t="shared" si="20"/>
        <v>6.5</v>
      </c>
    </row>
    <row r="35" spans="3:78" x14ac:dyDescent="0.3">
      <c r="P35" s="31" t="s">
        <v>8</v>
      </c>
      <c r="Q35" s="31">
        <f t="shared" si="29"/>
        <v>1.3</v>
      </c>
      <c r="R35" s="31">
        <f t="shared" si="24"/>
        <v>0</v>
      </c>
      <c r="S35" s="31">
        <f t="shared" si="24"/>
        <v>0</v>
      </c>
      <c r="T35" s="31">
        <f t="shared" si="24"/>
        <v>0</v>
      </c>
      <c r="U35" s="31">
        <f t="shared" si="24"/>
        <v>0</v>
      </c>
      <c r="V35" s="31">
        <f t="shared" si="24"/>
        <v>0</v>
      </c>
      <c r="W35" s="31">
        <f t="shared" si="24"/>
        <v>0</v>
      </c>
      <c r="X35" s="31">
        <f t="shared" si="24"/>
        <v>0</v>
      </c>
      <c r="Y35" s="31">
        <f t="shared" si="24"/>
        <v>0</v>
      </c>
      <c r="Z35" s="31">
        <f t="shared" si="24"/>
        <v>0</v>
      </c>
      <c r="AA35" s="31">
        <f t="shared" si="24"/>
        <v>0</v>
      </c>
      <c r="AB35" s="31">
        <f t="shared" si="24"/>
        <v>1.2781678919706301</v>
      </c>
      <c r="AC35" s="31">
        <f t="shared" si="24"/>
        <v>3.2</v>
      </c>
      <c r="AD35" s="31">
        <f t="shared" si="24"/>
        <v>0</v>
      </c>
      <c r="AE35" s="31">
        <f t="shared" si="24"/>
        <v>0</v>
      </c>
      <c r="AF35" s="31">
        <f t="shared" si="24"/>
        <v>0</v>
      </c>
      <c r="AG35" s="31">
        <f t="shared" si="24"/>
        <v>0</v>
      </c>
      <c r="AH35" s="31">
        <f t="shared" si="25"/>
        <v>0</v>
      </c>
      <c r="AI35" s="31">
        <f t="shared" si="25"/>
        <v>0</v>
      </c>
      <c r="AJ35" s="31">
        <f t="shared" si="25"/>
        <v>0</v>
      </c>
      <c r="AK35" s="31">
        <f t="shared" si="26"/>
        <v>0</v>
      </c>
      <c r="AL35" s="31">
        <f t="shared" si="26"/>
        <v>0</v>
      </c>
      <c r="AM35" s="31">
        <f t="shared" si="26"/>
        <v>1.3</v>
      </c>
      <c r="AN35" s="31">
        <f t="shared" si="26"/>
        <v>0</v>
      </c>
      <c r="AO35" s="31">
        <f t="shared" si="26"/>
        <v>0</v>
      </c>
      <c r="AP35" s="31">
        <f t="shared" si="26"/>
        <v>0</v>
      </c>
      <c r="AQ35" s="31">
        <f t="shared" si="26"/>
        <v>3.2</v>
      </c>
      <c r="AR35" s="31">
        <f t="shared" si="30"/>
        <v>0</v>
      </c>
      <c r="AU35" s="31" t="s">
        <v>8</v>
      </c>
      <c r="AV35" s="31">
        <f t="shared" si="31"/>
        <v>1.3</v>
      </c>
      <c r="AW35" s="31">
        <f t="shared" si="27"/>
        <v>0</v>
      </c>
      <c r="AX35" s="31">
        <f t="shared" si="27"/>
        <v>0</v>
      </c>
      <c r="AY35" s="31">
        <f t="shared" si="27"/>
        <v>0</v>
      </c>
      <c r="AZ35" s="31">
        <f t="shared" si="27"/>
        <v>0</v>
      </c>
      <c r="BA35" s="31">
        <f t="shared" si="27"/>
        <v>0</v>
      </c>
      <c r="BB35" s="31">
        <f t="shared" si="27"/>
        <v>0</v>
      </c>
      <c r="BC35" s="31">
        <f t="shared" si="27"/>
        <v>0</v>
      </c>
      <c r="BD35" s="31">
        <f t="shared" si="27"/>
        <v>0</v>
      </c>
      <c r="BE35" s="31">
        <f t="shared" si="27"/>
        <v>0</v>
      </c>
      <c r="BF35" s="31">
        <f t="shared" si="27"/>
        <v>0</v>
      </c>
      <c r="BG35" s="31">
        <f t="shared" si="27"/>
        <v>0</v>
      </c>
      <c r="BH35" s="31">
        <f t="shared" si="27"/>
        <v>1.2781678919706301</v>
      </c>
      <c r="BI35" s="31">
        <f t="shared" si="27"/>
        <v>3.2</v>
      </c>
      <c r="BJ35" s="31">
        <f t="shared" si="27"/>
        <v>0</v>
      </c>
      <c r="BK35" s="31">
        <f t="shared" si="27"/>
        <v>0</v>
      </c>
      <c r="BL35" s="31">
        <f t="shared" si="27"/>
        <v>0</v>
      </c>
      <c r="BM35" s="31">
        <f t="shared" si="28"/>
        <v>0</v>
      </c>
      <c r="BN35" s="31">
        <f t="shared" si="28"/>
        <v>0</v>
      </c>
      <c r="BO35" s="31">
        <f t="shared" si="28"/>
        <v>0</v>
      </c>
      <c r="BP35" s="31">
        <f t="shared" si="28"/>
        <v>0</v>
      </c>
      <c r="BQ35" s="31">
        <f t="shared" si="28"/>
        <v>0</v>
      </c>
      <c r="BR35" s="31">
        <f t="shared" si="28"/>
        <v>0</v>
      </c>
      <c r="BS35" s="31">
        <f t="shared" si="23"/>
        <v>0</v>
      </c>
      <c r="BT35" s="31">
        <f t="shared" si="20"/>
        <v>0</v>
      </c>
      <c r="BU35" s="31">
        <f t="shared" si="20"/>
        <v>1.3</v>
      </c>
      <c r="BV35" s="31">
        <f t="shared" si="20"/>
        <v>0</v>
      </c>
      <c r="BW35" s="31">
        <f t="shared" si="20"/>
        <v>0</v>
      </c>
      <c r="BX35" s="31">
        <f t="shared" si="20"/>
        <v>0</v>
      </c>
      <c r="BY35" s="31">
        <f t="shared" si="20"/>
        <v>3.2</v>
      </c>
      <c r="BZ35" s="31">
        <f t="shared" si="20"/>
        <v>0</v>
      </c>
    </row>
    <row r="36" spans="3:78" x14ac:dyDescent="0.3">
      <c r="AK36" s="31"/>
      <c r="AL36" s="31"/>
      <c r="AM36" s="31"/>
      <c r="AN36" s="31"/>
      <c r="AO36" s="31"/>
      <c r="AP36" s="31"/>
      <c r="AQ36" s="31"/>
      <c r="AR36" s="31"/>
    </row>
    <row r="37" spans="3:78" x14ac:dyDescent="0.3">
      <c r="AK37" s="31"/>
      <c r="AL37" s="31"/>
      <c r="AM37" s="31"/>
      <c r="AN37" s="31"/>
      <c r="AO37" s="31"/>
      <c r="AP37" s="31"/>
      <c r="AQ37" s="31"/>
      <c r="AR37" s="31"/>
    </row>
    <row r="41" spans="3:78" x14ac:dyDescent="0.3">
      <c r="C41" s="31"/>
    </row>
    <row r="46" spans="3:78" x14ac:dyDescent="0.3">
      <c r="C46" s="38"/>
      <c r="D46" s="38"/>
      <c r="E46" s="38"/>
      <c r="F46" s="38"/>
      <c r="G46" s="38"/>
      <c r="H46" s="38"/>
      <c r="I46" s="38"/>
      <c r="J46" s="38"/>
      <c r="K46" s="38"/>
    </row>
    <row r="47" spans="3:78" x14ac:dyDescent="0.3">
      <c r="C47" s="38"/>
      <c r="D47" s="38"/>
      <c r="E47" s="38"/>
      <c r="F47" s="38"/>
      <c r="G47" s="38"/>
      <c r="H47" s="38"/>
      <c r="I47" s="38"/>
      <c r="J47" s="38"/>
      <c r="K47" s="38"/>
    </row>
    <row r="48" spans="3:78" x14ac:dyDescent="0.3">
      <c r="C48" s="38"/>
      <c r="D48" s="38"/>
      <c r="E48" s="38"/>
      <c r="F48" s="38"/>
      <c r="G48" s="38"/>
      <c r="H48" s="38"/>
      <c r="I48" s="38"/>
      <c r="J48" s="38"/>
      <c r="K48" s="38"/>
    </row>
    <row r="49" spans="3:11" x14ac:dyDescent="0.3">
      <c r="C49" s="38"/>
      <c r="D49" s="38"/>
      <c r="E49" s="38"/>
      <c r="F49" s="38"/>
      <c r="G49" s="38"/>
      <c r="H49" s="38"/>
      <c r="I49" s="38"/>
      <c r="J49" s="38"/>
      <c r="K49" s="38"/>
    </row>
    <row r="50" spans="3:11" x14ac:dyDescent="0.3">
      <c r="C50" s="38"/>
      <c r="D50" s="38"/>
      <c r="E50" s="38"/>
      <c r="F50" s="38"/>
      <c r="G50" s="38"/>
      <c r="H50" s="38"/>
      <c r="I50" s="38"/>
      <c r="J50" s="38"/>
      <c r="K50" s="38"/>
    </row>
    <row r="51" spans="3:11" x14ac:dyDescent="0.3">
      <c r="C51" s="38"/>
      <c r="D51" s="38"/>
      <c r="E51" s="38"/>
      <c r="F51" s="38"/>
      <c r="G51" s="38"/>
      <c r="H51" s="38"/>
      <c r="I51" s="38"/>
      <c r="J51" s="38"/>
      <c r="K51" s="38"/>
    </row>
    <row r="52" spans="3:11" x14ac:dyDescent="0.3">
      <c r="C52" s="38"/>
      <c r="D52" s="38"/>
      <c r="E52" s="38"/>
      <c r="F52" s="38"/>
      <c r="G52" s="38"/>
      <c r="H52" s="38"/>
      <c r="I52" s="38"/>
      <c r="J52" s="38"/>
      <c r="K52" s="38"/>
    </row>
    <row r="53" spans="3:11" x14ac:dyDescent="0.3">
      <c r="C53" s="38"/>
      <c r="D53" s="38"/>
      <c r="E53" s="38"/>
      <c r="F53" s="38"/>
      <c r="G53" s="38"/>
      <c r="H53" s="38"/>
      <c r="I53" s="38"/>
      <c r="J53" s="38"/>
      <c r="K53" s="38"/>
    </row>
    <row r="54" spans="3:11" x14ac:dyDescent="0.3">
      <c r="C54" s="38"/>
      <c r="D54" s="38"/>
      <c r="E54" s="38"/>
      <c r="F54" s="38"/>
      <c r="G54" s="38"/>
      <c r="H54" s="38"/>
      <c r="I54" s="38"/>
      <c r="J54" s="38"/>
      <c r="K54" s="38"/>
    </row>
    <row r="55" spans="3:11" x14ac:dyDescent="0.3">
      <c r="C55" s="38"/>
      <c r="D55" s="38"/>
      <c r="E55" s="38"/>
      <c r="F55" s="38"/>
      <c r="G55" s="38"/>
      <c r="H55" s="38"/>
      <c r="I55" s="38"/>
      <c r="J55" s="38"/>
      <c r="K55" s="38"/>
    </row>
    <row r="56" spans="3:11" x14ac:dyDescent="0.3">
      <c r="C56" s="38"/>
      <c r="D56" s="38"/>
      <c r="E56" s="38"/>
      <c r="F56" s="38"/>
      <c r="G56" s="38"/>
      <c r="H56" s="38"/>
      <c r="I56" s="38"/>
      <c r="J56" s="38"/>
      <c r="K56" s="38"/>
    </row>
    <row r="57" spans="3:11" x14ac:dyDescent="0.3">
      <c r="C57" s="38"/>
      <c r="D57" s="38"/>
      <c r="E57" s="38"/>
      <c r="F57" s="38"/>
      <c r="G57" s="38"/>
      <c r="H57" s="38"/>
      <c r="I57" s="38"/>
      <c r="J57" s="38"/>
      <c r="K57" s="38"/>
    </row>
    <row r="65" spans="3:11" x14ac:dyDescent="0.3">
      <c r="C65" s="38"/>
      <c r="D65" s="38"/>
      <c r="E65" s="38"/>
      <c r="F65" s="38"/>
      <c r="G65" s="38"/>
      <c r="H65" s="38"/>
      <c r="I65" s="38"/>
      <c r="J65" s="38"/>
      <c r="K65" s="38"/>
    </row>
    <row r="66" spans="3:11" x14ac:dyDescent="0.3">
      <c r="C66" s="38"/>
      <c r="D66" s="38"/>
      <c r="E66" s="38"/>
      <c r="F66" s="38"/>
      <c r="G66" s="38"/>
      <c r="H66" s="38"/>
      <c r="I66" s="38"/>
      <c r="J66" s="38"/>
      <c r="K66" s="38"/>
    </row>
    <row r="67" spans="3:11" x14ac:dyDescent="0.3">
      <c r="C67" s="38"/>
      <c r="D67" s="38"/>
      <c r="E67" s="38"/>
      <c r="F67" s="38"/>
      <c r="G67" s="38"/>
      <c r="H67" s="38"/>
      <c r="I67" s="38"/>
      <c r="J67" s="38"/>
      <c r="K67" s="38"/>
    </row>
    <row r="68" spans="3:11" x14ac:dyDescent="0.3">
      <c r="C68" s="38"/>
      <c r="D68" s="38"/>
      <c r="E68" s="38"/>
      <c r="F68" s="38"/>
      <c r="G68" s="38"/>
      <c r="H68" s="38"/>
      <c r="I68" s="38"/>
      <c r="J68" s="38"/>
      <c r="K68" s="38"/>
    </row>
    <row r="69" spans="3:11" x14ac:dyDescent="0.3">
      <c r="C69" s="38"/>
      <c r="D69" s="38"/>
      <c r="E69" s="38"/>
      <c r="F69" s="38"/>
      <c r="G69" s="38"/>
      <c r="H69" s="38"/>
      <c r="I69" s="38"/>
      <c r="J69" s="38"/>
      <c r="K69" s="38"/>
    </row>
    <row r="70" spans="3:11" x14ac:dyDescent="0.3">
      <c r="C70" s="38"/>
      <c r="D70" s="38"/>
      <c r="E70" s="38"/>
      <c r="F70" s="38"/>
      <c r="G70" s="38"/>
      <c r="H70" s="38"/>
      <c r="I70" s="38"/>
      <c r="J70" s="38"/>
      <c r="K70" s="38"/>
    </row>
    <row r="71" spans="3:11" x14ac:dyDescent="0.3">
      <c r="C71" s="38"/>
      <c r="D71" s="38"/>
      <c r="E71" s="38"/>
      <c r="F71" s="38"/>
      <c r="G71" s="38"/>
      <c r="H71" s="38"/>
      <c r="I71" s="38"/>
      <c r="J71" s="38"/>
      <c r="K71" s="38"/>
    </row>
    <row r="72" spans="3:11" x14ac:dyDescent="0.3">
      <c r="C72" s="38"/>
      <c r="D72" s="38"/>
      <c r="E72" s="38"/>
      <c r="F72" s="38"/>
      <c r="G72" s="38"/>
      <c r="H72" s="38"/>
      <c r="I72" s="38"/>
      <c r="J72" s="38"/>
      <c r="K72" s="38"/>
    </row>
    <row r="73" spans="3:11" x14ac:dyDescent="0.3">
      <c r="C73" s="38"/>
      <c r="D73" s="38"/>
      <c r="E73" s="38"/>
      <c r="F73" s="38"/>
      <c r="G73" s="38"/>
      <c r="H73" s="38"/>
      <c r="I73" s="38"/>
      <c r="J73" s="38"/>
      <c r="K73" s="38"/>
    </row>
    <row r="74" spans="3:11" x14ac:dyDescent="0.3">
      <c r="C74" s="38"/>
      <c r="D74" s="38"/>
      <c r="E74" s="38"/>
      <c r="F74" s="38"/>
      <c r="G74" s="38"/>
      <c r="H74" s="38"/>
      <c r="I74" s="38"/>
      <c r="J74" s="38"/>
      <c r="K74" s="38"/>
    </row>
    <row r="75" spans="3:11" x14ac:dyDescent="0.3">
      <c r="C75" s="38"/>
      <c r="D75" s="38"/>
      <c r="E75" s="38"/>
      <c r="F75" s="38"/>
      <c r="G75" s="38"/>
      <c r="H75" s="38"/>
      <c r="I75" s="38"/>
      <c r="J75" s="38"/>
      <c r="K75" s="38"/>
    </row>
    <row r="76" spans="3:11" x14ac:dyDescent="0.3">
      <c r="C76" s="38"/>
      <c r="D76" s="38"/>
      <c r="E76" s="38"/>
      <c r="F76" s="38"/>
      <c r="G76" s="38"/>
      <c r="H76" s="38"/>
      <c r="I76" s="38"/>
      <c r="J76" s="38"/>
      <c r="K76" s="38"/>
    </row>
  </sheetData>
  <phoneticPr fontId="5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vt:lpstr>
      <vt:lpstr>ELC_Prices</vt:lpstr>
      <vt:lpstr>ELC_prices_Balmorel_IT3</vt:lpstr>
      <vt:lpstr>Balmorel Transmission data</vt:lpstr>
      <vt:lpstr>AVA_SE</vt:lpstr>
      <vt:lpstr>LineCap_SE</vt:lpstr>
      <vt:lpstr>AVA_DK</vt:lpstr>
      <vt:lpstr>LineCap_DK</vt:lpstr>
      <vt:lpstr>AVA_NO</vt:lpstr>
      <vt:lpstr>LineCap_NO</vt:lpstr>
      <vt:lpstr>Trade_Cap</vt:lpstr>
      <vt:lpstr>Balmorel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2021-03-05T20:36:35Z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203998386859893</vt:r8>
  </property>
</Properties>
</file>