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C:\TIMES models\TIMES-Nordic\SuppXLS\"/>
    </mc:Choice>
  </mc:AlternateContent>
  <xr:revisionPtr revIDLastSave="0" documentId="13_ncr:1_{D847D181-7E98-4768-9E88-F990D16E2D97}" xr6:coauthVersionLast="46" xr6:coauthVersionMax="46" xr10:uidLastSave="{00000000-0000-0000-0000-000000000000}"/>
  <bookViews>
    <workbookView xWindow="15684" yWindow="1044" windowWidth="20268" windowHeight="12276" activeTab="4" xr2:uid="{00000000-000D-0000-FFFF-FFFF00000000}"/>
  </bookViews>
  <sheets>
    <sheet name="DK" sheetId="2" r:id="rId1"/>
    <sheet name="IS" sheetId="14" r:id="rId2"/>
    <sheet name="NO" sheetId="3" r:id="rId3"/>
    <sheet name="SE" sheetId="4" r:id="rId4"/>
    <sheet name="AVI_BND" sheetId="6" r:id="rId5"/>
    <sheet name="Sheet4" sheetId="5" r:id="rId6"/>
    <sheet name="DNK" sheetId="7" r:id="rId7"/>
    <sheet name="FIN" sheetId="8" r:id="rId8"/>
    <sheet name="ISL" sheetId="9" r:id="rId9"/>
    <sheet name="NOR" sheetId="10" r:id="rId10"/>
    <sheet name="SWE" sheetId="11" r:id="rId11"/>
    <sheet name="Nordic (2)" sheetId="12" r:id="rId12"/>
    <sheet name="LULUCF"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Order1" hidden="1">255</definedName>
    <definedName name="_Order2" hidden="1">255</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a_00">[2]Beregn!$128:$128</definedName>
    <definedName name="a_01">[2]Beregn!$129:$129</definedName>
    <definedName name="a_02">[2]Beregn!$130:$130</definedName>
    <definedName name="a_03">[2]Beregn!$131:$131</definedName>
    <definedName name="a_11">[2]Beregn!$132:$132</definedName>
    <definedName name="a_12">[2]Beregn!$133:$133</definedName>
    <definedName name="a_13">[2]Beregn!$134:$134</definedName>
    <definedName name="åbanettt">#REF!</definedName>
    <definedName name="åbrslelc">#REF!</definedName>
    <definedName name="åbrslkul">#REF!</definedName>
    <definedName name="åbrslnga">#REF!</definedName>
    <definedName name="åbrsloil">#REF!</definedName>
    <definedName name="åbrslve">#REF!</definedName>
    <definedName name="aButCol1">'[3]Define ChooseSheet'!$D$50</definedName>
    <definedName name="aButCol2">'[3]Define ChooseSheet'!$D$51</definedName>
    <definedName name="åbyrelc">'[4]Gas Works'!#REF!</definedName>
    <definedName name="aC_Right">'[3]Define ChooseSheet'!$D$42:$R$42</definedName>
    <definedName name="aC_Width">'[3]Define ChooseSheet'!$D$39:$R$39</definedName>
    <definedName name="aDefForm">'[3]Define ChooseSheet'!$D$5:$R$19</definedName>
    <definedName name="aDTopp">'[3]Define ChooseSheet'!$U$5:$U$19</definedName>
    <definedName name="åfjvbrselc">'[4]Heat Production'!#REF!</definedName>
    <definedName name="åfjvve">'[4]Heat Production'!#REF!</definedName>
    <definedName name="aFormCol">'[3]Define ChooseSheet'!$D$48</definedName>
    <definedName name="åfrsvttt">#REF!</definedName>
    <definedName name="åfutbrsfjv">'[4]Heat Production'!#REF!</definedName>
    <definedName name="ågdtbrsfjv">'[4]Heat Production'!#REF!</definedName>
    <definedName name="åimpbrsl">#REF!</definedName>
    <definedName name="åimpfut">#REF!</definedName>
    <definedName name="åimpkul">#REF!</definedName>
    <definedName name="åimpnga">#REF!</definedName>
    <definedName name="åimpori">#REF!</definedName>
    <definedName name="åkonfjrrga">#REF!</definedName>
    <definedName name="åkonfjrttt">#REF!</definedName>
    <definedName name="åkonfvraff">#REF!</definedName>
    <definedName name="åkonfvrano">#REF!</definedName>
    <definedName name="åkonfvrbio">#REF!</definedName>
    <definedName name="åkonfvrfut">#REF!</definedName>
    <definedName name="åkonfvrgeo">#REF!</definedName>
    <definedName name="åkonfvrhal">#REF!</definedName>
    <definedName name="åkonfvrkul">#REF!</definedName>
    <definedName name="åkonfvrnga">#REF!</definedName>
    <definedName name="åkonfvrtræ">#REF!</definedName>
    <definedName name="åkonfvrvea">#REF!</definedName>
    <definedName name="åkulbrsfjv">'[4]Heat Production'!#REF!</definedName>
    <definedName name="aLeft0">'[3]Define ChooseSheet'!$D$46</definedName>
    <definedName name="ålfittt">#REF!</definedName>
    <definedName name="ålfuttt">#REF!</definedName>
    <definedName name="ålpgbrsfjv">'[4]Heat Production'!#REF!</definedName>
    <definedName name="ålvnbrsfjv">'[4]Heat Production'!#REF!</definedName>
    <definedName name="aModal">'[3]Define ChooseSheet'!$D$53</definedName>
    <definedName name="ångabrsfjv">'[4]Heat Production'!#REF!</definedName>
    <definedName name="AnnualProd_1">[5]Plants1!$N$14:$N$1884</definedName>
    <definedName name="åoribrselc">'[4]Electricity Production'!#REF!</definedName>
    <definedName name="åpkobrsfjv">'[4]Heat Production'!#REF!</definedName>
    <definedName name="aR_Height">'[3]Define ChooseSheet'!$T$5:$T$19</definedName>
    <definedName name="årgabrsfjv">'[4]Heat Production'!#REF!</definedName>
    <definedName name="åsøttt">#REF!</definedName>
    <definedName name="åspobrselc">'[4]Electricity Production'!#REF!</definedName>
    <definedName name="åspobrsfjv">'[4]Heat Production'!#REF!</definedName>
    <definedName name="aTipText">'[3]Define ChooseSheet'!$D$22:$R$36</definedName>
    <definedName name="aTopp0">'[3]Define ChooseSheet'!$D$44</definedName>
    <definedName name="åtrpelc">#REF!</definedName>
    <definedName name="åtrpttt">#REF!</definedName>
    <definedName name="åudvraf">'[4]Gross Energy Consumption (obs.)'!#REF!</definedName>
    <definedName name="Autonomous_cars_List">'[3]Data validation A'!#REF!</definedName>
    <definedName name="åvejttt">#REF!</definedName>
    <definedName name="BaseYear">[5]Start!$D$22</definedName>
    <definedName name="BFår">#REF!</definedName>
    <definedName name="BFårBVT">#REF!</definedName>
    <definedName name="Bike_infrastructure_improvements_List">'[3]Data validation A'!$G$37:$H$37</definedName>
    <definedName name="Bioenergy_imports_List">'[3]Data validation A'!$G$22:$H$22</definedName>
    <definedName name="Biofuel_blending_limits_List">'[3]Data validation A'!$G$44:$I$44</definedName>
    <definedName name="Biomass_domestic_potential_List">'[3]Data validation A'!$G$21:$I$21</definedName>
    <definedName name="BiomassLargeCHP">[6]TechnologyData!$A$14:$M$41</definedName>
    <definedName name="Bound_Types">'[3]Data validation B'!$B$35:$B$37</definedName>
    <definedName name="BPslut">[6]Plants!$J$2</definedName>
    <definedName name="Brændværdi">'[7]Koefficienter brændsler (imp)'!$A$2:$C$16</definedName>
    <definedName name="ButCol1">'[5]Define ChooseSheet'!$D$49</definedName>
    <definedName name="ButCol2">'[5]Define ChooseSheet'!$D$50</definedName>
    <definedName name="BYGGE_ANLÆG_TOTAL">'[8]B&amp;A'!$DQ$4:$DX$68</definedName>
    <definedName name="Cap_OMfixed_1">[5]Plants1!$AO$14:$AO$1884</definedName>
    <definedName name="Cap_OMvar_1">[5]Plants1!$AP$14:$AP$1884</definedName>
    <definedName name="Cap_Outage_1">[5]Plants1!$AQ$14:$AQ$1884</definedName>
    <definedName name="Centrale_Værker">[8]Centrale_Værker!$DI$3:$EA$68</definedName>
    <definedName name="CO2_price_List">'[3]Data validation A'!$G$13:$H$13</definedName>
    <definedName name="Cost_decrease_of_vehicles_List">'[3]Data validation A'!#REF!</definedName>
    <definedName name="CVEL_RG">[9]EPdata_dk!$A$15:$IV$15</definedName>
    <definedName name="CVFV_RG">[9]EPdata_dk!$A$33:$IV$33</definedName>
    <definedName name="DE_Prisår">#REF!</definedName>
    <definedName name="Decentrale_Værker">[8]Decentrale_Værker!$DH$3:$DZ$68</definedName>
    <definedName name="Deflator">[10]Deflator!$A$5:$B$55</definedName>
    <definedName name="Discount_rate_Limits">'[3]Data validation A'!$G$12:$H$12</definedName>
    <definedName name="dkkPerEUR">'[11]Centrale data'!$C$34</definedName>
    <definedName name="Eksportstigning">[6]Plants!$J$6</definedName>
    <definedName name="ElArea">[5]Start!$D$24</definedName>
    <definedName name="ELarea_1">[5]Plants1!$B$14:$B$1884</definedName>
    <definedName name="ElAreas">[5]Geo!$B$11:$B$15</definedName>
    <definedName name="ElAreas_Translate">[5]Geo!$I$11:$J$15</definedName>
    <definedName name="ELBGVKTJY">[9]Rådata!$A$446:$IV$446</definedName>
    <definedName name="ElBoiler">[6]TechnologyData!$O$72:$AA$99</definedName>
    <definedName name="ElCap_1">[5]Plants1!$G$14:$G$1884</definedName>
    <definedName name="ElCap_a">[5]Plants1!$EX$14:$EX$1884</definedName>
    <definedName name="ElCap_b">[5]Plants1!$FD$14:$FD$1884</definedName>
    <definedName name="ElCap_Eff_1">[5]Plants1!$AK$14:$AK$1884</definedName>
    <definedName name="ElCap2015_1">[5]Plants1!$DV$14:$DV$1884</definedName>
    <definedName name="ElCap2020_1">[5]Plants1!$DX$14:$DX$1884</definedName>
    <definedName name="ElCap2025_1">[5]Plants1!$DZ$14:$DZ$1884</definedName>
    <definedName name="ElCap2030_1">[5]Plants1!$EB$14:$EB$1884</definedName>
    <definedName name="ElCap2040_1">[5]Plants1!$ED$14:$ED$1884</definedName>
    <definedName name="ElCap2050_1">[5]Plants1!$EF$14:$EF$1884</definedName>
    <definedName name="elckorr_kurt">#REF!</definedName>
    <definedName name="ELDISTTJY">[9]Rådata!$A$447:$IV$447</definedName>
    <definedName name="ELEFGVKTJY">[9]EPdata_dk!$A$273:$IV$273</definedName>
    <definedName name="ELERAFTJY">[9]EPdata_dk!$A$266:$IV$266</definedName>
    <definedName name="ELFJVKTJY">[9]Rådata!$A$445:$IV$445</definedName>
    <definedName name="Elforbrug_Fordeling">[12]Elforbrug!$D$6:$AA$8</definedName>
    <definedName name="Elforbrug_Nettab">[12]Elforbrug!$D$12:$AA$14</definedName>
    <definedName name="ELIMKORR_F">[1]Rådata!$A$7:$IV$7</definedName>
    <definedName name="ELIMKORR_KUVH">[1]Rådata!$A$10:$IV$10</definedName>
    <definedName name="ELIMKORR_NG">[1]Rådata!$A$9:$IV$9</definedName>
    <definedName name="ELIMKORR_ORI">[1]Rådata!$A$8:$IV$8</definedName>
    <definedName name="Elimportkorrektion">[8]Elhandel!$CR$3:$DM$68</definedName>
    <definedName name="ElPriceMix">[6]Subsidy!#REF!</definedName>
    <definedName name="ElprodOmk_Prisår">#REF!</definedName>
    <definedName name="ELRAFFTJY">[9]Rådata!$A$444:$IV$444</definedName>
    <definedName name="EUFRVKJY_RG">[9]Rådata!$B$192:$IV$192</definedName>
    <definedName name="EUGSVKJY_RG">[9]Rådata!$B$191:$IV$191</definedName>
    <definedName name="Euro">[13]Power!#REF!</definedName>
    <definedName name="EV_charging_development_List">'[3]Data validation A'!$G$40:$H$40</definedName>
    <definedName name="Fastprisår">[14]Forside!$B$5</definedName>
    <definedName name="FastprisårBVT">#REF!</definedName>
    <definedName name="FID_1">[15]AGR_Fuels!$A$2</definedName>
    <definedName name="FID_2">[16]LOG!#REF!</definedName>
    <definedName name="FilnavnRamsesElprismodel">#REF!</definedName>
    <definedName name="FilnavnRamsesResultater">#REF!</definedName>
    <definedName name="FindCenDec">'[5]TIMES-DK codes'!$S$12:$U$37</definedName>
    <definedName name="FindCentral">[5]Geo!$E$11:$G$50</definedName>
    <definedName name="FindFuel1">[5]Fuel!$I$12:$J$69</definedName>
    <definedName name="FindFuel2">[5]Fuel!$L$12:$M$24</definedName>
    <definedName name="FindPeak">[5]Peak!$F$12:$G$40</definedName>
    <definedName name="FindProcSet">'[5]TIMES-DK codes'!$S$12:$T$37</definedName>
    <definedName name="FISKERI_KVOTE">[8]LAND!$HN$75:$HU$106</definedName>
    <definedName name="FISKERI_TOTAL">[8]LAND!$HN$4:$HU$68</definedName>
    <definedName name="FIXWINOFF">'[17]O&amp;M waste and WIN '!$K$13</definedName>
    <definedName name="FIXWINON">'[17]O&amp;M waste and WIN '!$K$14</definedName>
    <definedName name="FIXWSTBO">'[18]Adjusting O&amp;M waste and WIN '!$E$5</definedName>
    <definedName name="FIXWSTBP">#REF!</definedName>
    <definedName name="Fjernvarmekedler">[8]Fjernvarmeværker!$DI$3:$EA$68</definedName>
    <definedName name="FJFV_RG">[9]EPdata_dk!$A$77:$IV$77</definedName>
    <definedName name="fjvkorr_kurt">#REF!</definedName>
    <definedName name="Fossil_fuels_price_trajectory_List">'[3]Data validation A'!$G$11:$I$11</definedName>
    <definedName name="FuelDesc">[5]Fuel!$T$12:$U$34</definedName>
    <definedName name="FuelPrices">#REF!</definedName>
    <definedName name="FuelTax2">[19]FuelTax!$A$15:$AC$58</definedName>
    <definedName name="FVPRRFTJY">[9]Rådata!$A$468:$IV$468</definedName>
    <definedName name="Gas_stations_development_List">'[3]Data validation A'!$G$41:$H$41</definedName>
    <definedName name="Geothermal_cap">'[3]Data validation A'!$G$27:$I$27</definedName>
    <definedName name="GRADDFAKT">[2]Beregn!$83:$83</definedName>
    <definedName name="GRADDNORM">[2]Beregn!$84:$84</definedName>
    <definedName name="H_TOTAL">[8]H!$FS$4:$FZ$68</definedName>
    <definedName name="HeatCap_1">[5]Plants1!$H$14:$H$1884</definedName>
    <definedName name="HeatCap_a">[5]Plants1!$EZ$14:$EZ$1884</definedName>
    <definedName name="HeatCap_b">[5]Plants1!$FF$14:$FF$1884</definedName>
    <definedName name="HeatCap_Cv_1">[5]Plants1!$AN$14:$AN$1884</definedName>
    <definedName name="HeatCap_HeatEff_1">[5]Plants1!$AL$14:$AL$1884</definedName>
    <definedName name="HeatCap2015_1">[5]Plants1!$EJ$14:$EJ$1884</definedName>
    <definedName name="HeatCap2020_1">[5]Plants1!$EL$14:$EL$1884</definedName>
    <definedName name="HeatCap2025_1">[5]Plants1!$EN$14:$EN$1884</definedName>
    <definedName name="HeatCap2030_1">[5]Plants1!$EP$14:$EP$1884</definedName>
    <definedName name="HeatCap2040_1">[5]Plants1!$ER$14:$ER$1884</definedName>
    <definedName name="HeatCap2050_1">[5]Plants1!$ET$14:$ET$1884</definedName>
    <definedName name="HeatPump_Large">[6]TechnologyData!$O$101:$AA$128</definedName>
    <definedName name="HTML_CodePage" hidden="1">1252</definedName>
    <definedName name="HTML_Control" hidden="1">{"'Ark1'!$A$8:$M$33"}</definedName>
    <definedName name="HTML_Control_1" hidden="1">{"'Ark1'!$A$8:$M$33"}</definedName>
    <definedName name="HTML_Control_1_1" hidden="1">{"'Ark1'!$A$8:$M$33"}</definedName>
    <definedName name="HTML_Control_1_2" hidden="1">{"'Ark1'!$A$8:$M$33"}</definedName>
    <definedName name="HTML_Control_1_3" hidden="1">{"'Ark1'!$A$8:$M$33"}</definedName>
    <definedName name="HTML_Control_1_4" hidden="1">{"'Ark1'!$A$8:$M$33"}</definedName>
    <definedName name="HTML_Control_1_5"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1_1" hidden="1">{"'Ark1'!$A$8:$M$33"}</definedName>
    <definedName name="HTML_Control_2_1_1_1_1_1_1_1_2" hidden="1">{"'Ark1'!$A$8:$M$33"}</definedName>
    <definedName name="HTML_Control_2_1_1_1_1_1_1_1_3" hidden="1">{"'Ark1'!$A$8:$M$33"}</definedName>
    <definedName name="HTML_Control_2_1_1_1_1_1_1_1_4" hidden="1">{"'Ark1'!$A$8:$M$33"}</definedName>
    <definedName name="HTML_Control_2_1_1_1_1_1_1_1_5" hidden="1">{"'Ark1'!$A$8:$M$33"}</definedName>
    <definedName name="HTML_Control_2_1_1_1_1_1_1_2" hidden="1">{"'Ark1'!$A$8:$M$33"}</definedName>
    <definedName name="HTML_Control_2_1_1_1_1_1_1_2_1" hidden="1">{"'Ark1'!$A$8:$M$33"}</definedName>
    <definedName name="HTML_Control_2_1_1_1_1_1_1_2_2" hidden="1">{"'Ark1'!$A$8:$M$33"}</definedName>
    <definedName name="HTML_Control_2_1_1_1_1_1_1_2_3" hidden="1">{"'Ark1'!$A$8:$M$33"}</definedName>
    <definedName name="HTML_Control_2_1_1_1_1_1_1_2_4" hidden="1">{"'Ark1'!$A$8:$M$33"}</definedName>
    <definedName name="HTML_Control_2_1_1_1_1_1_1_2_5" hidden="1">{"'Ark1'!$A$8:$M$33"}</definedName>
    <definedName name="HTML_Control_2_1_1_1_1_1_1_3" hidden="1">{"'Ark1'!$A$8:$M$33"}</definedName>
    <definedName name="HTML_Control_2_1_1_1_1_1_1_3_1" hidden="1">{"'Ark1'!$A$8:$M$33"}</definedName>
    <definedName name="HTML_Control_2_1_1_1_1_1_1_3_2" hidden="1">{"'Ark1'!$A$8:$M$33"}</definedName>
    <definedName name="HTML_Control_2_1_1_1_1_1_1_3_3" hidden="1">{"'Ark1'!$A$8:$M$33"}</definedName>
    <definedName name="HTML_Control_2_1_1_1_1_1_1_3_4" hidden="1">{"'Ark1'!$A$8:$M$33"}</definedName>
    <definedName name="HTML_Control_2_1_1_1_1_1_1_3_5" hidden="1">{"'Ark1'!$A$8:$M$33"}</definedName>
    <definedName name="HTML_Control_2_1_1_1_1_1_1_4" hidden="1">{"'Ark1'!$A$8:$M$33"}</definedName>
    <definedName name="HTML_Control_2_1_1_1_1_1_1_4_1" hidden="1">{"'Ark1'!$A$8:$M$33"}</definedName>
    <definedName name="HTML_Control_2_1_1_1_1_1_1_4_2" hidden="1">{"'Ark1'!$A$8:$M$33"}</definedName>
    <definedName name="HTML_Control_2_1_1_1_1_1_1_4_3" hidden="1">{"'Ark1'!$A$8:$M$33"}</definedName>
    <definedName name="HTML_Control_2_1_1_1_1_1_1_4_4" hidden="1">{"'Ark1'!$A$8:$M$33"}</definedName>
    <definedName name="HTML_Control_2_1_1_1_1_1_1_4_5" hidden="1">{"'Ark1'!$A$8:$M$33"}</definedName>
    <definedName name="HTML_Control_2_1_1_1_1_1_1_5" hidden="1">{"'Ark1'!$A$8:$M$33"}</definedName>
    <definedName name="HTML_Control_2_1_1_1_1_1_1_5_1" hidden="1">{"'Ark1'!$A$8:$M$33"}</definedName>
    <definedName name="HTML_Control_2_1_1_1_1_1_1_5_2" hidden="1">{"'Ark1'!$A$8:$M$33"}</definedName>
    <definedName name="HTML_Control_2_1_1_1_1_1_1_5_3" hidden="1">{"'Ark1'!$A$8:$M$33"}</definedName>
    <definedName name="HTML_Control_2_1_1_1_1_1_1_5_4" hidden="1">{"'Ark1'!$A$8:$M$33"}</definedName>
    <definedName name="HTML_Control_2_1_1_1_1_1_1_5_5" hidden="1">{"'Ark1'!$A$8:$M$33"}</definedName>
    <definedName name="HTML_Control_2_1_1_1_1_1_2" hidden="1">{"'Ark1'!$A$8:$M$33"}</definedName>
    <definedName name="HTML_Control_2_1_1_1_1_1_2_1" hidden="1">{"'Ark1'!$A$8:$M$33"}</definedName>
    <definedName name="HTML_Control_2_1_1_1_1_1_2_2" hidden="1">{"'Ark1'!$A$8:$M$33"}</definedName>
    <definedName name="HTML_Control_2_1_1_1_1_1_2_3" hidden="1">{"'Ark1'!$A$8:$M$33"}</definedName>
    <definedName name="HTML_Control_2_1_1_1_1_1_2_4" hidden="1">{"'Ark1'!$A$8:$M$33"}</definedName>
    <definedName name="HTML_Control_2_1_1_1_1_1_2_5" hidden="1">{"'Ark1'!$A$8:$M$33"}</definedName>
    <definedName name="HTML_Control_2_1_1_1_1_1_3" hidden="1">{"'Ark1'!$A$8:$M$33"}</definedName>
    <definedName name="HTML_Control_2_1_1_1_1_1_3_1" hidden="1">{"'Ark1'!$A$8:$M$33"}</definedName>
    <definedName name="HTML_Control_2_1_1_1_1_1_3_2" hidden="1">{"'Ark1'!$A$8:$M$33"}</definedName>
    <definedName name="HTML_Control_2_1_1_1_1_1_3_3" hidden="1">{"'Ark1'!$A$8:$M$33"}</definedName>
    <definedName name="HTML_Control_2_1_1_1_1_1_3_4" hidden="1">{"'Ark1'!$A$8:$M$33"}</definedName>
    <definedName name="HTML_Control_2_1_1_1_1_1_3_5" hidden="1">{"'Ark1'!$A$8:$M$33"}</definedName>
    <definedName name="HTML_Control_2_1_1_1_1_1_4" hidden="1">{"'Ark1'!$A$8:$M$33"}</definedName>
    <definedName name="HTML_Control_2_1_1_1_1_1_4_1" hidden="1">{"'Ark1'!$A$8:$M$33"}</definedName>
    <definedName name="HTML_Control_2_1_1_1_1_1_4_2" hidden="1">{"'Ark1'!$A$8:$M$33"}</definedName>
    <definedName name="HTML_Control_2_1_1_1_1_1_4_3" hidden="1">{"'Ark1'!$A$8:$M$33"}</definedName>
    <definedName name="HTML_Control_2_1_1_1_1_1_4_4" hidden="1">{"'Ark1'!$A$8:$M$33"}</definedName>
    <definedName name="HTML_Control_2_1_1_1_1_1_4_5" hidden="1">{"'Ark1'!$A$8:$M$33"}</definedName>
    <definedName name="HTML_Control_2_1_1_1_1_1_5" hidden="1">{"'Ark1'!$A$8:$M$33"}</definedName>
    <definedName name="HTML_Control_2_1_1_1_1_1_5_1" hidden="1">{"'Ark1'!$A$8:$M$33"}</definedName>
    <definedName name="HTML_Control_2_1_1_1_1_1_5_2" hidden="1">{"'Ark1'!$A$8:$M$33"}</definedName>
    <definedName name="HTML_Control_2_1_1_1_1_1_5_3" hidden="1">{"'Ark1'!$A$8:$M$33"}</definedName>
    <definedName name="HTML_Control_2_1_1_1_1_1_5_4" hidden="1">{"'Ark1'!$A$8:$M$33"}</definedName>
    <definedName name="HTML_Control_2_1_1_1_1_1_5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1_1" hidden="1">{"'Ark1'!$A$8:$M$33"}</definedName>
    <definedName name="HTML_Control_2_1_1_1_1_2_1_1_2" hidden="1">{"'Ark1'!$A$8:$M$33"}</definedName>
    <definedName name="HTML_Control_2_1_1_1_1_2_1_1_3" hidden="1">{"'Ark1'!$A$8:$M$33"}</definedName>
    <definedName name="HTML_Control_2_1_1_1_1_2_1_1_4" hidden="1">{"'Ark1'!$A$8:$M$33"}</definedName>
    <definedName name="HTML_Control_2_1_1_1_1_2_1_1_5" hidden="1">{"'Ark1'!$A$8:$M$33"}</definedName>
    <definedName name="HTML_Control_2_1_1_1_1_2_1_2" hidden="1">{"'Ark1'!$A$8:$M$33"}</definedName>
    <definedName name="HTML_Control_2_1_1_1_1_2_1_2_1" hidden="1">{"'Ark1'!$A$8:$M$33"}</definedName>
    <definedName name="HTML_Control_2_1_1_1_1_2_1_2_2" hidden="1">{"'Ark1'!$A$8:$M$33"}</definedName>
    <definedName name="HTML_Control_2_1_1_1_1_2_1_2_3" hidden="1">{"'Ark1'!$A$8:$M$33"}</definedName>
    <definedName name="HTML_Control_2_1_1_1_1_2_1_2_4" hidden="1">{"'Ark1'!$A$8:$M$33"}</definedName>
    <definedName name="HTML_Control_2_1_1_1_1_2_1_2_5" hidden="1">{"'Ark1'!$A$8:$M$33"}</definedName>
    <definedName name="HTML_Control_2_1_1_1_1_2_1_3" hidden="1">{"'Ark1'!$A$8:$M$33"}</definedName>
    <definedName name="HTML_Control_2_1_1_1_1_2_1_3_1" hidden="1">{"'Ark1'!$A$8:$M$33"}</definedName>
    <definedName name="HTML_Control_2_1_1_1_1_2_1_3_2" hidden="1">{"'Ark1'!$A$8:$M$33"}</definedName>
    <definedName name="HTML_Control_2_1_1_1_1_2_1_3_3" hidden="1">{"'Ark1'!$A$8:$M$33"}</definedName>
    <definedName name="HTML_Control_2_1_1_1_1_2_1_3_4" hidden="1">{"'Ark1'!$A$8:$M$33"}</definedName>
    <definedName name="HTML_Control_2_1_1_1_1_2_1_3_5" hidden="1">{"'Ark1'!$A$8:$M$33"}</definedName>
    <definedName name="HTML_Control_2_1_1_1_1_2_1_4" hidden="1">{"'Ark1'!$A$8:$M$33"}</definedName>
    <definedName name="HTML_Control_2_1_1_1_1_2_1_4_1" hidden="1">{"'Ark1'!$A$8:$M$33"}</definedName>
    <definedName name="HTML_Control_2_1_1_1_1_2_1_4_2" hidden="1">{"'Ark1'!$A$8:$M$33"}</definedName>
    <definedName name="HTML_Control_2_1_1_1_1_2_1_4_3" hidden="1">{"'Ark1'!$A$8:$M$33"}</definedName>
    <definedName name="HTML_Control_2_1_1_1_1_2_1_4_4" hidden="1">{"'Ark1'!$A$8:$M$33"}</definedName>
    <definedName name="HTML_Control_2_1_1_1_1_2_1_4_5" hidden="1">{"'Ark1'!$A$8:$M$33"}</definedName>
    <definedName name="HTML_Control_2_1_1_1_1_2_1_5" hidden="1">{"'Ark1'!$A$8:$M$33"}</definedName>
    <definedName name="HTML_Control_2_1_1_1_1_2_1_5_1" hidden="1">{"'Ark1'!$A$8:$M$33"}</definedName>
    <definedName name="HTML_Control_2_1_1_1_1_2_1_5_2" hidden="1">{"'Ark1'!$A$8:$M$33"}</definedName>
    <definedName name="HTML_Control_2_1_1_1_1_2_1_5_3" hidden="1">{"'Ark1'!$A$8:$M$33"}</definedName>
    <definedName name="HTML_Control_2_1_1_1_1_2_1_5_4" hidden="1">{"'Ark1'!$A$8:$M$33"}</definedName>
    <definedName name="HTML_Control_2_1_1_1_1_2_1_5_5" hidden="1">{"'Ark1'!$A$8:$M$33"}</definedName>
    <definedName name="HTML_Control_2_1_1_1_1_2_2" hidden="1">{"'Ark1'!$A$8:$M$33"}</definedName>
    <definedName name="HTML_Control_2_1_1_1_1_2_2_1" hidden="1">{"'Ark1'!$A$8:$M$33"}</definedName>
    <definedName name="HTML_Control_2_1_1_1_1_2_2_2" hidden="1">{"'Ark1'!$A$8:$M$33"}</definedName>
    <definedName name="HTML_Control_2_1_1_1_1_2_2_3" hidden="1">{"'Ark1'!$A$8:$M$33"}</definedName>
    <definedName name="HTML_Control_2_1_1_1_1_2_2_4" hidden="1">{"'Ark1'!$A$8:$M$33"}</definedName>
    <definedName name="HTML_Control_2_1_1_1_1_2_2_5" hidden="1">{"'Ark1'!$A$8:$M$33"}</definedName>
    <definedName name="HTML_Control_2_1_1_1_1_2_3" hidden="1">{"'Ark1'!$A$8:$M$33"}</definedName>
    <definedName name="HTML_Control_2_1_1_1_1_2_3_1" hidden="1">{"'Ark1'!$A$8:$M$33"}</definedName>
    <definedName name="HTML_Control_2_1_1_1_1_2_3_2" hidden="1">{"'Ark1'!$A$8:$M$33"}</definedName>
    <definedName name="HTML_Control_2_1_1_1_1_2_3_3" hidden="1">{"'Ark1'!$A$8:$M$33"}</definedName>
    <definedName name="HTML_Control_2_1_1_1_1_2_3_4" hidden="1">{"'Ark1'!$A$8:$M$33"}</definedName>
    <definedName name="HTML_Control_2_1_1_1_1_2_3_5" hidden="1">{"'Ark1'!$A$8:$M$33"}</definedName>
    <definedName name="HTML_Control_2_1_1_1_1_2_4" hidden="1">{"'Ark1'!$A$8:$M$33"}</definedName>
    <definedName name="HTML_Control_2_1_1_1_1_2_4_1" hidden="1">{"'Ark1'!$A$8:$M$33"}</definedName>
    <definedName name="HTML_Control_2_1_1_1_1_2_4_2" hidden="1">{"'Ark1'!$A$8:$M$33"}</definedName>
    <definedName name="HTML_Control_2_1_1_1_1_2_4_3" hidden="1">{"'Ark1'!$A$8:$M$33"}</definedName>
    <definedName name="HTML_Control_2_1_1_1_1_2_4_4" hidden="1">{"'Ark1'!$A$8:$M$33"}</definedName>
    <definedName name="HTML_Control_2_1_1_1_1_2_4_5" hidden="1">{"'Ark1'!$A$8:$M$33"}</definedName>
    <definedName name="HTML_Control_2_1_1_1_1_2_5" hidden="1">{"'Ark1'!$A$8:$M$33"}</definedName>
    <definedName name="HTML_Control_2_1_1_1_1_2_5_1" hidden="1">{"'Ark1'!$A$8:$M$33"}</definedName>
    <definedName name="HTML_Control_2_1_1_1_1_2_5_2" hidden="1">{"'Ark1'!$A$8:$M$33"}</definedName>
    <definedName name="HTML_Control_2_1_1_1_1_2_5_3" hidden="1">{"'Ark1'!$A$8:$M$33"}</definedName>
    <definedName name="HTML_Control_2_1_1_1_1_2_5_4" hidden="1">{"'Ark1'!$A$8:$M$33"}</definedName>
    <definedName name="HTML_Control_2_1_1_1_1_2_5_5" hidden="1">{"'Ark1'!$A$8:$M$33"}</definedName>
    <definedName name="HTML_Control_2_1_1_1_1_3" hidden="1">{"'Ark1'!$A$8:$M$33"}</definedName>
    <definedName name="HTML_Control_2_1_1_1_1_3_1" hidden="1">{"'Ark1'!$A$8:$M$33"}</definedName>
    <definedName name="HTML_Control_2_1_1_1_1_3_1_1" hidden="1">{"'Ark1'!$A$8:$M$33"}</definedName>
    <definedName name="HTML_Control_2_1_1_1_1_3_1_2" hidden="1">{"'Ark1'!$A$8:$M$33"}</definedName>
    <definedName name="HTML_Control_2_1_1_1_1_3_1_3" hidden="1">{"'Ark1'!$A$8:$M$33"}</definedName>
    <definedName name="HTML_Control_2_1_1_1_1_3_1_4" hidden="1">{"'Ark1'!$A$8:$M$33"}</definedName>
    <definedName name="HTML_Control_2_1_1_1_1_3_1_5" hidden="1">{"'Ark1'!$A$8:$M$33"}</definedName>
    <definedName name="HTML_Control_2_1_1_1_1_3_2" hidden="1">{"'Ark1'!$A$8:$M$33"}</definedName>
    <definedName name="HTML_Control_2_1_1_1_1_3_2_1" hidden="1">{"'Ark1'!$A$8:$M$33"}</definedName>
    <definedName name="HTML_Control_2_1_1_1_1_3_2_2" hidden="1">{"'Ark1'!$A$8:$M$33"}</definedName>
    <definedName name="HTML_Control_2_1_1_1_1_3_2_3" hidden="1">{"'Ark1'!$A$8:$M$33"}</definedName>
    <definedName name="HTML_Control_2_1_1_1_1_3_2_4" hidden="1">{"'Ark1'!$A$8:$M$33"}</definedName>
    <definedName name="HTML_Control_2_1_1_1_1_3_2_5" hidden="1">{"'Ark1'!$A$8:$M$33"}</definedName>
    <definedName name="HTML_Control_2_1_1_1_1_3_3" hidden="1">{"'Ark1'!$A$8:$M$33"}</definedName>
    <definedName name="HTML_Control_2_1_1_1_1_3_3_1" hidden="1">{"'Ark1'!$A$8:$M$33"}</definedName>
    <definedName name="HTML_Control_2_1_1_1_1_3_3_2" hidden="1">{"'Ark1'!$A$8:$M$33"}</definedName>
    <definedName name="HTML_Control_2_1_1_1_1_3_3_3" hidden="1">{"'Ark1'!$A$8:$M$33"}</definedName>
    <definedName name="HTML_Control_2_1_1_1_1_3_3_4" hidden="1">{"'Ark1'!$A$8:$M$33"}</definedName>
    <definedName name="HTML_Control_2_1_1_1_1_3_3_5" hidden="1">{"'Ark1'!$A$8:$M$33"}</definedName>
    <definedName name="HTML_Control_2_1_1_1_1_3_4" hidden="1">{"'Ark1'!$A$8:$M$33"}</definedName>
    <definedName name="HTML_Control_2_1_1_1_1_3_4_1" hidden="1">{"'Ark1'!$A$8:$M$33"}</definedName>
    <definedName name="HTML_Control_2_1_1_1_1_3_4_2" hidden="1">{"'Ark1'!$A$8:$M$33"}</definedName>
    <definedName name="HTML_Control_2_1_1_1_1_3_4_3" hidden="1">{"'Ark1'!$A$8:$M$33"}</definedName>
    <definedName name="HTML_Control_2_1_1_1_1_3_4_4" hidden="1">{"'Ark1'!$A$8:$M$33"}</definedName>
    <definedName name="HTML_Control_2_1_1_1_1_3_4_5" hidden="1">{"'Ark1'!$A$8:$M$33"}</definedName>
    <definedName name="HTML_Control_2_1_1_1_1_3_5" hidden="1">{"'Ark1'!$A$8:$M$33"}</definedName>
    <definedName name="HTML_Control_2_1_1_1_1_3_5_1" hidden="1">{"'Ark1'!$A$8:$M$33"}</definedName>
    <definedName name="HTML_Control_2_1_1_1_1_3_5_2" hidden="1">{"'Ark1'!$A$8:$M$33"}</definedName>
    <definedName name="HTML_Control_2_1_1_1_1_3_5_3" hidden="1">{"'Ark1'!$A$8:$M$33"}</definedName>
    <definedName name="HTML_Control_2_1_1_1_1_3_5_4" hidden="1">{"'Ark1'!$A$8:$M$33"}</definedName>
    <definedName name="HTML_Control_2_1_1_1_1_3_5_5" hidden="1">{"'Ark1'!$A$8:$M$33"}</definedName>
    <definedName name="HTML_Control_2_1_1_1_1_4" hidden="1">{"'Ark1'!$A$8:$M$33"}</definedName>
    <definedName name="HTML_Control_2_1_1_1_1_4_1" hidden="1">{"'Ark1'!$A$8:$M$33"}</definedName>
    <definedName name="HTML_Control_2_1_1_1_1_4_2" hidden="1">{"'Ark1'!$A$8:$M$33"}</definedName>
    <definedName name="HTML_Control_2_1_1_1_1_4_3" hidden="1">{"'Ark1'!$A$8:$M$33"}</definedName>
    <definedName name="HTML_Control_2_1_1_1_1_4_4" hidden="1">{"'Ark1'!$A$8:$M$33"}</definedName>
    <definedName name="HTML_Control_2_1_1_1_1_4_5" hidden="1">{"'Ark1'!$A$8:$M$33"}</definedName>
    <definedName name="HTML_Control_2_1_1_1_1_5" hidden="1">{"'Ark1'!$A$8:$M$33"}</definedName>
    <definedName name="HTML_Control_2_1_1_1_1_5_1" hidden="1">{"'Ark1'!$A$8:$M$33"}</definedName>
    <definedName name="HTML_Control_2_1_1_1_1_5_2" hidden="1">{"'Ark1'!$A$8:$M$33"}</definedName>
    <definedName name="HTML_Control_2_1_1_1_1_5_3" hidden="1">{"'Ark1'!$A$8:$M$33"}</definedName>
    <definedName name="HTML_Control_2_1_1_1_1_5_4" hidden="1">{"'Ark1'!$A$8:$M$33"}</definedName>
    <definedName name="HTML_Control_2_1_1_1_1_5_5" hidden="1">{"'Ark1'!$A$8:$M$33"}</definedName>
    <definedName name="HTML_Control_2_1_1_1_2" hidden="1">{"'Ark1'!$A$8:$M$33"}</definedName>
    <definedName name="HTML_Control_2_1_1_1_2_1" hidden="1">{"'Ark1'!$A$8:$M$33"}</definedName>
    <definedName name="HTML_Control_2_1_1_1_2_1_1" hidden="1">{"'Ark1'!$A$8:$M$33"}</definedName>
    <definedName name="HTML_Control_2_1_1_1_2_1_1_1" hidden="1">{"'Ark1'!$A$8:$M$33"}</definedName>
    <definedName name="HTML_Control_2_1_1_1_2_1_1_2" hidden="1">{"'Ark1'!$A$8:$M$33"}</definedName>
    <definedName name="HTML_Control_2_1_1_1_2_1_1_3" hidden="1">{"'Ark1'!$A$8:$M$33"}</definedName>
    <definedName name="HTML_Control_2_1_1_1_2_1_1_4" hidden="1">{"'Ark1'!$A$8:$M$33"}</definedName>
    <definedName name="HTML_Control_2_1_1_1_2_1_1_5" hidden="1">{"'Ark1'!$A$8:$M$33"}</definedName>
    <definedName name="HTML_Control_2_1_1_1_2_1_2" hidden="1">{"'Ark1'!$A$8:$M$33"}</definedName>
    <definedName name="HTML_Control_2_1_1_1_2_1_2_1" hidden="1">{"'Ark1'!$A$8:$M$33"}</definedName>
    <definedName name="HTML_Control_2_1_1_1_2_1_2_2" hidden="1">{"'Ark1'!$A$8:$M$33"}</definedName>
    <definedName name="HTML_Control_2_1_1_1_2_1_2_3" hidden="1">{"'Ark1'!$A$8:$M$33"}</definedName>
    <definedName name="HTML_Control_2_1_1_1_2_1_2_4" hidden="1">{"'Ark1'!$A$8:$M$33"}</definedName>
    <definedName name="HTML_Control_2_1_1_1_2_1_2_5" hidden="1">{"'Ark1'!$A$8:$M$33"}</definedName>
    <definedName name="HTML_Control_2_1_1_1_2_1_3" hidden="1">{"'Ark1'!$A$8:$M$33"}</definedName>
    <definedName name="HTML_Control_2_1_1_1_2_1_3_1" hidden="1">{"'Ark1'!$A$8:$M$33"}</definedName>
    <definedName name="HTML_Control_2_1_1_1_2_1_3_2" hidden="1">{"'Ark1'!$A$8:$M$33"}</definedName>
    <definedName name="HTML_Control_2_1_1_1_2_1_3_3" hidden="1">{"'Ark1'!$A$8:$M$33"}</definedName>
    <definedName name="HTML_Control_2_1_1_1_2_1_3_4" hidden="1">{"'Ark1'!$A$8:$M$33"}</definedName>
    <definedName name="HTML_Control_2_1_1_1_2_1_3_5" hidden="1">{"'Ark1'!$A$8:$M$33"}</definedName>
    <definedName name="HTML_Control_2_1_1_1_2_1_4" hidden="1">{"'Ark1'!$A$8:$M$33"}</definedName>
    <definedName name="HTML_Control_2_1_1_1_2_1_4_1" hidden="1">{"'Ark1'!$A$8:$M$33"}</definedName>
    <definedName name="HTML_Control_2_1_1_1_2_1_4_2" hidden="1">{"'Ark1'!$A$8:$M$33"}</definedName>
    <definedName name="HTML_Control_2_1_1_1_2_1_4_3" hidden="1">{"'Ark1'!$A$8:$M$33"}</definedName>
    <definedName name="HTML_Control_2_1_1_1_2_1_4_4" hidden="1">{"'Ark1'!$A$8:$M$33"}</definedName>
    <definedName name="HTML_Control_2_1_1_1_2_1_4_5" hidden="1">{"'Ark1'!$A$8:$M$33"}</definedName>
    <definedName name="HTML_Control_2_1_1_1_2_1_5" hidden="1">{"'Ark1'!$A$8:$M$33"}</definedName>
    <definedName name="HTML_Control_2_1_1_1_2_1_5_1" hidden="1">{"'Ark1'!$A$8:$M$33"}</definedName>
    <definedName name="HTML_Control_2_1_1_1_2_1_5_2" hidden="1">{"'Ark1'!$A$8:$M$33"}</definedName>
    <definedName name="HTML_Control_2_1_1_1_2_1_5_3" hidden="1">{"'Ark1'!$A$8:$M$33"}</definedName>
    <definedName name="HTML_Control_2_1_1_1_2_1_5_4" hidden="1">{"'Ark1'!$A$8:$M$33"}</definedName>
    <definedName name="HTML_Control_2_1_1_1_2_1_5_5" hidden="1">{"'Ark1'!$A$8:$M$33"}</definedName>
    <definedName name="HTML_Control_2_1_1_1_2_2" hidden="1">{"'Ark1'!$A$8:$M$33"}</definedName>
    <definedName name="HTML_Control_2_1_1_1_2_2_1" hidden="1">{"'Ark1'!$A$8:$M$33"}</definedName>
    <definedName name="HTML_Control_2_1_1_1_2_2_2" hidden="1">{"'Ark1'!$A$8:$M$33"}</definedName>
    <definedName name="HTML_Control_2_1_1_1_2_2_3" hidden="1">{"'Ark1'!$A$8:$M$33"}</definedName>
    <definedName name="HTML_Control_2_1_1_1_2_2_4" hidden="1">{"'Ark1'!$A$8:$M$33"}</definedName>
    <definedName name="HTML_Control_2_1_1_1_2_2_5" hidden="1">{"'Ark1'!$A$8:$M$33"}</definedName>
    <definedName name="HTML_Control_2_1_1_1_2_3" hidden="1">{"'Ark1'!$A$8:$M$33"}</definedName>
    <definedName name="HTML_Control_2_1_1_1_2_3_1" hidden="1">{"'Ark1'!$A$8:$M$33"}</definedName>
    <definedName name="HTML_Control_2_1_1_1_2_3_2" hidden="1">{"'Ark1'!$A$8:$M$33"}</definedName>
    <definedName name="HTML_Control_2_1_1_1_2_3_3" hidden="1">{"'Ark1'!$A$8:$M$33"}</definedName>
    <definedName name="HTML_Control_2_1_1_1_2_3_4" hidden="1">{"'Ark1'!$A$8:$M$33"}</definedName>
    <definedName name="HTML_Control_2_1_1_1_2_3_5" hidden="1">{"'Ark1'!$A$8:$M$33"}</definedName>
    <definedName name="HTML_Control_2_1_1_1_2_4" hidden="1">{"'Ark1'!$A$8:$M$33"}</definedName>
    <definedName name="HTML_Control_2_1_1_1_2_4_1" hidden="1">{"'Ark1'!$A$8:$M$33"}</definedName>
    <definedName name="HTML_Control_2_1_1_1_2_4_2" hidden="1">{"'Ark1'!$A$8:$M$33"}</definedName>
    <definedName name="HTML_Control_2_1_1_1_2_4_3" hidden="1">{"'Ark1'!$A$8:$M$33"}</definedName>
    <definedName name="HTML_Control_2_1_1_1_2_4_4" hidden="1">{"'Ark1'!$A$8:$M$33"}</definedName>
    <definedName name="HTML_Control_2_1_1_1_2_4_5" hidden="1">{"'Ark1'!$A$8:$M$33"}</definedName>
    <definedName name="HTML_Control_2_1_1_1_2_5" hidden="1">{"'Ark1'!$A$8:$M$33"}</definedName>
    <definedName name="HTML_Control_2_1_1_1_2_5_1" hidden="1">{"'Ark1'!$A$8:$M$33"}</definedName>
    <definedName name="HTML_Control_2_1_1_1_2_5_2" hidden="1">{"'Ark1'!$A$8:$M$33"}</definedName>
    <definedName name="HTML_Control_2_1_1_1_2_5_3" hidden="1">{"'Ark1'!$A$8:$M$33"}</definedName>
    <definedName name="HTML_Control_2_1_1_1_2_5_4" hidden="1">{"'Ark1'!$A$8:$M$33"}</definedName>
    <definedName name="HTML_Control_2_1_1_1_2_5_5" hidden="1">{"'Ark1'!$A$8:$M$33"}</definedName>
    <definedName name="HTML_Control_2_1_1_1_3" hidden="1">{"'Ark1'!$A$8:$M$33"}</definedName>
    <definedName name="HTML_Control_2_1_1_1_3_1" hidden="1">{"'Ark1'!$A$8:$M$33"}</definedName>
    <definedName name="HTML_Control_2_1_1_1_3_1_1" hidden="1">{"'Ark1'!$A$8:$M$33"}</definedName>
    <definedName name="HTML_Control_2_1_1_1_3_1_1_1" hidden="1">{"'Ark1'!$A$8:$M$33"}</definedName>
    <definedName name="HTML_Control_2_1_1_1_3_1_1_2" hidden="1">{"'Ark1'!$A$8:$M$33"}</definedName>
    <definedName name="HTML_Control_2_1_1_1_3_1_1_3" hidden="1">{"'Ark1'!$A$8:$M$33"}</definedName>
    <definedName name="HTML_Control_2_1_1_1_3_1_1_4" hidden="1">{"'Ark1'!$A$8:$M$33"}</definedName>
    <definedName name="HTML_Control_2_1_1_1_3_1_1_5" hidden="1">{"'Ark1'!$A$8:$M$33"}</definedName>
    <definedName name="HTML_Control_2_1_1_1_3_1_2" hidden="1">{"'Ark1'!$A$8:$M$33"}</definedName>
    <definedName name="HTML_Control_2_1_1_1_3_1_2_1" hidden="1">{"'Ark1'!$A$8:$M$33"}</definedName>
    <definedName name="HTML_Control_2_1_1_1_3_1_2_2" hidden="1">{"'Ark1'!$A$8:$M$33"}</definedName>
    <definedName name="HTML_Control_2_1_1_1_3_1_2_3" hidden="1">{"'Ark1'!$A$8:$M$33"}</definedName>
    <definedName name="HTML_Control_2_1_1_1_3_1_2_4" hidden="1">{"'Ark1'!$A$8:$M$33"}</definedName>
    <definedName name="HTML_Control_2_1_1_1_3_1_2_5" hidden="1">{"'Ark1'!$A$8:$M$33"}</definedName>
    <definedName name="HTML_Control_2_1_1_1_3_1_3" hidden="1">{"'Ark1'!$A$8:$M$33"}</definedName>
    <definedName name="HTML_Control_2_1_1_1_3_1_3_1" hidden="1">{"'Ark1'!$A$8:$M$33"}</definedName>
    <definedName name="HTML_Control_2_1_1_1_3_1_3_2" hidden="1">{"'Ark1'!$A$8:$M$33"}</definedName>
    <definedName name="HTML_Control_2_1_1_1_3_1_3_3" hidden="1">{"'Ark1'!$A$8:$M$33"}</definedName>
    <definedName name="HTML_Control_2_1_1_1_3_1_3_4" hidden="1">{"'Ark1'!$A$8:$M$33"}</definedName>
    <definedName name="HTML_Control_2_1_1_1_3_1_3_5" hidden="1">{"'Ark1'!$A$8:$M$33"}</definedName>
    <definedName name="HTML_Control_2_1_1_1_3_1_4" hidden="1">{"'Ark1'!$A$8:$M$33"}</definedName>
    <definedName name="HTML_Control_2_1_1_1_3_1_4_1" hidden="1">{"'Ark1'!$A$8:$M$33"}</definedName>
    <definedName name="HTML_Control_2_1_1_1_3_1_4_2" hidden="1">{"'Ark1'!$A$8:$M$33"}</definedName>
    <definedName name="HTML_Control_2_1_1_1_3_1_4_3" hidden="1">{"'Ark1'!$A$8:$M$33"}</definedName>
    <definedName name="HTML_Control_2_1_1_1_3_1_4_4" hidden="1">{"'Ark1'!$A$8:$M$33"}</definedName>
    <definedName name="HTML_Control_2_1_1_1_3_1_4_5" hidden="1">{"'Ark1'!$A$8:$M$33"}</definedName>
    <definedName name="HTML_Control_2_1_1_1_3_1_5" hidden="1">{"'Ark1'!$A$8:$M$33"}</definedName>
    <definedName name="HTML_Control_2_1_1_1_3_1_5_1" hidden="1">{"'Ark1'!$A$8:$M$33"}</definedName>
    <definedName name="HTML_Control_2_1_1_1_3_1_5_2" hidden="1">{"'Ark1'!$A$8:$M$33"}</definedName>
    <definedName name="HTML_Control_2_1_1_1_3_1_5_3" hidden="1">{"'Ark1'!$A$8:$M$33"}</definedName>
    <definedName name="HTML_Control_2_1_1_1_3_1_5_4" hidden="1">{"'Ark1'!$A$8:$M$33"}</definedName>
    <definedName name="HTML_Control_2_1_1_1_3_1_5_5" hidden="1">{"'Ark1'!$A$8:$M$33"}</definedName>
    <definedName name="HTML_Control_2_1_1_1_3_2" hidden="1">{"'Ark1'!$A$8:$M$33"}</definedName>
    <definedName name="HTML_Control_2_1_1_1_3_2_1" hidden="1">{"'Ark1'!$A$8:$M$33"}</definedName>
    <definedName name="HTML_Control_2_1_1_1_3_2_2" hidden="1">{"'Ark1'!$A$8:$M$33"}</definedName>
    <definedName name="HTML_Control_2_1_1_1_3_2_3" hidden="1">{"'Ark1'!$A$8:$M$33"}</definedName>
    <definedName name="HTML_Control_2_1_1_1_3_2_4" hidden="1">{"'Ark1'!$A$8:$M$33"}</definedName>
    <definedName name="HTML_Control_2_1_1_1_3_2_5" hidden="1">{"'Ark1'!$A$8:$M$33"}</definedName>
    <definedName name="HTML_Control_2_1_1_1_3_3" hidden="1">{"'Ark1'!$A$8:$M$33"}</definedName>
    <definedName name="HTML_Control_2_1_1_1_3_3_1" hidden="1">{"'Ark1'!$A$8:$M$33"}</definedName>
    <definedName name="HTML_Control_2_1_1_1_3_3_2" hidden="1">{"'Ark1'!$A$8:$M$33"}</definedName>
    <definedName name="HTML_Control_2_1_1_1_3_3_3" hidden="1">{"'Ark1'!$A$8:$M$33"}</definedName>
    <definedName name="HTML_Control_2_1_1_1_3_3_4" hidden="1">{"'Ark1'!$A$8:$M$33"}</definedName>
    <definedName name="HTML_Control_2_1_1_1_3_3_5" hidden="1">{"'Ark1'!$A$8:$M$33"}</definedName>
    <definedName name="HTML_Control_2_1_1_1_3_4" hidden="1">{"'Ark1'!$A$8:$M$33"}</definedName>
    <definedName name="HTML_Control_2_1_1_1_3_4_1" hidden="1">{"'Ark1'!$A$8:$M$33"}</definedName>
    <definedName name="HTML_Control_2_1_1_1_3_4_2" hidden="1">{"'Ark1'!$A$8:$M$33"}</definedName>
    <definedName name="HTML_Control_2_1_1_1_3_4_3" hidden="1">{"'Ark1'!$A$8:$M$33"}</definedName>
    <definedName name="HTML_Control_2_1_1_1_3_4_4" hidden="1">{"'Ark1'!$A$8:$M$33"}</definedName>
    <definedName name="HTML_Control_2_1_1_1_3_4_5" hidden="1">{"'Ark1'!$A$8:$M$33"}</definedName>
    <definedName name="HTML_Control_2_1_1_1_3_5" hidden="1">{"'Ark1'!$A$8:$M$33"}</definedName>
    <definedName name="HTML_Control_2_1_1_1_3_5_1" hidden="1">{"'Ark1'!$A$8:$M$33"}</definedName>
    <definedName name="HTML_Control_2_1_1_1_3_5_2" hidden="1">{"'Ark1'!$A$8:$M$33"}</definedName>
    <definedName name="HTML_Control_2_1_1_1_3_5_3" hidden="1">{"'Ark1'!$A$8:$M$33"}</definedName>
    <definedName name="HTML_Control_2_1_1_1_3_5_4" hidden="1">{"'Ark1'!$A$8:$M$33"}</definedName>
    <definedName name="HTML_Control_2_1_1_1_3_5_5" hidden="1">{"'Ark1'!$A$8:$M$33"}</definedName>
    <definedName name="HTML_Control_2_1_1_1_4" hidden="1">{"'Ark1'!$A$8:$M$33"}</definedName>
    <definedName name="HTML_Control_2_1_1_1_4_1" hidden="1">{"'Ark1'!$A$8:$M$33"}</definedName>
    <definedName name="HTML_Control_2_1_1_1_4_1_1" hidden="1">{"'Ark1'!$A$8:$M$33"}</definedName>
    <definedName name="HTML_Control_2_1_1_1_4_1_2" hidden="1">{"'Ark1'!$A$8:$M$33"}</definedName>
    <definedName name="HTML_Control_2_1_1_1_4_1_3" hidden="1">{"'Ark1'!$A$8:$M$33"}</definedName>
    <definedName name="HTML_Control_2_1_1_1_4_1_4" hidden="1">{"'Ark1'!$A$8:$M$33"}</definedName>
    <definedName name="HTML_Control_2_1_1_1_4_1_5" hidden="1">{"'Ark1'!$A$8:$M$33"}</definedName>
    <definedName name="HTML_Control_2_1_1_1_4_2" hidden="1">{"'Ark1'!$A$8:$M$33"}</definedName>
    <definedName name="HTML_Control_2_1_1_1_4_2_1" hidden="1">{"'Ark1'!$A$8:$M$33"}</definedName>
    <definedName name="HTML_Control_2_1_1_1_4_2_2" hidden="1">{"'Ark1'!$A$8:$M$33"}</definedName>
    <definedName name="HTML_Control_2_1_1_1_4_2_3" hidden="1">{"'Ark1'!$A$8:$M$33"}</definedName>
    <definedName name="HTML_Control_2_1_1_1_4_2_4" hidden="1">{"'Ark1'!$A$8:$M$33"}</definedName>
    <definedName name="HTML_Control_2_1_1_1_4_2_5" hidden="1">{"'Ark1'!$A$8:$M$33"}</definedName>
    <definedName name="HTML_Control_2_1_1_1_4_3" hidden="1">{"'Ark1'!$A$8:$M$33"}</definedName>
    <definedName name="HTML_Control_2_1_1_1_4_3_1" hidden="1">{"'Ark1'!$A$8:$M$33"}</definedName>
    <definedName name="HTML_Control_2_1_1_1_4_3_2" hidden="1">{"'Ark1'!$A$8:$M$33"}</definedName>
    <definedName name="HTML_Control_2_1_1_1_4_3_3" hidden="1">{"'Ark1'!$A$8:$M$33"}</definedName>
    <definedName name="HTML_Control_2_1_1_1_4_3_4" hidden="1">{"'Ark1'!$A$8:$M$33"}</definedName>
    <definedName name="HTML_Control_2_1_1_1_4_3_5" hidden="1">{"'Ark1'!$A$8:$M$33"}</definedName>
    <definedName name="HTML_Control_2_1_1_1_4_4" hidden="1">{"'Ark1'!$A$8:$M$33"}</definedName>
    <definedName name="HTML_Control_2_1_1_1_4_4_1" hidden="1">{"'Ark1'!$A$8:$M$33"}</definedName>
    <definedName name="HTML_Control_2_1_1_1_4_4_2" hidden="1">{"'Ark1'!$A$8:$M$33"}</definedName>
    <definedName name="HTML_Control_2_1_1_1_4_4_3" hidden="1">{"'Ark1'!$A$8:$M$33"}</definedName>
    <definedName name="HTML_Control_2_1_1_1_4_4_4" hidden="1">{"'Ark1'!$A$8:$M$33"}</definedName>
    <definedName name="HTML_Control_2_1_1_1_4_4_5" hidden="1">{"'Ark1'!$A$8:$M$33"}</definedName>
    <definedName name="HTML_Control_2_1_1_1_4_5" hidden="1">{"'Ark1'!$A$8:$M$33"}</definedName>
    <definedName name="HTML_Control_2_1_1_1_4_5_1" hidden="1">{"'Ark1'!$A$8:$M$33"}</definedName>
    <definedName name="HTML_Control_2_1_1_1_4_5_2" hidden="1">{"'Ark1'!$A$8:$M$33"}</definedName>
    <definedName name="HTML_Control_2_1_1_1_4_5_3" hidden="1">{"'Ark1'!$A$8:$M$33"}</definedName>
    <definedName name="HTML_Control_2_1_1_1_4_5_4" hidden="1">{"'Ark1'!$A$8:$M$33"}</definedName>
    <definedName name="HTML_Control_2_1_1_1_4_5_5" hidden="1">{"'Ark1'!$A$8:$M$33"}</definedName>
    <definedName name="HTML_Control_2_1_1_1_5" hidden="1">{"'Ark1'!$A$8:$M$33"}</definedName>
    <definedName name="HTML_Control_2_1_1_1_5_1" hidden="1">{"'Ark1'!$A$8:$M$33"}</definedName>
    <definedName name="HTML_Control_2_1_1_1_5_2" hidden="1">{"'Ark1'!$A$8:$M$33"}</definedName>
    <definedName name="HTML_Control_2_1_1_1_5_3" hidden="1">{"'Ark1'!$A$8:$M$33"}</definedName>
    <definedName name="HTML_Control_2_1_1_1_5_4" hidden="1">{"'Ark1'!$A$8:$M$33"}</definedName>
    <definedName name="HTML_Control_2_1_1_1_5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1_1" hidden="1">{"'Ark1'!$A$8:$M$33"}</definedName>
    <definedName name="HTML_Control_2_1_1_2_1_1_1_1_2" hidden="1">{"'Ark1'!$A$8:$M$33"}</definedName>
    <definedName name="HTML_Control_2_1_1_2_1_1_1_1_3" hidden="1">{"'Ark1'!$A$8:$M$33"}</definedName>
    <definedName name="HTML_Control_2_1_1_2_1_1_1_1_4" hidden="1">{"'Ark1'!$A$8:$M$33"}</definedName>
    <definedName name="HTML_Control_2_1_1_2_1_1_1_1_5" hidden="1">{"'Ark1'!$A$8:$M$33"}</definedName>
    <definedName name="HTML_Control_2_1_1_2_1_1_1_2" hidden="1">{"'Ark1'!$A$8:$M$33"}</definedName>
    <definedName name="HTML_Control_2_1_1_2_1_1_1_2_1" hidden="1">{"'Ark1'!$A$8:$M$33"}</definedName>
    <definedName name="HTML_Control_2_1_1_2_1_1_1_2_2" hidden="1">{"'Ark1'!$A$8:$M$33"}</definedName>
    <definedName name="HTML_Control_2_1_1_2_1_1_1_2_3" hidden="1">{"'Ark1'!$A$8:$M$33"}</definedName>
    <definedName name="HTML_Control_2_1_1_2_1_1_1_2_4" hidden="1">{"'Ark1'!$A$8:$M$33"}</definedName>
    <definedName name="HTML_Control_2_1_1_2_1_1_1_2_5" hidden="1">{"'Ark1'!$A$8:$M$33"}</definedName>
    <definedName name="HTML_Control_2_1_1_2_1_1_1_3" hidden="1">{"'Ark1'!$A$8:$M$33"}</definedName>
    <definedName name="HTML_Control_2_1_1_2_1_1_1_3_1" hidden="1">{"'Ark1'!$A$8:$M$33"}</definedName>
    <definedName name="HTML_Control_2_1_1_2_1_1_1_3_2" hidden="1">{"'Ark1'!$A$8:$M$33"}</definedName>
    <definedName name="HTML_Control_2_1_1_2_1_1_1_3_3" hidden="1">{"'Ark1'!$A$8:$M$33"}</definedName>
    <definedName name="HTML_Control_2_1_1_2_1_1_1_3_4" hidden="1">{"'Ark1'!$A$8:$M$33"}</definedName>
    <definedName name="HTML_Control_2_1_1_2_1_1_1_3_5" hidden="1">{"'Ark1'!$A$8:$M$33"}</definedName>
    <definedName name="HTML_Control_2_1_1_2_1_1_1_4" hidden="1">{"'Ark1'!$A$8:$M$33"}</definedName>
    <definedName name="HTML_Control_2_1_1_2_1_1_1_4_1" hidden="1">{"'Ark1'!$A$8:$M$33"}</definedName>
    <definedName name="HTML_Control_2_1_1_2_1_1_1_4_2" hidden="1">{"'Ark1'!$A$8:$M$33"}</definedName>
    <definedName name="HTML_Control_2_1_1_2_1_1_1_4_3" hidden="1">{"'Ark1'!$A$8:$M$33"}</definedName>
    <definedName name="HTML_Control_2_1_1_2_1_1_1_4_4" hidden="1">{"'Ark1'!$A$8:$M$33"}</definedName>
    <definedName name="HTML_Control_2_1_1_2_1_1_1_4_5" hidden="1">{"'Ark1'!$A$8:$M$33"}</definedName>
    <definedName name="HTML_Control_2_1_1_2_1_1_1_5" hidden="1">{"'Ark1'!$A$8:$M$33"}</definedName>
    <definedName name="HTML_Control_2_1_1_2_1_1_1_5_1" hidden="1">{"'Ark1'!$A$8:$M$33"}</definedName>
    <definedName name="HTML_Control_2_1_1_2_1_1_1_5_2" hidden="1">{"'Ark1'!$A$8:$M$33"}</definedName>
    <definedName name="HTML_Control_2_1_1_2_1_1_1_5_3" hidden="1">{"'Ark1'!$A$8:$M$33"}</definedName>
    <definedName name="HTML_Control_2_1_1_2_1_1_1_5_4" hidden="1">{"'Ark1'!$A$8:$M$33"}</definedName>
    <definedName name="HTML_Control_2_1_1_2_1_1_1_5_5" hidden="1">{"'Ark1'!$A$8:$M$33"}</definedName>
    <definedName name="HTML_Control_2_1_1_2_1_1_2" hidden="1">{"'Ark1'!$A$8:$M$33"}</definedName>
    <definedName name="HTML_Control_2_1_1_2_1_1_2_1" hidden="1">{"'Ark1'!$A$8:$M$33"}</definedName>
    <definedName name="HTML_Control_2_1_1_2_1_1_2_2" hidden="1">{"'Ark1'!$A$8:$M$33"}</definedName>
    <definedName name="HTML_Control_2_1_1_2_1_1_2_3" hidden="1">{"'Ark1'!$A$8:$M$33"}</definedName>
    <definedName name="HTML_Control_2_1_1_2_1_1_2_4" hidden="1">{"'Ark1'!$A$8:$M$33"}</definedName>
    <definedName name="HTML_Control_2_1_1_2_1_1_2_5" hidden="1">{"'Ark1'!$A$8:$M$33"}</definedName>
    <definedName name="HTML_Control_2_1_1_2_1_1_3" hidden="1">{"'Ark1'!$A$8:$M$33"}</definedName>
    <definedName name="HTML_Control_2_1_1_2_1_1_3_1" hidden="1">{"'Ark1'!$A$8:$M$33"}</definedName>
    <definedName name="HTML_Control_2_1_1_2_1_1_3_2" hidden="1">{"'Ark1'!$A$8:$M$33"}</definedName>
    <definedName name="HTML_Control_2_1_1_2_1_1_3_3" hidden="1">{"'Ark1'!$A$8:$M$33"}</definedName>
    <definedName name="HTML_Control_2_1_1_2_1_1_3_4" hidden="1">{"'Ark1'!$A$8:$M$33"}</definedName>
    <definedName name="HTML_Control_2_1_1_2_1_1_3_5" hidden="1">{"'Ark1'!$A$8:$M$33"}</definedName>
    <definedName name="HTML_Control_2_1_1_2_1_1_4" hidden="1">{"'Ark1'!$A$8:$M$33"}</definedName>
    <definedName name="HTML_Control_2_1_1_2_1_1_4_1" hidden="1">{"'Ark1'!$A$8:$M$33"}</definedName>
    <definedName name="HTML_Control_2_1_1_2_1_1_4_2" hidden="1">{"'Ark1'!$A$8:$M$33"}</definedName>
    <definedName name="HTML_Control_2_1_1_2_1_1_4_3" hidden="1">{"'Ark1'!$A$8:$M$33"}</definedName>
    <definedName name="HTML_Control_2_1_1_2_1_1_4_4" hidden="1">{"'Ark1'!$A$8:$M$33"}</definedName>
    <definedName name="HTML_Control_2_1_1_2_1_1_4_5" hidden="1">{"'Ark1'!$A$8:$M$33"}</definedName>
    <definedName name="HTML_Control_2_1_1_2_1_1_5" hidden="1">{"'Ark1'!$A$8:$M$33"}</definedName>
    <definedName name="HTML_Control_2_1_1_2_1_1_5_1" hidden="1">{"'Ark1'!$A$8:$M$33"}</definedName>
    <definedName name="HTML_Control_2_1_1_2_1_1_5_2" hidden="1">{"'Ark1'!$A$8:$M$33"}</definedName>
    <definedName name="HTML_Control_2_1_1_2_1_1_5_3" hidden="1">{"'Ark1'!$A$8:$M$33"}</definedName>
    <definedName name="HTML_Control_2_1_1_2_1_1_5_4" hidden="1">{"'Ark1'!$A$8:$M$33"}</definedName>
    <definedName name="HTML_Control_2_1_1_2_1_1_5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1_1" hidden="1">{"'Ark1'!$A$8:$M$33"}</definedName>
    <definedName name="HTML_Control_2_1_1_2_1_2_1_1_2" hidden="1">{"'Ark1'!$A$8:$M$33"}</definedName>
    <definedName name="HTML_Control_2_1_1_2_1_2_1_1_3" hidden="1">{"'Ark1'!$A$8:$M$33"}</definedName>
    <definedName name="HTML_Control_2_1_1_2_1_2_1_1_4" hidden="1">{"'Ark1'!$A$8:$M$33"}</definedName>
    <definedName name="HTML_Control_2_1_1_2_1_2_1_1_5" hidden="1">{"'Ark1'!$A$8:$M$33"}</definedName>
    <definedName name="HTML_Control_2_1_1_2_1_2_1_2" hidden="1">{"'Ark1'!$A$8:$M$33"}</definedName>
    <definedName name="HTML_Control_2_1_1_2_1_2_1_2_1" hidden="1">{"'Ark1'!$A$8:$M$33"}</definedName>
    <definedName name="HTML_Control_2_1_1_2_1_2_1_2_2" hidden="1">{"'Ark1'!$A$8:$M$33"}</definedName>
    <definedName name="HTML_Control_2_1_1_2_1_2_1_2_3" hidden="1">{"'Ark1'!$A$8:$M$33"}</definedName>
    <definedName name="HTML_Control_2_1_1_2_1_2_1_2_4" hidden="1">{"'Ark1'!$A$8:$M$33"}</definedName>
    <definedName name="HTML_Control_2_1_1_2_1_2_1_2_5" hidden="1">{"'Ark1'!$A$8:$M$33"}</definedName>
    <definedName name="HTML_Control_2_1_1_2_1_2_1_3" hidden="1">{"'Ark1'!$A$8:$M$33"}</definedName>
    <definedName name="HTML_Control_2_1_1_2_1_2_1_3_1" hidden="1">{"'Ark1'!$A$8:$M$33"}</definedName>
    <definedName name="HTML_Control_2_1_1_2_1_2_1_3_2" hidden="1">{"'Ark1'!$A$8:$M$33"}</definedName>
    <definedName name="HTML_Control_2_1_1_2_1_2_1_3_3" hidden="1">{"'Ark1'!$A$8:$M$33"}</definedName>
    <definedName name="HTML_Control_2_1_1_2_1_2_1_3_4" hidden="1">{"'Ark1'!$A$8:$M$33"}</definedName>
    <definedName name="HTML_Control_2_1_1_2_1_2_1_3_5" hidden="1">{"'Ark1'!$A$8:$M$33"}</definedName>
    <definedName name="HTML_Control_2_1_1_2_1_2_1_4" hidden="1">{"'Ark1'!$A$8:$M$33"}</definedName>
    <definedName name="HTML_Control_2_1_1_2_1_2_1_4_1" hidden="1">{"'Ark1'!$A$8:$M$33"}</definedName>
    <definedName name="HTML_Control_2_1_1_2_1_2_1_4_2" hidden="1">{"'Ark1'!$A$8:$M$33"}</definedName>
    <definedName name="HTML_Control_2_1_1_2_1_2_1_4_3" hidden="1">{"'Ark1'!$A$8:$M$33"}</definedName>
    <definedName name="HTML_Control_2_1_1_2_1_2_1_4_4" hidden="1">{"'Ark1'!$A$8:$M$33"}</definedName>
    <definedName name="HTML_Control_2_1_1_2_1_2_1_4_5" hidden="1">{"'Ark1'!$A$8:$M$33"}</definedName>
    <definedName name="HTML_Control_2_1_1_2_1_2_1_5" hidden="1">{"'Ark1'!$A$8:$M$33"}</definedName>
    <definedName name="HTML_Control_2_1_1_2_1_2_1_5_1" hidden="1">{"'Ark1'!$A$8:$M$33"}</definedName>
    <definedName name="HTML_Control_2_1_1_2_1_2_1_5_2" hidden="1">{"'Ark1'!$A$8:$M$33"}</definedName>
    <definedName name="HTML_Control_2_1_1_2_1_2_1_5_3" hidden="1">{"'Ark1'!$A$8:$M$33"}</definedName>
    <definedName name="HTML_Control_2_1_1_2_1_2_1_5_4" hidden="1">{"'Ark1'!$A$8:$M$33"}</definedName>
    <definedName name="HTML_Control_2_1_1_2_1_2_1_5_5" hidden="1">{"'Ark1'!$A$8:$M$33"}</definedName>
    <definedName name="HTML_Control_2_1_1_2_1_2_2" hidden="1">{"'Ark1'!$A$8:$M$33"}</definedName>
    <definedName name="HTML_Control_2_1_1_2_1_2_2_1" hidden="1">{"'Ark1'!$A$8:$M$33"}</definedName>
    <definedName name="HTML_Control_2_1_1_2_1_2_2_2" hidden="1">{"'Ark1'!$A$8:$M$33"}</definedName>
    <definedName name="HTML_Control_2_1_1_2_1_2_2_3" hidden="1">{"'Ark1'!$A$8:$M$33"}</definedName>
    <definedName name="HTML_Control_2_1_1_2_1_2_2_4" hidden="1">{"'Ark1'!$A$8:$M$33"}</definedName>
    <definedName name="HTML_Control_2_1_1_2_1_2_2_5" hidden="1">{"'Ark1'!$A$8:$M$33"}</definedName>
    <definedName name="HTML_Control_2_1_1_2_1_2_3" hidden="1">{"'Ark1'!$A$8:$M$33"}</definedName>
    <definedName name="HTML_Control_2_1_1_2_1_2_3_1" hidden="1">{"'Ark1'!$A$8:$M$33"}</definedName>
    <definedName name="HTML_Control_2_1_1_2_1_2_3_2" hidden="1">{"'Ark1'!$A$8:$M$33"}</definedName>
    <definedName name="HTML_Control_2_1_1_2_1_2_3_3" hidden="1">{"'Ark1'!$A$8:$M$33"}</definedName>
    <definedName name="HTML_Control_2_1_1_2_1_2_3_4" hidden="1">{"'Ark1'!$A$8:$M$33"}</definedName>
    <definedName name="HTML_Control_2_1_1_2_1_2_3_5" hidden="1">{"'Ark1'!$A$8:$M$33"}</definedName>
    <definedName name="HTML_Control_2_1_1_2_1_2_4" hidden="1">{"'Ark1'!$A$8:$M$33"}</definedName>
    <definedName name="HTML_Control_2_1_1_2_1_2_4_1" hidden="1">{"'Ark1'!$A$8:$M$33"}</definedName>
    <definedName name="HTML_Control_2_1_1_2_1_2_4_2" hidden="1">{"'Ark1'!$A$8:$M$33"}</definedName>
    <definedName name="HTML_Control_2_1_1_2_1_2_4_3" hidden="1">{"'Ark1'!$A$8:$M$33"}</definedName>
    <definedName name="HTML_Control_2_1_1_2_1_2_4_4" hidden="1">{"'Ark1'!$A$8:$M$33"}</definedName>
    <definedName name="HTML_Control_2_1_1_2_1_2_4_5" hidden="1">{"'Ark1'!$A$8:$M$33"}</definedName>
    <definedName name="HTML_Control_2_1_1_2_1_2_5" hidden="1">{"'Ark1'!$A$8:$M$33"}</definedName>
    <definedName name="HTML_Control_2_1_1_2_1_2_5_1" hidden="1">{"'Ark1'!$A$8:$M$33"}</definedName>
    <definedName name="HTML_Control_2_1_1_2_1_2_5_2" hidden="1">{"'Ark1'!$A$8:$M$33"}</definedName>
    <definedName name="HTML_Control_2_1_1_2_1_2_5_3" hidden="1">{"'Ark1'!$A$8:$M$33"}</definedName>
    <definedName name="HTML_Control_2_1_1_2_1_2_5_4" hidden="1">{"'Ark1'!$A$8:$M$33"}</definedName>
    <definedName name="HTML_Control_2_1_1_2_1_2_5_5" hidden="1">{"'Ark1'!$A$8:$M$33"}</definedName>
    <definedName name="HTML_Control_2_1_1_2_1_3" hidden="1">{"'Ark1'!$A$8:$M$33"}</definedName>
    <definedName name="HTML_Control_2_1_1_2_1_3_1" hidden="1">{"'Ark1'!$A$8:$M$33"}</definedName>
    <definedName name="HTML_Control_2_1_1_2_1_3_1_1" hidden="1">{"'Ark1'!$A$8:$M$33"}</definedName>
    <definedName name="HTML_Control_2_1_1_2_1_3_1_2" hidden="1">{"'Ark1'!$A$8:$M$33"}</definedName>
    <definedName name="HTML_Control_2_1_1_2_1_3_1_3" hidden="1">{"'Ark1'!$A$8:$M$33"}</definedName>
    <definedName name="HTML_Control_2_1_1_2_1_3_1_4" hidden="1">{"'Ark1'!$A$8:$M$33"}</definedName>
    <definedName name="HTML_Control_2_1_1_2_1_3_1_5" hidden="1">{"'Ark1'!$A$8:$M$33"}</definedName>
    <definedName name="HTML_Control_2_1_1_2_1_3_2" hidden="1">{"'Ark1'!$A$8:$M$33"}</definedName>
    <definedName name="HTML_Control_2_1_1_2_1_3_2_1" hidden="1">{"'Ark1'!$A$8:$M$33"}</definedName>
    <definedName name="HTML_Control_2_1_1_2_1_3_2_2" hidden="1">{"'Ark1'!$A$8:$M$33"}</definedName>
    <definedName name="HTML_Control_2_1_1_2_1_3_2_3" hidden="1">{"'Ark1'!$A$8:$M$33"}</definedName>
    <definedName name="HTML_Control_2_1_1_2_1_3_2_4" hidden="1">{"'Ark1'!$A$8:$M$33"}</definedName>
    <definedName name="HTML_Control_2_1_1_2_1_3_2_5" hidden="1">{"'Ark1'!$A$8:$M$33"}</definedName>
    <definedName name="HTML_Control_2_1_1_2_1_3_3" hidden="1">{"'Ark1'!$A$8:$M$33"}</definedName>
    <definedName name="HTML_Control_2_1_1_2_1_3_3_1" hidden="1">{"'Ark1'!$A$8:$M$33"}</definedName>
    <definedName name="HTML_Control_2_1_1_2_1_3_3_2" hidden="1">{"'Ark1'!$A$8:$M$33"}</definedName>
    <definedName name="HTML_Control_2_1_1_2_1_3_3_3" hidden="1">{"'Ark1'!$A$8:$M$33"}</definedName>
    <definedName name="HTML_Control_2_1_1_2_1_3_3_4" hidden="1">{"'Ark1'!$A$8:$M$33"}</definedName>
    <definedName name="HTML_Control_2_1_1_2_1_3_3_5" hidden="1">{"'Ark1'!$A$8:$M$33"}</definedName>
    <definedName name="HTML_Control_2_1_1_2_1_3_4" hidden="1">{"'Ark1'!$A$8:$M$33"}</definedName>
    <definedName name="HTML_Control_2_1_1_2_1_3_4_1" hidden="1">{"'Ark1'!$A$8:$M$33"}</definedName>
    <definedName name="HTML_Control_2_1_1_2_1_3_4_2" hidden="1">{"'Ark1'!$A$8:$M$33"}</definedName>
    <definedName name="HTML_Control_2_1_1_2_1_3_4_3" hidden="1">{"'Ark1'!$A$8:$M$33"}</definedName>
    <definedName name="HTML_Control_2_1_1_2_1_3_4_4" hidden="1">{"'Ark1'!$A$8:$M$33"}</definedName>
    <definedName name="HTML_Control_2_1_1_2_1_3_4_5" hidden="1">{"'Ark1'!$A$8:$M$33"}</definedName>
    <definedName name="HTML_Control_2_1_1_2_1_3_5" hidden="1">{"'Ark1'!$A$8:$M$33"}</definedName>
    <definedName name="HTML_Control_2_1_1_2_1_3_5_1" hidden="1">{"'Ark1'!$A$8:$M$33"}</definedName>
    <definedName name="HTML_Control_2_1_1_2_1_3_5_2" hidden="1">{"'Ark1'!$A$8:$M$33"}</definedName>
    <definedName name="HTML_Control_2_1_1_2_1_3_5_3" hidden="1">{"'Ark1'!$A$8:$M$33"}</definedName>
    <definedName name="HTML_Control_2_1_1_2_1_3_5_4" hidden="1">{"'Ark1'!$A$8:$M$33"}</definedName>
    <definedName name="HTML_Control_2_1_1_2_1_3_5_5" hidden="1">{"'Ark1'!$A$8:$M$33"}</definedName>
    <definedName name="HTML_Control_2_1_1_2_1_4" hidden="1">{"'Ark1'!$A$8:$M$33"}</definedName>
    <definedName name="HTML_Control_2_1_1_2_1_4_1" hidden="1">{"'Ark1'!$A$8:$M$33"}</definedName>
    <definedName name="HTML_Control_2_1_1_2_1_4_2" hidden="1">{"'Ark1'!$A$8:$M$33"}</definedName>
    <definedName name="HTML_Control_2_1_1_2_1_4_3" hidden="1">{"'Ark1'!$A$8:$M$33"}</definedName>
    <definedName name="HTML_Control_2_1_1_2_1_4_4" hidden="1">{"'Ark1'!$A$8:$M$33"}</definedName>
    <definedName name="HTML_Control_2_1_1_2_1_4_5" hidden="1">{"'Ark1'!$A$8:$M$33"}</definedName>
    <definedName name="HTML_Control_2_1_1_2_1_5" hidden="1">{"'Ark1'!$A$8:$M$33"}</definedName>
    <definedName name="HTML_Control_2_1_1_2_1_5_1" hidden="1">{"'Ark1'!$A$8:$M$33"}</definedName>
    <definedName name="HTML_Control_2_1_1_2_1_5_2" hidden="1">{"'Ark1'!$A$8:$M$33"}</definedName>
    <definedName name="HTML_Control_2_1_1_2_1_5_3" hidden="1">{"'Ark1'!$A$8:$M$33"}</definedName>
    <definedName name="HTML_Control_2_1_1_2_1_5_4" hidden="1">{"'Ark1'!$A$8:$M$33"}</definedName>
    <definedName name="HTML_Control_2_1_1_2_1_5_5" hidden="1">{"'Ark1'!$A$8:$M$33"}</definedName>
    <definedName name="HTML_Control_2_1_1_2_2" hidden="1">{"'Ark1'!$A$8:$M$33"}</definedName>
    <definedName name="HTML_Control_2_1_1_2_2_1" hidden="1">{"'Ark1'!$A$8:$M$33"}</definedName>
    <definedName name="HTML_Control_2_1_1_2_2_1_1" hidden="1">{"'Ark1'!$A$8:$M$33"}</definedName>
    <definedName name="HTML_Control_2_1_1_2_2_1_1_1" hidden="1">{"'Ark1'!$A$8:$M$33"}</definedName>
    <definedName name="HTML_Control_2_1_1_2_2_1_1_2" hidden="1">{"'Ark1'!$A$8:$M$33"}</definedName>
    <definedName name="HTML_Control_2_1_1_2_2_1_1_3" hidden="1">{"'Ark1'!$A$8:$M$33"}</definedName>
    <definedName name="HTML_Control_2_1_1_2_2_1_1_4" hidden="1">{"'Ark1'!$A$8:$M$33"}</definedName>
    <definedName name="HTML_Control_2_1_1_2_2_1_1_5" hidden="1">{"'Ark1'!$A$8:$M$33"}</definedName>
    <definedName name="HTML_Control_2_1_1_2_2_1_2" hidden="1">{"'Ark1'!$A$8:$M$33"}</definedName>
    <definedName name="HTML_Control_2_1_1_2_2_1_2_1" hidden="1">{"'Ark1'!$A$8:$M$33"}</definedName>
    <definedName name="HTML_Control_2_1_1_2_2_1_2_2" hidden="1">{"'Ark1'!$A$8:$M$33"}</definedName>
    <definedName name="HTML_Control_2_1_1_2_2_1_2_3" hidden="1">{"'Ark1'!$A$8:$M$33"}</definedName>
    <definedName name="HTML_Control_2_1_1_2_2_1_2_4" hidden="1">{"'Ark1'!$A$8:$M$33"}</definedName>
    <definedName name="HTML_Control_2_1_1_2_2_1_2_5" hidden="1">{"'Ark1'!$A$8:$M$33"}</definedName>
    <definedName name="HTML_Control_2_1_1_2_2_1_3" hidden="1">{"'Ark1'!$A$8:$M$33"}</definedName>
    <definedName name="HTML_Control_2_1_1_2_2_1_3_1" hidden="1">{"'Ark1'!$A$8:$M$33"}</definedName>
    <definedName name="HTML_Control_2_1_1_2_2_1_3_2" hidden="1">{"'Ark1'!$A$8:$M$33"}</definedName>
    <definedName name="HTML_Control_2_1_1_2_2_1_3_3" hidden="1">{"'Ark1'!$A$8:$M$33"}</definedName>
    <definedName name="HTML_Control_2_1_1_2_2_1_3_4" hidden="1">{"'Ark1'!$A$8:$M$33"}</definedName>
    <definedName name="HTML_Control_2_1_1_2_2_1_3_5" hidden="1">{"'Ark1'!$A$8:$M$33"}</definedName>
    <definedName name="HTML_Control_2_1_1_2_2_1_4" hidden="1">{"'Ark1'!$A$8:$M$33"}</definedName>
    <definedName name="HTML_Control_2_1_1_2_2_1_4_1" hidden="1">{"'Ark1'!$A$8:$M$33"}</definedName>
    <definedName name="HTML_Control_2_1_1_2_2_1_4_2" hidden="1">{"'Ark1'!$A$8:$M$33"}</definedName>
    <definedName name="HTML_Control_2_1_1_2_2_1_4_3" hidden="1">{"'Ark1'!$A$8:$M$33"}</definedName>
    <definedName name="HTML_Control_2_1_1_2_2_1_4_4" hidden="1">{"'Ark1'!$A$8:$M$33"}</definedName>
    <definedName name="HTML_Control_2_1_1_2_2_1_4_5" hidden="1">{"'Ark1'!$A$8:$M$33"}</definedName>
    <definedName name="HTML_Control_2_1_1_2_2_1_5" hidden="1">{"'Ark1'!$A$8:$M$33"}</definedName>
    <definedName name="HTML_Control_2_1_1_2_2_1_5_1" hidden="1">{"'Ark1'!$A$8:$M$33"}</definedName>
    <definedName name="HTML_Control_2_1_1_2_2_1_5_2" hidden="1">{"'Ark1'!$A$8:$M$33"}</definedName>
    <definedName name="HTML_Control_2_1_1_2_2_1_5_3" hidden="1">{"'Ark1'!$A$8:$M$33"}</definedName>
    <definedName name="HTML_Control_2_1_1_2_2_1_5_4" hidden="1">{"'Ark1'!$A$8:$M$33"}</definedName>
    <definedName name="HTML_Control_2_1_1_2_2_1_5_5" hidden="1">{"'Ark1'!$A$8:$M$33"}</definedName>
    <definedName name="HTML_Control_2_1_1_2_2_2" hidden="1">{"'Ark1'!$A$8:$M$33"}</definedName>
    <definedName name="HTML_Control_2_1_1_2_2_2_1" hidden="1">{"'Ark1'!$A$8:$M$33"}</definedName>
    <definedName name="HTML_Control_2_1_1_2_2_2_2" hidden="1">{"'Ark1'!$A$8:$M$33"}</definedName>
    <definedName name="HTML_Control_2_1_1_2_2_2_3" hidden="1">{"'Ark1'!$A$8:$M$33"}</definedName>
    <definedName name="HTML_Control_2_1_1_2_2_2_4" hidden="1">{"'Ark1'!$A$8:$M$33"}</definedName>
    <definedName name="HTML_Control_2_1_1_2_2_2_5" hidden="1">{"'Ark1'!$A$8:$M$33"}</definedName>
    <definedName name="HTML_Control_2_1_1_2_2_3" hidden="1">{"'Ark1'!$A$8:$M$33"}</definedName>
    <definedName name="HTML_Control_2_1_1_2_2_3_1" hidden="1">{"'Ark1'!$A$8:$M$33"}</definedName>
    <definedName name="HTML_Control_2_1_1_2_2_3_2" hidden="1">{"'Ark1'!$A$8:$M$33"}</definedName>
    <definedName name="HTML_Control_2_1_1_2_2_3_3" hidden="1">{"'Ark1'!$A$8:$M$33"}</definedName>
    <definedName name="HTML_Control_2_1_1_2_2_3_4" hidden="1">{"'Ark1'!$A$8:$M$33"}</definedName>
    <definedName name="HTML_Control_2_1_1_2_2_3_5" hidden="1">{"'Ark1'!$A$8:$M$33"}</definedName>
    <definedName name="HTML_Control_2_1_1_2_2_4" hidden="1">{"'Ark1'!$A$8:$M$33"}</definedName>
    <definedName name="HTML_Control_2_1_1_2_2_4_1" hidden="1">{"'Ark1'!$A$8:$M$33"}</definedName>
    <definedName name="HTML_Control_2_1_1_2_2_4_2" hidden="1">{"'Ark1'!$A$8:$M$33"}</definedName>
    <definedName name="HTML_Control_2_1_1_2_2_4_3" hidden="1">{"'Ark1'!$A$8:$M$33"}</definedName>
    <definedName name="HTML_Control_2_1_1_2_2_4_4" hidden="1">{"'Ark1'!$A$8:$M$33"}</definedName>
    <definedName name="HTML_Control_2_1_1_2_2_4_5" hidden="1">{"'Ark1'!$A$8:$M$33"}</definedName>
    <definedName name="HTML_Control_2_1_1_2_2_5" hidden="1">{"'Ark1'!$A$8:$M$33"}</definedName>
    <definedName name="HTML_Control_2_1_1_2_2_5_1" hidden="1">{"'Ark1'!$A$8:$M$33"}</definedName>
    <definedName name="HTML_Control_2_1_1_2_2_5_2" hidden="1">{"'Ark1'!$A$8:$M$33"}</definedName>
    <definedName name="HTML_Control_2_1_1_2_2_5_3" hidden="1">{"'Ark1'!$A$8:$M$33"}</definedName>
    <definedName name="HTML_Control_2_1_1_2_2_5_4" hidden="1">{"'Ark1'!$A$8:$M$33"}</definedName>
    <definedName name="HTML_Control_2_1_1_2_2_5_5" hidden="1">{"'Ark1'!$A$8:$M$33"}</definedName>
    <definedName name="HTML_Control_2_1_1_2_3" hidden="1">{"'Ark1'!$A$8:$M$33"}</definedName>
    <definedName name="HTML_Control_2_1_1_2_3_1" hidden="1">{"'Ark1'!$A$8:$M$33"}</definedName>
    <definedName name="HTML_Control_2_1_1_2_3_1_1" hidden="1">{"'Ark1'!$A$8:$M$33"}</definedName>
    <definedName name="HTML_Control_2_1_1_2_3_1_1_1" hidden="1">{"'Ark1'!$A$8:$M$33"}</definedName>
    <definedName name="HTML_Control_2_1_1_2_3_1_1_2" hidden="1">{"'Ark1'!$A$8:$M$33"}</definedName>
    <definedName name="HTML_Control_2_1_1_2_3_1_1_3" hidden="1">{"'Ark1'!$A$8:$M$33"}</definedName>
    <definedName name="HTML_Control_2_1_1_2_3_1_1_4" hidden="1">{"'Ark1'!$A$8:$M$33"}</definedName>
    <definedName name="HTML_Control_2_1_1_2_3_1_1_5" hidden="1">{"'Ark1'!$A$8:$M$33"}</definedName>
    <definedName name="HTML_Control_2_1_1_2_3_1_2" hidden="1">{"'Ark1'!$A$8:$M$33"}</definedName>
    <definedName name="HTML_Control_2_1_1_2_3_1_2_1" hidden="1">{"'Ark1'!$A$8:$M$33"}</definedName>
    <definedName name="HTML_Control_2_1_1_2_3_1_2_2" hidden="1">{"'Ark1'!$A$8:$M$33"}</definedName>
    <definedName name="HTML_Control_2_1_1_2_3_1_2_3" hidden="1">{"'Ark1'!$A$8:$M$33"}</definedName>
    <definedName name="HTML_Control_2_1_1_2_3_1_2_4" hidden="1">{"'Ark1'!$A$8:$M$33"}</definedName>
    <definedName name="HTML_Control_2_1_1_2_3_1_2_5" hidden="1">{"'Ark1'!$A$8:$M$33"}</definedName>
    <definedName name="HTML_Control_2_1_1_2_3_1_3" hidden="1">{"'Ark1'!$A$8:$M$33"}</definedName>
    <definedName name="HTML_Control_2_1_1_2_3_1_3_1" hidden="1">{"'Ark1'!$A$8:$M$33"}</definedName>
    <definedName name="HTML_Control_2_1_1_2_3_1_3_2" hidden="1">{"'Ark1'!$A$8:$M$33"}</definedName>
    <definedName name="HTML_Control_2_1_1_2_3_1_3_3" hidden="1">{"'Ark1'!$A$8:$M$33"}</definedName>
    <definedName name="HTML_Control_2_1_1_2_3_1_3_4" hidden="1">{"'Ark1'!$A$8:$M$33"}</definedName>
    <definedName name="HTML_Control_2_1_1_2_3_1_3_5" hidden="1">{"'Ark1'!$A$8:$M$33"}</definedName>
    <definedName name="HTML_Control_2_1_1_2_3_1_4" hidden="1">{"'Ark1'!$A$8:$M$33"}</definedName>
    <definedName name="HTML_Control_2_1_1_2_3_1_4_1" hidden="1">{"'Ark1'!$A$8:$M$33"}</definedName>
    <definedName name="HTML_Control_2_1_1_2_3_1_4_2" hidden="1">{"'Ark1'!$A$8:$M$33"}</definedName>
    <definedName name="HTML_Control_2_1_1_2_3_1_4_3" hidden="1">{"'Ark1'!$A$8:$M$33"}</definedName>
    <definedName name="HTML_Control_2_1_1_2_3_1_4_4" hidden="1">{"'Ark1'!$A$8:$M$33"}</definedName>
    <definedName name="HTML_Control_2_1_1_2_3_1_4_5" hidden="1">{"'Ark1'!$A$8:$M$33"}</definedName>
    <definedName name="HTML_Control_2_1_1_2_3_1_5" hidden="1">{"'Ark1'!$A$8:$M$33"}</definedName>
    <definedName name="HTML_Control_2_1_1_2_3_1_5_1" hidden="1">{"'Ark1'!$A$8:$M$33"}</definedName>
    <definedName name="HTML_Control_2_1_1_2_3_1_5_2" hidden="1">{"'Ark1'!$A$8:$M$33"}</definedName>
    <definedName name="HTML_Control_2_1_1_2_3_1_5_3" hidden="1">{"'Ark1'!$A$8:$M$33"}</definedName>
    <definedName name="HTML_Control_2_1_1_2_3_1_5_4" hidden="1">{"'Ark1'!$A$8:$M$33"}</definedName>
    <definedName name="HTML_Control_2_1_1_2_3_1_5_5" hidden="1">{"'Ark1'!$A$8:$M$33"}</definedName>
    <definedName name="HTML_Control_2_1_1_2_3_2" hidden="1">{"'Ark1'!$A$8:$M$33"}</definedName>
    <definedName name="HTML_Control_2_1_1_2_3_2_1" hidden="1">{"'Ark1'!$A$8:$M$33"}</definedName>
    <definedName name="HTML_Control_2_1_1_2_3_2_2" hidden="1">{"'Ark1'!$A$8:$M$33"}</definedName>
    <definedName name="HTML_Control_2_1_1_2_3_2_3" hidden="1">{"'Ark1'!$A$8:$M$33"}</definedName>
    <definedName name="HTML_Control_2_1_1_2_3_2_4" hidden="1">{"'Ark1'!$A$8:$M$33"}</definedName>
    <definedName name="HTML_Control_2_1_1_2_3_2_5" hidden="1">{"'Ark1'!$A$8:$M$33"}</definedName>
    <definedName name="HTML_Control_2_1_1_2_3_3" hidden="1">{"'Ark1'!$A$8:$M$33"}</definedName>
    <definedName name="HTML_Control_2_1_1_2_3_3_1" hidden="1">{"'Ark1'!$A$8:$M$33"}</definedName>
    <definedName name="HTML_Control_2_1_1_2_3_3_2" hidden="1">{"'Ark1'!$A$8:$M$33"}</definedName>
    <definedName name="HTML_Control_2_1_1_2_3_3_3" hidden="1">{"'Ark1'!$A$8:$M$33"}</definedName>
    <definedName name="HTML_Control_2_1_1_2_3_3_4" hidden="1">{"'Ark1'!$A$8:$M$33"}</definedName>
    <definedName name="HTML_Control_2_1_1_2_3_3_5" hidden="1">{"'Ark1'!$A$8:$M$33"}</definedName>
    <definedName name="HTML_Control_2_1_1_2_3_4" hidden="1">{"'Ark1'!$A$8:$M$33"}</definedName>
    <definedName name="HTML_Control_2_1_1_2_3_4_1" hidden="1">{"'Ark1'!$A$8:$M$33"}</definedName>
    <definedName name="HTML_Control_2_1_1_2_3_4_2" hidden="1">{"'Ark1'!$A$8:$M$33"}</definedName>
    <definedName name="HTML_Control_2_1_1_2_3_4_3" hidden="1">{"'Ark1'!$A$8:$M$33"}</definedName>
    <definedName name="HTML_Control_2_1_1_2_3_4_4" hidden="1">{"'Ark1'!$A$8:$M$33"}</definedName>
    <definedName name="HTML_Control_2_1_1_2_3_4_5" hidden="1">{"'Ark1'!$A$8:$M$33"}</definedName>
    <definedName name="HTML_Control_2_1_1_2_3_5" hidden="1">{"'Ark1'!$A$8:$M$33"}</definedName>
    <definedName name="HTML_Control_2_1_1_2_3_5_1" hidden="1">{"'Ark1'!$A$8:$M$33"}</definedName>
    <definedName name="HTML_Control_2_1_1_2_3_5_2" hidden="1">{"'Ark1'!$A$8:$M$33"}</definedName>
    <definedName name="HTML_Control_2_1_1_2_3_5_3" hidden="1">{"'Ark1'!$A$8:$M$33"}</definedName>
    <definedName name="HTML_Control_2_1_1_2_3_5_4" hidden="1">{"'Ark1'!$A$8:$M$33"}</definedName>
    <definedName name="HTML_Control_2_1_1_2_3_5_5" hidden="1">{"'Ark1'!$A$8:$M$33"}</definedName>
    <definedName name="HTML_Control_2_1_1_2_4" hidden="1">{"'Ark1'!$A$8:$M$33"}</definedName>
    <definedName name="HTML_Control_2_1_1_2_4_1" hidden="1">{"'Ark1'!$A$8:$M$33"}</definedName>
    <definedName name="HTML_Control_2_1_1_2_4_1_1" hidden="1">{"'Ark1'!$A$8:$M$33"}</definedName>
    <definedName name="HTML_Control_2_1_1_2_4_1_2" hidden="1">{"'Ark1'!$A$8:$M$33"}</definedName>
    <definedName name="HTML_Control_2_1_1_2_4_1_3" hidden="1">{"'Ark1'!$A$8:$M$33"}</definedName>
    <definedName name="HTML_Control_2_1_1_2_4_1_4" hidden="1">{"'Ark1'!$A$8:$M$33"}</definedName>
    <definedName name="HTML_Control_2_1_1_2_4_1_5" hidden="1">{"'Ark1'!$A$8:$M$33"}</definedName>
    <definedName name="HTML_Control_2_1_1_2_4_2" hidden="1">{"'Ark1'!$A$8:$M$33"}</definedName>
    <definedName name="HTML_Control_2_1_1_2_4_2_1" hidden="1">{"'Ark1'!$A$8:$M$33"}</definedName>
    <definedName name="HTML_Control_2_1_1_2_4_2_2" hidden="1">{"'Ark1'!$A$8:$M$33"}</definedName>
    <definedName name="HTML_Control_2_1_1_2_4_2_3" hidden="1">{"'Ark1'!$A$8:$M$33"}</definedName>
    <definedName name="HTML_Control_2_1_1_2_4_2_4" hidden="1">{"'Ark1'!$A$8:$M$33"}</definedName>
    <definedName name="HTML_Control_2_1_1_2_4_2_5" hidden="1">{"'Ark1'!$A$8:$M$33"}</definedName>
    <definedName name="HTML_Control_2_1_1_2_4_3" hidden="1">{"'Ark1'!$A$8:$M$33"}</definedName>
    <definedName name="HTML_Control_2_1_1_2_4_3_1" hidden="1">{"'Ark1'!$A$8:$M$33"}</definedName>
    <definedName name="HTML_Control_2_1_1_2_4_3_2" hidden="1">{"'Ark1'!$A$8:$M$33"}</definedName>
    <definedName name="HTML_Control_2_1_1_2_4_3_3" hidden="1">{"'Ark1'!$A$8:$M$33"}</definedName>
    <definedName name="HTML_Control_2_1_1_2_4_3_4" hidden="1">{"'Ark1'!$A$8:$M$33"}</definedName>
    <definedName name="HTML_Control_2_1_1_2_4_3_5" hidden="1">{"'Ark1'!$A$8:$M$33"}</definedName>
    <definedName name="HTML_Control_2_1_1_2_4_4" hidden="1">{"'Ark1'!$A$8:$M$33"}</definedName>
    <definedName name="HTML_Control_2_1_1_2_4_4_1" hidden="1">{"'Ark1'!$A$8:$M$33"}</definedName>
    <definedName name="HTML_Control_2_1_1_2_4_4_2" hidden="1">{"'Ark1'!$A$8:$M$33"}</definedName>
    <definedName name="HTML_Control_2_1_1_2_4_4_3" hidden="1">{"'Ark1'!$A$8:$M$33"}</definedName>
    <definedName name="HTML_Control_2_1_1_2_4_4_4" hidden="1">{"'Ark1'!$A$8:$M$33"}</definedName>
    <definedName name="HTML_Control_2_1_1_2_4_4_5" hidden="1">{"'Ark1'!$A$8:$M$33"}</definedName>
    <definedName name="HTML_Control_2_1_1_2_4_5" hidden="1">{"'Ark1'!$A$8:$M$33"}</definedName>
    <definedName name="HTML_Control_2_1_1_2_4_5_1" hidden="1">{"'Ark1'!$A$8:$M$33"}</definedName>
    <definedName name="HTML_Control_2_1_1_2_4_5_2" hidden="1">{"'Ark1'!$A$8:$M$33"}</definedName>
    <definedName name="HTML_Control_2_1_1_2_4_5_3" hidden="1">{"'Ark1'!$A$8:$M$33"}</definedName>
    <definedName name="HTML_Control_2_1_1_2_4_5_4" hidden="1">{"'Ark1'!$A$8:$M$33"}</definedName>
    <definedName name="HTML_Control_2_1_1_2_4_5_5" hidden="1">{"'Ark1'!$A$8:$M$33"}</definedName>
    <definedName name="HTML_Control_2_1_1_2_5" hidden="1">{"'Ark1'!$A$8:$M$33"}</definedName>
    <definedName name="HTML_Control_2_1_1_2_5_1" hidden="1">{"'Ark1'!$A$8:$M$33"}</definedName>
    <definedName name="HTML_Control_2_1_1_2_5_2" hidden="1">{"'Ark1'!$A$8:$M$33"}</definedName>
    <definedName name="HTML_Control_2_1_1_2_5_3" hidden="1">{"'Ark1'!$A$8:$M$33"}</definedName>
    <definedName name="HTML_Control_2_1_1_2_5_4" hidden="1">{"'Ark1'!$A$8:$M$33"}</definedName>
    <definedName name="HTML_Control_2_1_1_2_5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1_1" hidden="1">{"'Ark1'!$A$8:$M$33"}</definedName>
    <definedName name="HTML_Control_2_1_1_3_1_1_1_2" hidden="1">{"'Ark1'!$A$8:$M$33"}</definedName>
    <definedName name="HTML_Control_2_1_1_3_1_1_1_3" hidden="1">{"'Ark1'!$A$8:$M$33"}</definedName>
    <definedName name="HTML_Control_2_1_1_3_1_1_1_4" hidden="1">{"'Ark1'!$A$8:$M$33"}</definedName>
    <definedName name="HTML_Control_2_1_1_3_1_1_1_5" hidden="1">{"'Ark1'!$A$8:$M$33"}</definedName>
    <definedName name="HTML_Control_2_1_1_3_1_1_2" hidden="1">{"'Ark1'!$A$8:$M$33"}</definedName>
    <definedName name="HTML_Control_2_1_1_3_1_1_2_1" hidden="1">{"'Ark1'!$A$8:$M$33"}</definedName>
    <definedName name="HTML_Control_2_1_1_3_1_1_2_2" hidden="1">{"'Ark1'!$A$8:$M$33"}</definedName>
    <definedName name="HTML_Control_2_1_1_3_1_1_2_3" hidden="1">{"'Ark1'!$A$8:$M$33"}</definedName>
    <definedName name="HTML_Control_2_1_1_3_1_1_2_4" hidden="1">{"'Ark1'!$A$8:$M$33"}</definedName>
    <definedName name="HTML_Control_2_1_1_3_1_1_2_5" hidden="1">{"'Ark1'!$A$8:$M$33"}</definedName>
    <definedName name="HTML_Control_2_1_1_3_1_1_3" hidden="1">{"'Ark1'!$A$8:$M$33"}</definedName>
    <definedName name="HTML_Control_2_1_1_3_1_1_3_1" hidden="1">{"'Ark1'!$A$8:$M$33"}</definedName>
    <definedName name="HTML_Control_2_1_1_3_1_1_3_2" hidden="1">{"'Ark1'!$A$8:$M$33"}</definedName>
    <definedName name="HTML_Control_2_1_1_3_1_1_3_3" hidden="1">{"'Ark1'!$A$8:$M$33"}</definedName>
    <definedName name="HTML_Control_2_1_1_3_1_1_3_4" hidden="1">{"'Ark1'!$A$8:$M$33"}</definedName>
    <definedName name="HTML_Control_2_1_1_3_1_1_3_5" hidden="1">{"'Ark1'!$A$8:$M$33"}</definedName>
    <definedName name="HTML_Control_2_1_1_3_1_1_4" hidden="1">{"'Ark1'!$A$8:$M$33"}</definedName>
    <definedName name="HTML_Control_2_1_1_3_1_1_4_1" hidden="1">{"'Ark1'!$A$8:$M$33"}</definedName>
    <definedName name="HTML_Control_2_1_1_3_1_1_4_2" hidden="1">{"'Ark1'!$A$8:$M$33"}</definedName>
    <definedName name="HTML_Control_2_1_1_3_1_1_4_3" hidden="1">{"'Ark1'!$A$8:$M$33"}</definedName>
    <definedName name="HTML_Control_2_1_1_3_1_1_4_4" hidden="1">{"'Ark1'!$A$8:$M$33"}</definedName>
    <definedName name="HTML_Control_2_1_1_3_1_1_4_5" hidden="1">{"'Ark1'!$A$8:$M$33"}</definedName>
    <definedName name="HTML_Control_2_1_1_3_1_1_5" hidden="1">{"'Ark1'!$A$8:$M$33"}</definedName>
    <definedName name="HTML_Control_2_1_1_3_1_1_5_1" hidden="1">{"'Ark1'!$A$8:$M$33"}</definedName>
    <definedName name="HTML_Control_2_1_1_3_1_1_5_2" hidden="1">{"'Ark1'!$A$8:$M$33"}</definedName>
    <definedName name="HTML_Control_2_1_1_3_1_1_5_3" hidden="1">{"'Ark1'!$A$8:$M$33"}</definedName>
    <definedName name="HTML_Control_2_1_1_3_1_1_5_4" hidden="1">{"'Ark1'!$A$8:$M$33"}</definedName>
    <definedName name="HTML_Control_2_1_1_3_1_1_5_5" hidden="1">{"'Ark1'!$A$8:$M$33"}</definedName>
    <definedName name="HTML_Control_2_1_1_3_1_2" hidden="1">{"'Ark1'!$A$8:$M$33"}</definedName>
    <definedName name="HTML_Control_2_1_1_3_1_2_1" hidden="1">{"'Ark1'!$A$8:$M$33"}</definedName>
    <definedName name="HTML_Control_2_1_1_3_1_2_2" hidden="1">{"'Ark1'!$A$8:$M$33"}</definedName>
    <definedName name="HTML_Control_2_1_1_3_1_2_3" hidden="1">{"'Ark1'!$A$8:$M$33"}</definedName>
    <definedName name="HTML_Control_2_1_1_3_1_2_4" hidden="1">{"'Ark1'!$A$8:$M$33"}</definedName>
    <definedName name="HTML_Control_2_1_1_3_1_2_5" hidden="1">{"'Ark1'!$A$8:$M$33"}</definedName>
    <definedName name="HTML_Control_2_1_1_3_1_3" hidden="1">{"'Ark1'!$A$8:$M$33"}</definedName>
    <definedName name="HTML_Control_2_1_1_3_1_3_1" hidden="1">{"'Ark1'!$A$8:$M$33"}</definedName>
    <definedName name="HTML_Control_2_1_1_3_1_3_2" hidden="1">{"'Ark1'!$A$8:$M$33"}</definedName>
    <definedName name="HTML_Control_2_1_1_3_1_3_3" hidden="1">{"'Ark1'!$A$8:$M$33"}</definedName>
    <definedName name="HTML_Control_2_1_1_3_1_3_4" hidden="1">{"'Ark1'!$A$8:$M$33"}</definedName>
    <definedName name="HTML_Control_2_1_1_3_1_3_5" hidden="1">{"'Ark1'!$A$8:$M$33"}</definedName>
    <definedName name="HTML_Control_2_1_1_3_1_4" hidden="1">{"'Ark1'!$A$8:$M$33"}</definedName>
    <definedName name="HTML_Control_2_1_1_3_1_4_1" hidden="1">{"'Ark1'!$A$8:$M$33"}</definedName>
    <definedName name="HTML_Control_2_1_1_3_1_4_2" hidden="1">{"'Ark1'!$A$8:$M$33"}</definedName>
    <definedName name="HTML_Control_2_1_1_3_1_4_3" hidden="1">{"'Ark1'!$A$8:$M$33"}</definedName>
    <definedName name="HTML_Control_2_1_1_3_1_4_4" hidden="1">{"'Ark1'!$A$8:$M$33"}</definedName>
    <definedName name="HTML_Control_2_1_1_3_1_4_5" hidden="1">{"'Ark1'!$A$8:$M$33"}</definedName>
    <definedName name="HTML_Control_2_1_1_3_1_5" hidden="1">{"'Ark1'!$A$8:$M$33"}</definedName>
    <definedName name="HTML_Control_2_1_1_3_1_5_1" hidden="1">{"'Ark1'!$A$8:$M$33"}</definedName>
    <definedName name="HTML_Control_2_1_1_3_1_5_2" hidden="1">{"'Ark1'!$A$8:$M$33"}</definedName>
    <definedName name="HTML_Control_2_1_1_3_1_5_3" hidden="1">{"'Ark1'!$A$8:$M$33"}</definedName>
    <definedName name="HTML_Control_2_1_1_3_1_5_4" hidden="1">{"'Ark1'!$A$8:$M$33"}</definedName>
    <definedName name="HTML_Control_2_1_1_3_1_5_5" hidden="1">{"'Ark1'!$A$8:$M$33"}</definedName>
    <definedName name="HTML_Control_2_1_1_3_2" hidden="1">{"'Ark1'!$A$8:$M$33"}</definedName>
    <definedName name="HTML_Control_2_1_1_3_2_1" hidden="1">{"'Ark1'!$A$8:$M$33"}</definedName>
    <definedName name="HTML_Control_2_1_1_3_2_1_1" hidden="1">{"'Ark1'!$A$8:$M$33"}</definedName>
    <definedName name="HTML_Control_2_1_1_3_2_1_1_1" hidden="1">{"'Ark1'!$A$8:$M$33"}</definedName>
    <definedName name="HTML_Control_2_1_1_3_2_1_1_2" hidden="1">{"'Ark1'!$A$8:$M$33"}</definedName>
    <definedName name="HTML_Control_2_1_1_3_2_1_1_3" hidden="1">{"'Ark1'!$A$8:$M$33"}</definedName>
    <definedName name="HTML_Control_2_1_1_3_2_1_1_4" hidden="1">{"'Ark1'!$A$8:$M$33"}</definedName>
    <definedName name="HTML_Control_2_1_1_3_2_1_1_5" hidden="1">{"'Ark1'!$A$8:$M$33"}</definedName>
    <definedName name="HTML_Control_2_1_1_3_2_1_2" hidden="1">{"'Ark1'!$A$8:$M$33"}</definedName>
    <definedName name="HTML_Control_2_1_1_3_2_1_2_1" hidden="1">{"'Ark1'!$A$8:$M$33"}</definedName>
    <definedName name="HTML_Control_2_1_1_3_2_1_2_2" hidden="1">{"'Ark1'!$A$8:$M$33"}</definedName>
    <definedName name="HTML_Control_2_1_1_3_2_1_2_3" hidden="1">{"'Ark1'!$A$8:$M$33"}</definedName>
    <definedName name="HTML_Control_2_1_1_3_2_1_2_4" hidden="1">{"'Ark1'!$A$8:$M$33"}</definedName>
    <definedName name="HTML_Control_2_1_1_3_2_1_2_5" hidden="1">{"'Ark1'!$A$8:$M$33"}</definedName>
    <definedName name="HTML_Control_2_1_1_3_2_1_3" hidden="1">{"'Ark1'!$A$8:$M$33"}</definedName>
    <definedName name="HTML_Control_2_1_1_3_2_1_3_1" hidden="1">{"'Ark1'!$A$8:$M$33"}</definedName>
    <definedName name="HTML_Control_2_1_1_3_2_1_3_2" hidden="1">{"'Ark1'!$A$8:$M$33"}</definedName>
    <definedName name="HTML_Control_2_1_1_3_2_1_3_3" hidden="1">{"'Ark1'!$A$8:$M$33"}</definedName>
    <definedName name="HTML_Control_2_1_1_3_2_1_3_4" hidden="1">{"'Ark1'!$A$8:$M$33"}</definedName>
    <definedName name="HTML_Control_2_1_1_3_2_1_3_5" hidden="1">{"'Ark1'!$A$8:$M$33"}</definedName>
    <definedName name="HTML_Control_2_1_1_3_2_1_4" hidden="1">{"'Ark1'!$A$8:$M$33"}</definedName>
    <definedName name="HTML_Control_2_1_1_3_2_1_4_1" hidden="1">{"'Ark1'!$A$8:$M$33"}</definedName>
    <definedName name="HTML_Control_2_1_1_3_2_1_4_2" hidden="1">{"'Ark1'!$A$8:$M$33"}</definedName>
    <definedName name="HTML_Control_2_1_1_3_2_1_4_3" hidden="1">{"'Ark1'!$A$8:$M$33"}</definedName>
    <definedName name="HTML_Control_2_1_1_3_2_1_4_4" hidden="1">{"'Ark1'!$A$8:$M$33"}</definedName>
    <definedName name="HTML_Control_2_1_1_3_2_1_4_5" hidden="1">{"'Ark1'!$A$8:$M$33"}</definedName>
    <definedName name="HTML_Control_2_1_1_3_2_1_5" hidden="1">{"'Ark1'!$A$8:$M$33"}</definedName>
    <definedName name="HTML_Control_2_1_1_3_2_1_5_1" hidden="1">{"'Ark1'!$A$8:$M$33"}</definedName>
    <definedName name="HTML_Control_2_1_1_3_2_1_5_2" hidden="1">{"'Ark1'!$A$8:$M$33"}</definedName>
    <definedName name="HTML_Control_2_1_1_3_2_1_5_3" hidden="1">{"'Ark1'!$A$8:$M$33"}</definedName>
    <definedName name="HTML_Control_2_1_1_3_2_1_5_4" hidden="1">{"'Ark1'!$A$8:$M$33"}</definedName>
    <definedName name="HTML_Control_2_1_1_3_2_1_5_5" hidden="1">{"'Ark1'!$A$8:$M$33"}</definedName>
    <definedName name="HTML_Control_2_1_1_3_2_2" hidden="1">{"'Ark1'!$A$8:$M$33"}</definedName>
    <definedName name="HTML_Control_2_1_1_3_2_2_1" hidden="1">{"'Ark1'!$A$8:$M$33"}</definedName>
    <definedName name="HTML_Control_2_1_1_3_2_2_2" hidden="1">{"'Ark1'!$A$8:$M$33"}</definedName>
    <definedName name="HTML_Control_2_1_1_3_2_2_3" hidden="1">{"'Ark1'!$A$8:$M$33"}</definedName>
    <definedName name="HTML_Control_2_1_1_3_2_2_4" hidden="1">{"'Ark1'!$A$8:$M$33"}</definedName>
    <definedName name="HTML_Control_2_1_1_3_2_2_5" hidden="1">{"'Ark1'!$A$8:$M$33"}</definedName>
    <definedName name="HTML_Control_2_1_1_3_2_3" hidden="1">{"'Ark1'!$A$8:$M$33"}</definedName>
    <definedName name="HTML_Control_2_1_1_3_2_3_1" hidden="1">{"'Ark1'!$A$8:$M$33"}</definedName>
    <definedName name="HTML_Control_2_1_1_3_2_3_2" hidden="1">{"'Ark1'!$A$8:$M$33"}</definedName>
    <definedName name="HTML_Control_2_1_1_3_2_3_3" hidden="1">{"'Ark1'!$A$8:$M$33"}</definedName>
    <definedName name="HTML_Control_2_1_1_3_2_3_4" hidden="1">{"'Ark1'!$A$8:$M$33"}</definedName>
    <definedName name="HTML_Control_2_1_1_3_2_3_5" hidden="1">{"'Ark1'!$A$8:$M$33"}</definedName>
    <definedName name="HTML_Control_2_1_1_3_2_4" hidden="1">{"'Ark1'!$A$8:$M$33"}</definedName>
    <definedName name="HTML_Control_2_1_1_3_2_4_1" hidden="1">{"'Ark1'!$A$8:$M$33"}</definedName>
    <definedName name="HTML_Control_2_1_1_3_2_4_2" hidden="1">{"'Ark1'!$A$8:$M$33"}</definedName>
    <definedName name="HTML_Control_2_1_1_3_2_4_3" hidden="1">{"'Ark1'!$A$8:$M$33"}</definedName>
    <definedName name="HTML_Control_2_1_1_3_2_4_4" hidden="1">{"'Ark1'!$A$8:$M$33"}</definedName>
    <definedName name="HTML_Control_2_1_1_3_2_4_5" hidden="1">{"'Ark1'!$A$8:$M$33"}</definedName>
    <definedName name="HTML_Control_2_1_1_3_2_5" hidden="1">{"'Ark1'!$A$8:$M$33"}</definedName>
    <definedName name="HTML_Control_2_1_1_3_2_5_1" hidden="1">{"'Ark1'!$A$8:$M$33"}</definedName>
    <definedName name="HTML_Control_2_1_1_3_2_5_2" hidden="1">{"'Ark1'!$A$8:$M$33"}</definedName>
    <definedName name="HTML_Control_2_1_1_3_2_5_3" hidden="1">{"'Ark1'!$A$8:$M$33"}</definedName>
    <definedName name="HTML_Control_2_1_1_3_2_5_4" hidden="1">{"'Ark1'!$A$8:$M$33"}</definedName>
    <definedName name="HTML_Control_2_1_1_3_2_5_5" hidden="1">{"'Ark1'!$A$8:$M$33"}</definedName>
    <definedName name="HTML_Control_2_1_1_3_3" hidden="1">{"'Ark1'!$A$8:$M$33"}</definedName>
    <definedName name="HTML_Control_2_1_1_3_3_1" hidden="1">{"'Ark1'!$A$8:$M$33"}</definedName>
    <definedName name="HTML_Control_2_1_1_3_3_1_1" hidden="1">{"'Ark1'!$A$8:$M$33"}</definedName>
    <definedName name="HTML_Control_2_1_1_3_3_1_2" hidden="1">{"'Ark1'!$A$8:$M$33"}</definedName>
    <definedName name="HTML_Control_2_1_1_3_3_1_3" hidden="1">{"'Ark1'!$A$8:$M$33"}</definedName>
    <definedName name="HTML_Control_2_1_1_3_3_1_4" hidden="1">{"'Ark1'!$A$8:$M$33"}</definedName>
    <definedName name="HTML_Control_2_1_1_3_3_1_5" hidden="1">{"'Ark1'!$A$8:$M$33"}</definedName>
    <definedName name="HTML_Control_2_1_1_3_3_2" hidden="1">{"'Ark1'!$A$8:$M$33"}</definedName>
    <definedName name="HTML_Control_2_1_1_3_3_2_1" hidden="1">{"'Ark1'!$A$8:$M$33"}</definedName>
    <definedName name="HTML_Control_2_1_1_3_3_2_2" hidden="1">{"'Ark1'!$A$8:$M$33"}</definedName>
    <definedName name="HTML_Control_2_1_1_3_3_2_3" hidden="1">{"'Ark1'!$A$8:$M$33"}</definedName>
    <definedName name="HTML_Control_2_1_1_3_3_2_4" hidden="1">{"'Ark1'!$A$8:$M$33"}</definedName>
    <definedName name="HTML_Control_2_1_1_3_3_2_5" hidden="1">{"'Ark1'!$A$8:$M$33"}</definedName>
    <definedName name="HTML_Control_2_1_1_3_3_3" hidden="1">{"'Ark1'!$A$8:$M$33"}</definedName>
    <definedName name="HTML_Control_2_1_1_3_3_3_1" hidden="1">{"'Ark1'!$A$8:$M$33"}</definedName>
    <definedName name="HTML_Control_2_1_1_3_3_3_2" hidden="1">{"'Ark1'!$A$8:$M$33"}</definedName>
    <definedName name="HTML_Control_2_1_1_3_3_3_3" hidden="1">{"'Ark1'!$A$8:$M$33"}</definedName>
    <definedName name="HTML_Control_2_1_1_3_3_3_4" hidden="1">{"'Ark1'!$A$8:$M$33"}</definedName>
    <definedName name="HTML_Control_2_1_1_3_3_3_5" hidden="1">{"'Ark1'!$A$8:$M$33"}</definedName>
    <definedName name="HTML_Control_2_1_1_3_3_4" hidden="1">{"'Ark1'!$A$8:$M$33"}</definedName>
    <definedName name="HTML_Control_2_1_1_3_3_4_1" hidden="1">{"'Ark1'!$A$8:$M$33"}</definedName>
    <definedName name="HTML_Control_2_1_1_3_3_4_2" hidden="1">{"'Ark1'!$A$8:$M$33"}</definedName>
    <definedName name="HTML_Control_2_1_1_3_3_4_3" hidden="1">{"'Ark1'!$A$8:$M$33"}</definedName>
    <definedName name="HTML_Control_2_1_1_3_3_4_4" hidden="1">{"'Ark1'!$A$8:$M$33"}</definedName>
    <definedName name="HTML_Control_2_1_1_3_3_4_5" hidden="1">{"'Ark1'!$A$8:$M$33"}</definedName>
    <definedName name="HTML_Control_2_1_1_3_3_5" hidden="1">{"'Ark1'!$A$8:$M$33"}</definedName>
    <definedName name="HTML_Control_2_1_1_3_3_5_1" hidden="1">{"'Ark1'!$A$8:$M$33"}</definedName>
    <definedName name="HTML_Control_2_1_1_3_3_5_2" hidden="1">{"'Ark1'!$A$8:$M$33"}</definedName>
    <definedName name="HTML_Control_2_1_1_3_3_5_3" hidden="1">{"'Ark1'!$A$8:$M$33"}</definedName>
    <definedName name="HTML_Control_2_1_1_3_3_5_4" hidden="1">{"'Ark1'!$A$8:$M$33"}</definedName>
    <definedName name="HTML_Control_2_1_1_3_3_5_5" hidden="1">{"'Ark1'!$A$8:$M$33"}</definedName>
    <definedName name="HTML_Control_2_1_1_3_4" hidden="1">{"'Ark1'!$A$8:$M$33"}</definedName>
    <definedName name="HTML_Control_2_1_1_3_4_1" hidden="1">{"'Ark1'!$A$8:$M$33"}</definedName>
    <definedName name="HTML_Control_2_1_1_3_4_2" hidden="1">{"'Ark1'!$A$8:$M$33"}</definedName>
    <definedName name="HTML_Control_2_1_1_3_4_3" hidden="1">{"'Ark1'!$A$8:$M$33"}</definedName>
    <definedName name="HTML_Control_2_1_1_3_4_4" hidden="1">{"'Ark1'!$A$8:$M$33"}</definedName>
    <definedName name="HTML_Control_2_1_1_3_4_5" hidden="1">{"'Ark1'!$A$8:$M$33"}</definedName>
    <definedName name="HTML_Control_2_1_1_3_5" hidden="1">{"'Ark1'!$A$8:$M$33"}</definedName>
    <definedName name="HTML_Control_2_1_1_3_5_1" hidden="1">{"'Ark1'!$A$8:$M$33"}</definedName>
    <definedName name="HTML_Control_2_1_1_3_5_2" hidden="1">{"'Ark1'!$A$8:$M$33"}</definedName>
    <definedName name="HTML_Control_2_1_1_3_5_3" hidden="1">{"'Ark1'!$A$8:$M$33"}</definedName>
    <definedName name="HTML_Control_2_1_1_3_5_4" hidden="1">{"'Ark1'!$A$8:$M$33"}</definedName>
    <definedName name="HTML_Control_2_1_1_3_5_5" hidden="1">{"'Ark1'!$A$8:$M$33"}</definedName>
    <definedName name="HTML_Control_2_1_1_4" hidden="1">{"'Ark1'!$A$8:$M$33"}</definedName>
    <definedName name="HTML_Control_2_1_1_4_1" hidden="1">{"'Ark1'!$A$8:$M$33"}</definedName>
    <definedName name="HTML_Control_2_1_1_4_1_1" hidden="1">{"'Ark1'!$A$8:$M$33"}</definedName>
    <definedName name="HTML_Control_2_1_1_4_1_1_1" hidden="1">{"'Ark1'!$A$8:$M$33"}</definedName>
    <definedName name="HTML_Control_2_1_1_4_1_1_2" hidden="1">{"'Ark1'!$A$8:$M$33"}</definedName>
    <definedName name="HTML_Control_2_1_1_4_1_1_3" hidden="1">{"'Ark1'!$A$8:$M$33"}</definedName>
    <definedName name="HTML_Control_2_1_1_4_1_1_4" hidden="1">{"'Ark1'!$A$8:$M$33"}</definedName>
    <definedName name="HTML_Control_2_1_1_4_1_1_5" hidden="1">{"'Ark1'!$A$8:$M$33"}</definedName>
    <definedName name="HTML_Control_2_1_1_4_1_2" hidden="1">{"'Ark1'!$A$8:$M$33"}</definedName>
    <definedName name="HTML_Control_2_1_1_4_1_2_1" hidden="1">{"'Ark1'!$A$8:$M$33"}</definedName>
    <definedName name="HTML_Control_2_1_1_4_1_2_2" hidden="1">{"'Ark1'!$A$8:$M$33"}</definedName>
    <definedName name="HTML_Control_2_1_1_4_1_2_3" hidden="1">{"'Ark1'!$A$8:$M$33"}</definedName>
    <definedName name="HTML_Control_2_1_1_4_1_2_4" hidden="1">{"'Ark1'!$A$8:$M$33"}</definedName>
    <definedName name="HTML_Control_2_1_1_4_1_2_5" hidden="1">{"'Ark1'!$A$8:$M$33"}</definedName>
    <definedName name="HTML_Control_2_1_1_4_1_3" hidden="1">{"'Ark1'!$A$8:$M$33"}</definedName>
    <definedName name="HTML_Control_2_1_1_4_1_3_1" hidden="1">{"'Ark1'!$A$8:$M$33"}</definedName>
    <definedName name="HTML_Control_2_1_1_4_1_3_2" hidden="1">{"'Ark1'!$A$8:$M$33"}</definedName>
    <definedName name="HTML_Control_2_1_1_4_1_3_3" hidden="1">{"'Ark1'!$A$8:$M$33"}</definedName>
    <definedName name="HTML_Control_2_1_1_4_1_3_4" hidden="1">{"'Ark1'!$A$8:$M$33"}</definedName>
    <definedName name="HTML_Control_2_1_1_4_1_3_5" hidden="1">{"'Ark1'!$A$8:$M$33"}</definedName>
    <definedName name="HTML_Control_2_1_1_4_1_4" hidden="1">{"'Ark1'!$A$8:$M$33"}</definedName>
    <definedName name="HTML_Control_2_1_1_4_1_4_1" hidden="1">{"'Ark1'!$A$8:$M$33"}</definedName>
    <definedName name="HTML_Control_2_1_1_4_1_4_2" hidden="1">{"'Ark1'!$A$8:$M$33"}</definedName>
    <definedName name="HTML_Control_2_1_1_4_1_4_3" hidden="1">{"'Ark1'!$A$8:$M$33"}</definedName>
    <definedName name="HTML_Control_2_1_1_4_1_4_4" hidden="1">{"'Ark1'!$A$8:$M$33"}</definedName>
    <definedName name="HTML_Control_2_1_1_4_1_4_5" hidden="1">{"'Ark1'!$A$8:$M$33"}</definedName>
    <definedName name="HTML_Control_2_1_1_4_1_5" hidden="1">{"'Ark1'!$A$8:$M$33"}</definedName>
    <definedName name="HTML_Control_2_1_1_4_1_5_1" hidden="1">{"'Ark1'!$A$8:$M$33"}</definedName>
    <definedName name="HTML_Control_2_1_1_4_1_5_2" hidden="1">{"'Ark1'!$A$8:$M$33"}</definedName>
    <definedName name="HTML_Control_2_1_1_4_1_5_3" hidden="1">{"'Ark1'!$A$8:$M$33"}</definedName>
    <definedName name="HTML_Control_2_1_1_4_1_5_4" hidden="1">{"'Ark1'!$A$8:$M$33"}</definedName>
    <definedName name="HTML_Control_2_1_1_4_1_5_5" hidden="1">{"'Ark1'!$A$8:$M$33"}</definedName>
    <definedName name="HTML_Control_2_1_1_4_2" hidden="1">{"'Ark1'!$A$8:$M$33"}</definedName>
    <definedName name="HTML_Control_2_1_1_4_2_1" hidden="1">{"'Ark1'!$A$8:$M$33"}</definedName>
    <definedName name="HTML_Control_2_1_1_4_2_2" hidden="1">{"'Ark1'!$A$8:$M$33"}</definedName>
    <definedName name="HTML_Control_2_1_1_4_2_3" hidden="1">{"'Ark1'!$A$8:$M$33"}</definedName>
    <definedName name="HTML_Control_2_1_1_4_2_4" hidden="1">{"'Ark1'!$A$8:$M$33"}</definedName>
    <definedName name="HTML_Control_2_1_1_4_2_5" hidden="1">{"'Ark1'!$A$8:$M$33"}</definedName>
    <definedName name="HTML_Control_2_1_1_4_3" hidden="1">{"'Ark1'!$A$8:$M$33"}</definedName>
    <definedName name="HTML_Control_2_1_1_4_3_1" hidden="1">{"'Ark1'!$A$8:$M$33"}</definedName>
    <definedName name="HTML_Control_2_1_1_4_3_2" hidden="1">{"'Ark1'!$A$8:$M$33"}</definedName>
    <definedName name="HTML_Control_2_1_1_4_3_3" hidden="1">{"'Ark1'!$A$8:$M$33"}</definedName>
    <definedName name="HTML_Control_2_1_1_4_3_4" hidden="1">{"'Ark1'!$A$8:$M$33"}</definedName>
    <definedName name="HTML_Control_2_1_1_4_3_5" hidden="1">{"'Ark1'!$A$8:$M$33"}</definedName>
    <definedName name="HTML_Control_2_1_1_4_4" hidden="1">{"'Ark1'!$A$8:$M$33"}</definedName>
    <definedName name="HTML_Control_2_1_1_4_4_1" hidden="1">{"'Ark1'!$A$8:$M$33"}</definedName>
    <definedName name="HTML_Control_2_1_1_4_4_2" hidden="1">{"'Ark1'!$A$8:$M$33"}</definedName>
    <definedName name="HTML_Control_2_1_1_4_4_3" hidden="1">{"'Ark1'!$A$8:$M$33"}</definedName>
    <definedName name="HTML_Control_2_1_1_4_4_4" hidden="1">{"'Ark1'!$A$8:$M$33"}</definedName>
    <definedName name="HTML_Control_2_1_1_4_4_5" hidden="1">{"'Ark1'!$A$8:$M$33"}</definedName>
    <definedName name="HTML_Control_2_1_1_4_5" hidden="1">{"'Ark1'!$A$8:$M$33"}</definedName>
    <definedName name="HTML_Control_2_1_1_4_5_1" hidden="1">{"'Ark1'!$A$8:$M$33"}</definedName>
    <definedName name="HTML_Control_2_1_1_4_5_2" hidden="1">{"'Ark1'!$A$8:$M$33"}</definedName>
    <definedName name="HTML_Control_2_1_1_4_5_3" hidden="1">{"'Ark1'!$A$8:$M$33"}</definedName>
    <definedName name="HTML_Control_2_1_1_4_5_4" hidden="1">{"'Ark1'!$A$8:$M$33"}</definedName>
    <definedName name="HTML_Control_2_1_1_4_5_5" hidden="1">{"'Ark1'!$A$8:$M$33"}</definedName>
    <definedName name="HTML_Control_2_1_1_5" hidden="1">{"'Ark1'!$A$8:$M$33"}</definedName>
    <definedName name="HTML_Control_2_1_1_5_1" hidden="1">{"'Ark1'!$A$8:$M$33"}</definedName>
    <definedName name="HTML_Control_2_1_1_5_1_1" hidden="1">{"'Ark1'!$A$8:$M$33"}</definedName>
    <definedName name="HTML_Control_2_1_1_5_1_1_1" hidden="1">{"'Ark1'!$A$8:$M$33"}</definedName>
    <definedName name="HTML_Control_2_1_1_5_1_1_2" hidden="1">{"'Ark1'!$A$8:$M$33"}</definedName>
    <definedName name="HTML_Control_2_1_1_5_1_1_3" hidden="1">{"'Ark1'!$A$8:$M$33"}</definedName>
    <definedName name="HTML_Control_2_1_1_5_1_1_4" hidden="1">{"'Ark1'!$A$8:$M$33"}</definedName>
    <definedName name="HTML_Control_2_1_1_5_1_1_5" hidden="1">{"'Ark1'!$A$8:$M$33"}</definedName>
    <definedName name="HTML_Control_2_1_1_5_1_2" hidden="1">{"'Ark1'!$A$8:$M$33"}</definedName>
    <definedName name="HTML_Control_2_1_1_5_1_2_1" hidden="1">{"'Ark1'!$A$8:$M$33"}</definedName>
    <definedName name="HTML_Control_2_1_1_5_1_2_2" hidden="1">{"'Ark1'!$A$8:$M$33"}</definedName>
    <definedName name="HTML_Control_2_1_1_5_1_2_3" hidden="1">{"'Ark1'!$A$8:$M$33"}</definedName>
    <definedName name="HTML_Control_2_1_1_5_1_2_4" hidden="1">{"'Ark1'!$A$8:$M$33"}</definedName>
    <definedName name="HTML_Control_2_1_1_5_1_2_5" hidden="1">{"'Ark1'!$A$8:$M$33"}</definedName>
    <definedName name="HTML_Control_2_1_1_5_1_3" hidden="1">{"'Ark1'!$A$8:$M$33"}</definedName>
    <definedName name="HTML_Control_2_1_1_5_1_3_1" hidden="1">{"'Ark1'!$A$8:$M$33"}</definedName>
    <definedName name="HTML_Control_2_1_1_5_1_3_2" hidden="1">{"'Ark1'!$A$8:$M$33"}</definedName>
    <definedName name="HTML_Control_2_1_1_5_1_3_3" hidden="1">{"'Ark1'!$A$8:$M$33"}</definedName>
    <definedName name="HTML_Control_2_1_1_5_1_3_4" hidden="1">{"'Ark1'!$A$8:$M$33"}</definedName>
    <definedName name="HTML_Control_2_1_1_5_1_3_5" hidden="1">{"'Ark1'!$A$8:$M$33"}</definedName>
    <definedName name="HTML_Control_2_1_1_5_1_4" hidden="1">{"'Ark1'!$A$8:$M$33"}</definedName>
    <definedName name="HTML_Control_2_1_1_5_1_4_1" hidden="1">{"'Ark1'!$A$8:$M$33"}</definedName>
    <definedName name="HTML_Control_2_1_1_5_1_4_2" hidden="1">{"'Ark1'!$A$8:$M$33"}</definedName>
    <definedName name="HTML_Control_2_1_1_5_1_4_3" hidden="1">{"'Ark1'!$A$8:$M$33"}</definedName>
    <definedName name="HTML_Control_2_1_1_5_1_4_4" hidden="1">{"'Ark1'!$A$8:$M$33"}</definedName>
    <definedName name="HTML_Control_2_1_1_5_1_4_5" hidden="1">{"'Ark1'!$A$8:$M$33"}</definedName>
    <definedName name="HTML_Control_2_1_1_5_1_5" hidden="1">{"'Ark1'!$A$8:$M$33"}</definedName>
    <definedName name="HTML_Control_2_1_1_5_1_5_1" hidden="1">{"'Ark1'!$A$8:$M$33"}</definedName>
    <definedName name="HTML_Control_2_1_1_5_1_5_2" hidden="1">{"'Ark1'!$A$8:$M$33"}</definedName>
    <definedName name="HTML_Control_2_1_1_5_1_5_3" hidden="1">{"'Ark1'!$A$8:$M$33"}</definedName>
    <definedName name="HTML_Control_2_1_1_5_1_5_4" hidden="1">{"'Ark1'!$A$8:$M$33"}</definedName>
    <definedName name="HTML_Control_2_1_1_5_1_5_5" hidden="1">{"'Ark1'!$A$8:$M$33"}</definedName>
    <definedName name="HTML_Control_2_1_1_5_2" hidden="1">{"'Ark1'!$A$8:$M$33"}</definedName>
    <definedName name="HTML_Control_2_1_1_5_2_1" hidden="1">{"'Ark1'!$A$8:$M$33"}</definedName>
    <definedName name="HTML_Control_2_1_1_5_2_2" hidden="1">{"'Ark1'!$A$8:$M$33"}</definedName>
    <definedName name="HTML_Control_2_1_1_5_2_3" hidden="1">{"'Ark1'!$A$8:$M$33"}</definedName>
    <definedName name="HTML_Control_2_1_1_5_2_4" hidden="1">{"'Ark1'!$A$8:$M$33"}</definedName>
    <definedName name="HTML_Control_2_1_1_5_2_5" hidden="1">{"'Ark1'!$A$8:$M$33"}</definedName>
    <definedName name="HTML_Control_2_1_1_5_3" hidden="1">{"'Ark1'!$A$8:$M$33"}</definedName>
    <definedName name="HTML_Control_2_1_1_5_3_1" hidden="1">{"'Ark1'!$A$8:$M$33"}</definedName>
    <definedName name="HTML_Control_2_1_1_5_3_2" hidden="1">{"'Ark1'!$A$8:$M$33"}</definedName>
    <definedName name="HTML_Control_2_1_1_5_3_3" hidden="1">{"'Ark1'!$A$8:$M$33"}</definedName>
    <definedName name="HTML_Control_2_1_1_5_3_4" hidden="1">{"'Ark1'!$A$8:$M$33"}</definedName>
    <definedName name="HTML_Control_2_1_1_5_3_5" hidden="1">{"'Ark1'!$A$8:$M$33"}</definedName>
    <definedName name="HTML_Control_2_1_1_5_4" hidden="1">{"'Ark1'!$A$8:$M$33"}</definedName>
    <definedName name="HTML_Control_2_1_1_5_4_1" hidden="1">{"'Ark1'!$A$8:$M$33"}</definedName>
    <definedName name="HTML_Control_2_1_1_5_4_2" hidden="1">{"'Ark1'!$A$8:$M$33"}</definedName>
    <definedName name="HTML_Control_2_1_1_5_4_3" hidden="1">{"'Ark1'!$A$8:$M$33"}</definedName>
    <definedName name="HTML_Control_2_1_1_5_4_4" hidden="1">{"'Ark1'!$A$8:$M$33"}</definedName>
    <definedName name="HTML_Control_2_1_1_5_4_5" hidden="1">{"'Ark1'!$A$8:$M$33"}</definedName>
    <definedName name="HTML_Control_2_1_1_5_5" hidden="1">{"'Ark1'!$A$8:$M$33"}</definedName>
    <definedName name="HTML_Control_2_1_1_5_5_1" hidden="1">{"'Ark1'!$A$8:$M$33"}</definedName>
    <definedName name="HTML_Control_2_1_1_5_5_2" hidden="1">{"'Ark1'!$A$8:$M$33"}</definedName>
    <definedName name="HTML_Control_2_1_1_5_5_3" hidden="1">{"'Ark1'!$A$8:$M$33"}</definedName>
    <definedName name="HTML_Control_2_1_1_5_5_4" hidden="1">{"'Ark1'!$A$8:$M$33"}</definedName>
    <definedName name="HTML_Control_2_1_1_5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1_1" hidden="1">{"'Ark1'!$A$8:$M$33"}</definedName>
    <definedName name="HTML_Control_2_1_2_1_1_1_1_2" hidden="1">{"'Ark1'!$A$8:$M$33"}</definedName>
    <definedName name="HTML_Control_2_1_2_1_1_1_1_3" hidden="1">{"'Ark1'!$A$8:$M$33"}</definedName>
    <definedName name="HTML_Control_2_1_2_1_1_1_1_4" hidden="1">{"'Ark1'!$A$8:$M$33"}</definedName>
    <definedName name="HTML_Control_2_1_2_1_1_1_1_5" hidden="1">{"'Ark1'!$A$8:$M$33"}</definedName>
    <definedName name="HTML_Control_2_1_2_1_1_1_2" hidden="1">{"'Ark1'!$A$8:$M$33"}</definedName>
    <definedName name="HTML_Control_2_1_2_1_1_1_2_1" hidden="1">{"'Ark1'!$A$8:$M$33"}</definedName>
    <definedName name="HTML_Control_2_1_2_1_1_1_2_2" hidden="1">{"'Ark1'!$A$8:$M$33"}</definedName>
    <definedName name="HTML_Control_2_1_2_1_1_1_2_3" hidden="1">{"'Ark1'!$A$8:$M$33"}</definedName>
    <definedName name="HTML_Control_2_1_2_1_1_1_2_4" hidden="1">{"'Ark1'!$A$8:$M$33"}</definedName>
    <definedName name="HTML_Control_2_1_2_1_1_1_2_5" hidden="1">{"'Ark1'!$A$8:$M$33"}</definedName>
    <definedName name="HTML_Control_2_1_2_1_1_1_3" hidden="1">{"'Ark1'!$A$8:$M$33"}</definedName>
    <definedName name="HTML_Control_2_1_2_1_1_1_3_1" hidden="1">{"'Ark1'!$A$8:$M$33"}</definedName>
    <definedName name="HTML_Control_2_1_2_1_1_1_3_2" hidden="1">{"'Ark1'!$A$8:$M$33"}</definedName>
    <definedName name="HTML_Control_2_1_2_1_1_1_3_3" hidden="1">{"'Ark1'!$A$8:$M$33"}</definedName>
    <definedName name="HTML_Control_2_1_2_1_1_1_3_4" hidden="1">{"'Ark1'!$A$8:$M$33"}</definedName>
    <definedName name="HTML_Control_2_1_2_1_1_1_3_5" hidden="1">{"'Ark1'!$A$8:$M$33"}</definedName>
    <definedName name="HTML_Control_2_1_2_1_1_1_4" hidden="1">{"'Ark1'!$A$8:$M$33"}</definedName>
    <definedName name="HTML_Control_2_1_2_1_1_1_4_1" hidden="1">{"'Ark1'!$A$8:$M$33"}</definedName>
    <definedName name="HTML_Control_2_1_2_1_1_1_4_2" hidden="1">{"'Ark1'!$A$8:$M$33"}</definedName>
    <definedName name="HTML_Control_2_1_2_1_1_1_4_3" hidden="1">{"'Ark1'!$A$8:$M$33"}</definedName>
    <definedName name="HTML_Control_2_1_2_1_1_1_4_4" hidden="1">{"'Ark1'!$A$8:$M$33"}</definedName>
    <definedName name="HTML_Control_2_1_2_1_1_1_4_5" hidden="1">{"'Ark1'!$A$8:$M$33"}</definedName>
    <definedName name="HTML_Control_2_1_2_1_1_1_5" hidden="1">{"'Ark1'!$A$8:$M$33"}</definedName>
    <definedName name="HTML_Control_2_1_2_1_1_1_5_1" hidden="1">{"'Ark1'!$A$8:$M$33"}</definedName>
    <definedName name="HTML_Control_2_1_2_1_1_1_5_2" hidden="1">{"'Ark1'!$A$8:$M$33"}</definedName>
    <definedName name="HTML_Control_2_1_2_1_1_1_5_3" hidden="1">{"'Ark1'!$A$8:$M$33"}</definedName>
    <definedName name="HTML_Control_2_1_2_1_1_1_5_4" hidden="1">{"'Ark1'!$A$8:$M$33"}</definedName>
    <definedName name="HTML_Control_2_1_2_1_1_1_5_5" hidden="1">{"'Ark1'!$A$8:$M$33"}</definedName>
    <definedName name="HTML_Control_2_1_2_1_1_2" hidden="1">{"'Ark1'!$A$8:$M$33"}</definedName>
    <definedName name="HTML_Control_2_1_2_1_1_2_1" hidden="1">{"'Ark1'!$A$8:$M$33"}</definedName>
    <definedName name="HTML_Control_2_1_2_1_1_2_2" hidden="1">{"'Ark1'!$A$8:$M$33"}</definedName>
    <definedName name="HTML_Control_2_1_2_1_1_2_3" hidden="1">{"'Ark1'!$A$8:$M$33"}</definedName>
    <definedName name="HTML_Control_2_1_2_1_1_2_4" hidden="1">{"'Ark1'!$A$8:$M$33"}</definedName>
    <definedName name="HTML_Control_2_1_2_1_1_2_5" hidden="1">{"'Ark1'!$A$8:$M$33"}</definedName>
    <definedName name="HTML_Control_2_1_2_1_1_3" hidden="1">{"'Ark1'!$A$8:$M$33"}</definedName>
    <definedName name="HTML_Control_2_1_2_1_1_3_1" hidden="1">{"'Ark1'!$A$8:$M$33"}</definedName>
    <definedName name="HTML_Control_2_1_2_1_1_3_2" hidden="1">{"'Ark1'!$A$8:$M$33"}</definedName>
    <definedName name="HTML_Control_2_1_2_1_1_3_3" hidden="1">{"'Ark1'!$A$8:$M$33"}</definedName>
    <definedName name="HTML_Control_2_1_2_1_1_3_4" hidden="1">{"'Ark1'!$A$8:$M$33"}</definedName>
    <definedName name="HTML_Control_2_1_2_1_1_3_5" hidden="1">{"'Ark1'!$A$8:$M$33"}</definedName>
    <definedName name="HTML_Control_2_1_2_1_1_4" hidden="1">{"'Ark1'!$A$8:$M$33"}</definedName>
    <definedName name="HTML_Control_2_1_2_1_1_4_1" hidden="1">{"'Ark1'!$A$8:$M$33"}</definedName>
    <definedName name="HTML_Control_2_1_2_1_1_4_2" hidden="1">{"'Ark1'!$A$8:$M$33"}</definedName>
    <definedName name="HTML_Control_2_1_2_1_1_4_3" hidden="1">{"'Ark1'!$A$8:$M$33"}</definedName>
    <definedName name="HTML_Control_2_1_2_1_1_4_4" hidden="1">{"'Ark1'!$A$8:$M$33"}</definedName>
    <definedName name="HTML_Control_2_1_2_1_1_4_5" hidden="1">{"'Ark1'!$A$8:$M$33"}</definedName>
    <definedName name="HTML_Control_2_1_2_1_1_5" hidden="1">{"'Ark1'!$A$8:$M$33"}</definedName>
    <definedName name="HTML_Control_2_1_2_1_1_5_1" hidden="1">{"'Ark1'!$A$8:$M$33"}</definedName>
    <definedName name="HTML_Control_2_1_2_1_1_5_2" hidden="1">{"'Ark1'!$A$8:$M$33"}</definedName>
    <definedName name="HTML_Control_2_1_2_1_1_5_3" hidden="1">{"'Ark1'!$A$8:$M$33"}</definedName>
    <definedName name="HTML_Control_2_1_2_1_1_5_4" hidden="1">{"'Ark1'!$A$8:$M$33"}</definedName>
    <definedName name="HTML_Control_2_1_2_1_1_5_5" hidden="1">{"'Ark1'!$A$8:$M$33"}</definedName>
    <definedName name="HTML_Control_2_1_2_1_2" hidden="1">{"'Ark1'!$A$8:$M$33"}</definedName>
    <definedName name="HTML_Control_2_1_2_1_2_1" hidden="1">{"'Ark1'!$A$8:$M$33"}</definedName>
    <definedName name="HTML_Control_2_1_2_1_2_1_1" hidden="1">{"'Ark1'!$A$8:$M$33"}</definedName>
    <definedName name="HTML_Control_2_1_2_1_2_1_1_1" hidden="1">{"'Ark1'!$A$8:$M$33"}</definedName>
    <definedName name="HTML_Control_2_1_2_1_2_1_1_2" hidden="1">{"'Ark1'!$A$8:$M$33"}</definedName>
    <definedName name="HTML_Control_2_1_2_1_2_1_1_3" hidden="1">{"'Ark1'!$A$8:$M$33"}</definedName>
    <definedName name="HTML_Control_2_1_2_1_2_1_1_4" hidden="1">{"'Ark1'!$A$8:$M$33"}</definedName>
    <definedName name="HTML_Control_2_1_2_1_2_1_1_5" hidden="1">{"'Ark1'!$A$8:$M$33"}</definedName>
    <definedName name="HTML_Control_2_1_2_1_2_1_2" hidden="1">{"'Ark1'!$A$8:$M$33"}</definedName>
    <definedName name="HTML_Control_2_1_2_1_2_1_2_1" hidden="1">{"'Ark1'!$A$8:$M$33"}</definedName>
    <definedName name="HTML_Control_2_1_2_1_2_1_2_2" hidden="1">{"'Ark1'!$A$8:$M$33"}</definedName>
    <definedName name="HTML_Control_2_1_2_1_2_1_2_3" hidden="1">{"'Ark1'!$A$8:$M$33"}</definedName>
    <definedName name="HTML_Control_2_1_2_1_2_1_2_4" hidden="1">{"'Ark1'!$A$8:$M$33"}</definedName>
    <definedName name="HTML_Control_2_1_2_1_2_1_2_5" hidden="1">{"'Ark1'!$A$8:$M$33"}</definedName>
    <definedName name="HTML_Control_2_1_2_1_2_1_3" hidden="1">{"'Ark1'!$A$8:$M$33"}</definedName>
    <definedName name="HTML_Control_2_1_2_1_2_1_3_1" hidden="1">{"'Ark1'!$A$8:$M$33"}</definedName>
    <definedName name="HTML_Control_2_1_2_1_2_1_3_2" hidden="1">{"'Ark1'!$A$8:$M$33"}</definedName>
    <definedName name="HTML_Control_2_1_2_1_2_1_3_3" hidden="1">{"'Ark1'!$A$8:$M$33"}</definedName>
    <definedName name="HTML_Control_2_1_2_1_2_1_3_4" hidden="1">{"'Ark1'!$A$8:$M$33"}</definedName>
    <definedName name="HTML_Control_2_1_2_1_2_1_3_5" hidden="1">{"'Ark1'!$A$8:$M$33"}</definedName>
    <definedName name="HTML_Control_2_1_2_1_2_1_4" hidden="1">{"'Ark1'!$A$8:$M$33"}</definedName>
    <definedName name="HTML_Control_2_1_2_1_2_1_4_1" hidden="1">{"'Ark1'!$A$8:$M$33"}</definedName>
    <definedName name="HTML_Control_2_1_2_1_2_1_4_2" hidden="1">{"'Ark1'!$A$8:$M$33"}</definedName>
    <definedName name="HTML_Control_2_1_2_1_2_1_4_3" hidden="1">{"'Ark1'!$A$8:$M$33"}</definedName>
    <definedName name="HTML_Control_2_1_2_1_2_1_4_4" hidden="1">{"'Ark1'!$A$8:$M$33"}</definedName>
    <definedName name="HTML_Control_2_1_2_1_2_1_4_5" hidden="1">{"'Ark1'!$A$8:$M$33"}</definedName>
    <definedName name="HTML_Control_2_1_2_1_2_1_5" hidden="1">{"'Ark1'!$A$8:$M$33"}</definedName>
    <definedName name="HTML_Control_2_1_2_1_2_1_5_1" hidden="1">{"'Ark1'!$A$8:$M$33"}</definedName>
    <definedName name="HTML_Control_2_1_2_1_2_1_5_2" hidden="1">{"'Ark1'!$A$8:$M$33"}</definedName>
    <definedName name="HTML_Control_2_1_2_1_2_1_5_3" hidden="1">{"'Ark1'!$A$8:$M$33"}</definedName>
    <definedName name="HTML_Control_2_1_2_1_2_1_5_4" hidden="1">{"'Ark1'!$A$8:$M$33"}</definedName>
    <definedName name="HTML_Control_2_1_2_1_2_1_5_5" hidden="1">{"'Ark1'!$A$8:$M$33"}</definedName>
    <definedName name="HTML_Control_2_1_2_1_2_2" hidden="1">{"'Ark1'!$A$8:$M$33"}</definedName>
    <definedName name="HTML_Control_2_1_2_1_2_2_1" hidden="1">{"'Ark1'!$A$8:$M$33"}</definedName>
    <definedName name="HTML_Control_2_1_2_1_2_2_2" hidden="1">{"'Ark1'!$A$8:$M$33"}</definedName>
    <definedName name="HTML_Control_2_1_2_1_2_2_3" hidden="1">{"'Ark1'!$A$8:$M$33"}</definedName>
    <definedName name="HTML_Control_2_1_2_1_2_2_4" hidden="1">{"'Ark1'!$A$8:$M$33"}</definedName>
    <definedName name="HTML_Control_2_1_2_1_2_2_5" hidden="1">{"'Ark1'!$A$8:$M$33"}</definedName>
    <definedName name="HTML_Control_2_1_2_1_2_3" hidden="1">{"'Ark1'!$A$8:$M$33"}</definedName>
    <definedName name="HTML_Control_2_1_2_1_2_3_1" hidden="1">{"'Ark1'!$A$8:$M$33"}</definedName>
    <definedName name="HTML_Control_2_1_2_1_2_3_2" hidden="1">{"'Ark1'!$A$8:$M$33"}</definedName>
    <definedName name="HTML_Control_2_1_2_1_2_3_3" hidden="1">{"'Ark1'!$A$8:$M$33"}</definedName>
    <definedName name="HTML_Control_2_1_2_1_2_3_4" hidden="1">{"'Ark1'!$A$8:$M$33"}</definedName>
    <definedName name="HTML_Control_2_1_2_1_2_3_5" hidden="1">{"'Ark1'!$A$8:$M$33"}</definedName>
    <definedName name="HTML_Control_2_1_2_1_2_4" hidden="1">{"'Ark1'!$A$8:$M$33"}</definedName>
    <definedName name="HTML_Control_2_1_2_1_2_4_1" hidden="1">{"'Ark1'!$A$8:$M$33"}</definedName>
    <definedName name="HTML_Control_2_1_2_1_2_4_2" hidden="1">{"'Ark1'!$A$8:$M$33"}</definedName>
    <definedName name="HTML_Control_2_1_2_1_2_4_3" hidden="1">{"'Ark1'!$A$8:$M$33"}</definedName>
    <definedName name="HTML_Control_2_1_2_1_2_4_4" hidden="1">{"'Ark1'!$A$8:$M$33"}</definedName>
    <definedName name="HTML_Control_2_1_2_1_2_4_5" hidden="1">{"'Ark1'!$A$8:$M$33"}</definedName>
    <definedName name="HTML_Control_2_1_2_1_2_5" hidden="1">{"'Ark1'!$A$8:$M$33"}</definedName>
    <definedName name="HTML_Control_2_1_2_1_2_5_1" hidden="1">{"'Ark1'!$A$8:$M$33"}</definedName>
    <definedName name="HTML_Control_2_1_2_1_2_5_2" hidden="1">{"'Ark1'!$A$8:$M$33"}</definedName>
    <definedName name="HTML_Control_2_1_2_1_2_5_3" hidden="1">{"'Ark1'!$A$8:$M$33"}</definedName>
    <definedName name="HTML_Control_2_1_2_1_2_5_4" hidden="1">{"'Ark1'!$A$8:$M$33"}</definedName>
    <definedName name="HTML_Control_2_1_2_1_2_5_5" hidden="1">{"'Ark1'!$A$8:$M$33"}</definedName>
    <definedName name="HTML_Control_2_1_2_1_3" hidden="1">{"'Ark1'!$A$8:$M$33"}</definedName>
    <definedName name="HTML_Control_2_1_2_1_3_1" hidden="1">{"'Ark1'!$A$8:$M$33"}</definedName>
    <definedName name="HTML_Control_2_1_2_1_3_1_1" hidden="1">{"'Ark1'!$A$8:$M$33"}</definedName>
    <definedName name="HTML_Control_2_1_2_1_3_1_2" hidden="1">{"'Ark1'!$A$8:$M$33"}</definedName>
    <definedName name="HTML_Control_2_1_2_1_3_1_3" hidden="1">{"'Ark1'!$A$8:$M$33"}</definedName>
    <definedName name="HTML_Control_2_1_2_1_3_1_4" hidden="1">{"'Ark1'!$A$8:$M$33"}</definedName>
    <definedName name="HTML_Control_2_1_2_1_3_1_5" hidden="1">{"'Ark1'!$A$8:$M$33"}</definedName>
    <definedName name="HTML_Control_2_1_2_1_3_2" hidden="1">{"'Ark1'!$A$8:$M$33"}</definedName>
    <definedName name="HTML_Control_2_1_2_1_3_2_1" hidden="1">{"'Ark1'!$A$8:$M$33"}</definedName>
    <definedName name="HTML_Control_2_1_2_1_3_2_2" hidden="1">{"'Ark1'!$A$8:$M$33"}</definedName>
    <definedName name="HTML_Control_2_1_2_1_3_2_3" hidden="1">{"'Ark1'!$A$8:$M$33"}</definedName>
    <definedName name="HTML_Control_2_1_2_1_3_2_4" hidden="1">{"'Ark1'!$A$8:$M$33"}</definedName>
    <definedName name="HTML_Control_2_1_2_1_3_2_5" hidden="1">{"'Ark1'!$A$8:$M$33"}</definedName>
    <definedName name="HTML_Control_2_1_2_1_3_3" hidden="1">{"'Ark1'!$A$8:$M$33"}</definedName>
    <definedName name="HTML_Control_2_1_2_1_3_3_1" hidden="1">{"'Ark1'!$A$8:$M$33"}</definedName>
    <definedName name="HTML_Control_2_1_2_1_3_3_2" hidden="1">{"'Ark1'!$A$8:$M$33"}</definedName>
    <definedName name="HTML_Control_2_1_2_1_3_3_3" hidden="1">{"'Ark1'!$A$8:$M$33"}</definedName>
    <definedName name="HTML_Control_2_1_2_1_3_3_4" hidden="1">{"'Ark1'!$A$8:$M$33"}</definedName>
    <definedName name="HTML_Control_2_1_2_1_3_3_5" hidden="1">{"'Ark1'!$A$8:$M$33"}</definedName>
    <definedName name="HTML_Control_2_1_2_1_3_4" hidden="1">{"'Ark1'!$A$8:$M$33"}</definedName>
    <definedName name="HTML_Control_2_1_2_1_3_4_1" hidden="1">{"'Ark1'!$A$8:$M$33"}</definedName>
    <definedName name="HTML_Control_2_1_2_1_3_4_2" hidden="1">{"'Ark1'!$A$8:$M$33"}</definedName>
    <definedName name="HTML_Control_2_1_2_1_3_4_3" hidden="1">{"'Ark1'!$A$8:$M$33"}</definedName>
    <definedName name="HTML_Control_2_1_2_1_3_4_4" hidden="1">{"'Ark1'!$A$8:$M$33"}</definedName>
    <definedName name="HTML_Control_2_1_2_1_3_4_5" hidden="1">{"'Ark1'!$A$8:$M$33"}</definedName>
    <definedName name="HTML_Control_2_1_2_1_3_5" hidden="1">{"'Ark1'!$A$8:$M$33"}</definedName>
    <definedName name="HTML_Control_2_1_2_1_3_5_1" hidden="1">{"'Ark1'!$A$8:$M$33"}</definedName>
    <definedName name="HTML_Control_2_1_2_1_3_5_2" hidden="1">{"'Ark1'!$A$8:$M$33"}</definedName>
    <definedName name="HTML_Control_2_1_2_1_3_5_3" hidden="1">{"'Ark1'!$A$8:$M$33"}</definedName>
    <definedName name="HTML_Control_2_1_2_1_3_5_4" hidden="1">{"'Ark1'!$A$8:$M$33"}</definedName>
    <definedName name="HTML_Control_2_1_2_1_3_5_5" hidden="1">{"'Ark1'!$A$8:$M$33"}</definedName>
    <definedName name="HTML_Control_2_1_2_1_4" hidden="1">{"'Ark1'!$A$8:$M$33"}</definedName>
    <definedName name="HTML_Control_2_1_2_1_4_1" hidden="1">{"'Ark1'!$A$8:$M$33"}</definedName>
    <definedName name="HTML_Control_2_1_2_1_4_2" hidden="1">{"'Ark1'!$A$8:$M$33"}</definedName>
    <definedName name="HTML_Control_2_1_2_1_4_3" hidden="1">{"'Ark1'!$A$8:$M$33"}</definedName>
    <definedName name="HTML_Control_2_1_2_1_4_4" hidden="1">{"'Ark1'!$A$8:$M$33"}</definedName>
    <definedName name="HTML_Control_2_1_2_1_4_5" hidden="1">{"'Ark1'!$A$8:$M$33"}</definedName>
    <definedName name="HTML_Control_2_1_2_1_5" hidden="1">{"'Ark1'!$A$8:$M$33"}</definedName>
    <definedName name="HTML_Control_2_1_2_1_5_1" hidden="1">{"'Ark1'!$A$8:$M$33"}</definedName>
    <definedName name="HTML_Control_2_1_2_1_5_2" hidden="1">{"'Ark1'!$A$8:$M$33"}</definedName>
    <definedName name="HTML_Control_2_1_2_1_5_3" hidden="1">{"'Ark1'!$A$8:$M$33"}</definedName>
    <definedName name="HTML_Control_2_1_2_1_5_4" hidden="1">{"'Ark1'!$A$8:$M$33"}</definedName>
    <definedName name="HTML_Control_2_1_2_1_5_5" hidden="1">{"'Ark1'!$A$8:$M$33"}</definedName>
    <definedName name="HTML_Control_2_1_2_2" hidden="1">{"'Ark1'!$A$8:$M$33"}</definedName>
    <definedName name="HTML_Control_2_1_2_2_1" hidden="1">{"'Ark1'!$A$8:$M$33"}</definedName>
    <definedName name="HTML_Control_2_1_2_2_1_1" hidden="1">{"'Ark1'!$A$8:$M$33"}</definedName>
    <definedName name="HTML_Control_2_1_2_2_1_1_1" hidden="1">{"'Ark1'!$A$8:$M$33"}</definedName>
    <definedName name="HTML_Control_2_1_2_2_1_1_2" hidden="1">{"'Ark1'!$A$8:$M$33"}</definedName>
    <definedName name="HTML_Control_2_1_2_2_1_1_3" hidden="1">{"'Ark1'!$A$8:$M$33"}</definedName>
    <definedName name="HTML_Control_2_1_2_2_1_1_4" hidden="1">{"'Ark1'!$A$8:$M$33"}</definedName>
    <definedName name="HTML_Control_2_1_2_2_1_1_5" hidden="1">{"'Ark1'!$A$8:$M$33"}</definedName>
    <definedName name="HTML_Control_2_1_2_2_1_2" hidden="1">{"'Ark1'!$A$8:$M$33"}</definedName>
    <definedName name="HTML_Control_2_1_2_2_1_2_1" hidden="1">{"'Ark1'!$A$8:$M$33"}</definedName>
    <definedName name="HTML_Control_2_1_2_2_1_2_2" hidden="1">{"'Ark1'!$A$8:$M$33"}</definedName>
    <definedName name="HTML_Control_2_1_2_2_1_2_3" hidden="1">{"'Ark1'!$A$8:$M$33"}</definedName>
    <definedName name="HTML_Control_2_1_2_2_1_2_4" hidden="1">{"'Ark1'!$A$8:$M$33"}</definedName>
    <definedName name="HTML_Control_2_1_2_2_1_2_5" hidden="1">{"'Ark1'!$A$8:$M$33"}</definedName>
    <definedName name="HTML_Control_2_1_2_2_1_3" hidden="1">{"'Ark1'!$A$8:$M$33"}</definedName>
    <definedName name="HTML_Control_2_1_2_2_1_3_1" hidden="1">{"'Ark1'!$A$8:$M$33"}</definedName>
    <definedName name="HTML_Control_2_1_2_2_1_3_2" hidden="1">{"'Ark1'!$A$8:$M$33"}</definedName>
    <definedName name="HTML_Control_2_1_2_2_1_3_3" hidden="1">{"'Ark1'!$A$8:$M$33"}</definedName>
    <definedName name="HTML_Control_2_1_2_2_1_3_4" hidden="1">{"'Ark1'!$A$8:$M$33"}</definedName>
    <definedName name="HTML_Control_2_1_2_2_1_3_5" hidden="1">{"'Ark1'!$A$8:$M$33"}</definedName>
    <definedName name="HTML_Control_2_1_2_2_1_4" hidden="1">{"'Ark1'!$A$8:$M$33"}</definedName>
    <definedName name="HTML_Control_2_1_2_2_1_4_1" hidden="1">{"'Ark1'!$A$8:$M$33"}</definedName>
    <definedName name="HTML_Control_2_1_2_2_1_4_2" hidden="1">{"'Ark1'!$A$8:$M$33"}</definedName>
    <definedName name="HTML_Control_2_1_2_2_1_4_3" hidden="1">{"'Ark1'!$A$8:$M$33"}</definedName>
    <definedName name="HTML_Control_2_1_2_2_1_4_4" hidden="1">{"'Ark1'!$A$8:$M$33"}</definedName>
    <definedName name="HTML_Control_2_1_2_2_1_4_5" hidden="1">{"'Ark1'!$A$8:$M$33"}</definedName>
    <definedName name="HTML_Control_2_1_2_2_1_5" hidden="1">{"'Ark1'!$A$8:$M$33"}</definedName>
    <definedName name="HTML_Control_2_1_2_2_1_5_1" hidden="1">{"'Ark1'!$A$8:$M$33"}</definedName>
    <definedName name="HTML_Control_2_1_2_2_1_5_2" hidden="1">{"'Ark1'!$A$8:$M$33"}</definedName>
    <definedName name="HTML_Control_2_1_2_2_1_5_3" hidden="1">{"'Ark1'!$A$8:$M$33"}</definedName>
    <definedName name="HTML_Control_2_1_2_2_1_5_4" hidden="1">{"'Ark1'!$A$8:$M$33"}</definedName>
    <definedName name="HTML_Control_2_1_2_2_1_5_5" hidden="1">{"'Ark1'!$A$8:$M$33"}</definedName>
    <definedName name="HTML_Control_2_1_2_2_2" hidden="1">{"'Ark1'!$A$8:$M$33"}</definedName>
    <definedName name="HTML_Control_2_1_2_2_2_1" hidden="1">{"'Ark1'!$A$8:$M$33"}</definedName>
    <definedName name="HTML_Control_2_1_2_2_2_2" hidden="1">{"'Ark1'!$A$8:$M$33"}</definedName>
    <definedName name="HTML_Control_2_1_2_2_2_3" hidden="1">{"'Ark1'!$A$8:$M$33"}</definedName>
    <definedName name="HTML_Control_2_1_2_2_2_4" hidden="1">{"'Ark1'!$A$8:$M$33"}</definedName>
    <definedName name="HTML_Control_2_1_2_2_2_5" hidden="1">{"'Ark1'!$A$8:$M$33"}</definedName>
    <definedName name="HTML_Control_2_1_2_2_3" hidden="1">{"'Ark1'!$A$8:$M$33"}</definedName>
    <definedName name="HTML_Control_2_1_2_2_3_1" hidden="1">{"'Ark1'!$A$8:$M$33"}</definedName>
    <definedName name="HTML_Control_2_1_2_2_3_2" hidden="1">{"'Ark1'!$A$8:$M$33"}</definedName>
    <definedName name="HTML_Control_2_1_2_2_3_3" hidden="1">{"'Ark1'!$A$8:$M$33"}</definedName>
    <definedName name="HTML_Control_2_1_2_2_3_4" hidden="1">{"'Ark1'!$A$8:$M$33"}</definedName>
    <definedName name="HTML_Control_2_1_2_2_3_5" hidden="1">{"'Ark1'!$A$8:$M$33"}</definedName>
    <definedName name="HTML_Control_2_1_2_2_4" hidden="1">{"'Ark1'!$A$8:$M$33"}</definedName>
    <definedName name="HTML_Control_2_1_2_2_4_1" hidden="1">{"'Ark1'!$A$8:$M$33"}</definedName>
    <definedName name="HTML_Control_2_1_2_2_4_2" hidden="1">{"'Ark1'!$A$8:$M$33"}</definedName>
    <definedName name="HTML_Control_2_1_2_2_4_3" hidden="1">{"'Ark1'!$A$8:$M$33"}</definedName>
    <definedName name="HTML_Control_2_1_2_2_4_4" hidden="1">{"'Ark1'!$A$8:$M$33"}</definedName>
    <definedName name="HTML_Control_2_1_2_2_4_5" hidden="1">{"'Ark1'!$A$8:$M$33"}</definedName>
    <definedName name="HTML_Control_2_1_2_2_5" hidden="1">{"'Ark1'!$A$8:$M$33"}</definedName>
    <definedName name="HTML_Control_2_1_2_2_5_1" hidden="1">{"'Ark1'!$A$8:$M$33"}</definedName>
    <definedName name="HTML_Control_2_1_2_2_5_2" hidden="1">{"'Ark1'!$A$8:$M$33"}</definedName>
    <definedName name="HTML_Control_2_1_2_2_5_3" hidden="1">{"'Ark1'!$A$8:$M$33"}</definedName>
    <definedName name="HTML_Control_2_1_2_2_5_4" hidden="1">{"'Ark1'!$A$8:$M$33"}</definedName>
    <definedName name="HTML_Control_2_1_2_2_5_5" hidden="1">{"'Ark1'!$A$8:$M$33"}</definedName>
    <definedName name="HTML_Control_2_1_2_3" hidden="1">{"'Ark1'!$A$8:$M$33"}</definedName>
    <definedName name="HTML_Control_2_1_2_3_1" hidden="1">{"'Ark1'!$A$8:$M$33"}</definedName>
    <definedName name="HTML_Control_2_1_2_3_1_1" hidden="1">{"'Ark1'!$A$8:$M$33"}</definedName>
    <definedName name="HTML_Control_2_1_2_3_1_1_1" hidden="1">{"'Ark1'!$A$8:$M$33"}</definedName>
    <definedName name="HTML_Control_2_1_2_3_1_1_2" hidden="1">{"'Ark1'!$A$8:$M$33"}</definedName>
    <definedName name="HTML_Control_2_1_2_3_1_1_3" hidden="1">{"'Ark1'!$A$8:$M$33"}</definedName>
    <definedName name="HTML_Control_2_1_2_3_1_1_4" hidden="1">{"'Ark1'!$A$8:$M$33"}</definedName>
    <definedName name="HTML_Control_2_1_2_3_1_1_5" hidden="1">{"'Ark1'!$A$8:$M$33"}</definedName>
    <definedName name="HTML_Control_2_1_2_3_1_2" hidden="1">{"'Ark1'!$A$8:$M$33"}</definedName>
    <definedName name="HTML_Control_2_1_2_3_1_2_1" hidden="1">{"'Ark1'!$A$8:$M$33"}</definedName>
    <definedName name="HTML_Control_2_1_2_3_1_2_2" hidden="1">{"'Ark1'!$A$8:$M$33"}</definedName>
    <definedName name="HTML_Control_2_1_2_3_1_2_3" hidden="1">{"'Ark1'!$A$8:$M$33"}</definedName>
    <definedName name="HTML_Control_2_1_2_3_1_2_4" hidden="1">{"'Ark1'!$A$8:$M$33"}</definedName>
    <definedName name="HTML_Control_2_1_2_3_1_2_5" hidden="1">{"'Ark1'!$A$8:$M$33"}</definedName>
    <definedName name="HTML_Control_2_1_2_3_1_3" hidden="1">{"'Ark1'!$A$8:$M$33"}</definedName>
    <definedName name="HTML_Control_2_1_2_3_1_3_1" hidden="1">{"'Ark1'!$A$8:$M$33"}</definedName>
    <definedName name="HTML_Control_2_1_2_3_1_3_2" hidden="1">{"'Ark1'!$A$8:$M$33"}</definedName>
    <definedName name="HTML_Control_2_1_2_3_1_3_3" hidden="1">{"'Ark1'!$A$8:$M$33"}</definedName>
    <definedName name="HTML_Control_2_1_2_3_1_3_4" hidden="1">{"'Ark1'!$A$8:$M$33"}</definedName>
    <definedName name="HTML_Control_2_1_2_3_1_3_5" hidden="1">{"'Ark1'!$A$8:$M$33"}</definedName>
    <definedName name="HTML_Control_2_1_2_3_1_4" hidden="1">{"'Ark1'!$A$8:$M$33"}</definedName>
    <definedName name="HTML_Control_2_1_2_3_1_4_1" hidden="1">{"'Ark1'!$A$8:$M$33"}</definedName>
    <definedName name="HTML_Control_2_1_2_3_1_4_2" hidden="1">{"'Ark1'!$A$8:$M$33"}</definedName>
    <definedName name="HTML_Control_2_1_2_3_1_4_3" hidden="1">{"'Ark1'!$A$8:$M$33"}</definedName>
    <definedName name="HTML_Control_2_1_2_3_1_4_4" hidden="1">{"'Ark1'!$A$8:$M$33"}</definedName>
    <definedName name="HTML_Control_2_1_2_3_1_4_5" hidden="1">{"'Ark1'!$A$8:$M$33"}</definedName>
    <definedName name="HTML_Control_2_1_2_3_1_5" hidden="1">{"'Ark1'!$A$8:$M$33"}</definedName>
    <definedName name="HTML_Control_2_1_2_3_1_5_1" hidden="1">{"'Ark1'!$A$8:$M$33"}</definedName>
    <definedName name="HTML_Control_2_1_2_3_1_5_2" hidden="1">{"'Ark1'!$A$8:$M$33"}</definedName>
    <definedName name="HTML_Control_2_1_2_3_1_5_3" hidden="1">{"'Ark1'!$A$8:$M$33"}</definedName>
    <definedName name="HTML_Control_2_1_2_3_1_5_4" hidden="1">{"'Ark1'!$A$8:$M$33"}</definedName>
    <definedName name="HTML_Control_2_1_2_3_1_5_5" hidden="1">{"'Ark1'!$A$8:$M$33"}</definedName>
    <definedName name="HTML_Control_2_1_2_3_2" hidden="1">{"'Ark1'!$A$8:$M$33"}</definedName>
    <definedName name="HTML_Control_2_1_2_3_2_1" hidden="1">{"'Ark1'!$A$8:$M$33"}</definedName>
    <definedName name="HTML_Control_2_1_2_3_2_2" hidden="1">{"'Ark1'!$A$8:$M$33"}</definedName>
    <definedName name="HTML_Control_2_1_2_3_2_3" hidden="1">{"'Ark1'!$A$8:$M$33"}</definedName>
    <definedName name="HTML_Control_2_1_2_3_2_4" hidden="1">{"'Ark1'!$A$8:$M$33"}</definedName>
    <definedName name="HTML_Control_2_1_2_3_2_5" hidden="1">{"'Ark1'!$A$8:$M$33"}</definedName>
    <definedName name="HTML_Control_2_1_2_3_3" hidden="1">{"'Ark1'!$A$8:$M$33"}</definedName>
    <definedName name="HTML_Control_2_1_2_3_3_1" hidden="1">{"'Ark1'!$A$8:$M$33"}</definedName>
    <definedName name="HTML_Control_2_1_2_3_3_2" hidden="1">{"'Ark1'!$A$8:$M$33"}</definedName>
    <definedName name="HTML_Control_2_1_2_3_3_3" hidden="1">{"'Ark1'!$A$8:$M$33"}</definedName>
    <definedName name="HTML_Control_2_1_2_3_3_4" hidden="1">{"'Ark1'!$A$8:$M$33"}</definedName>
    <definedName name="HTML_Control_2_1_2_3_3_5" hidden="1">{"'Ark1'!$A$8:$M$33"}</definedName>
    <definedName name="HTML_Control_2_1_2_3_4" hidden="1">{"'Ark1'!$A$8:$M$33"}</definedName>
    <definedName name="HTML_Control_2_1_2_3_4_1" hidden="1">{"'Ark1'!$A$8:$M$33"}</definedName>
    <definedName name="HTML_Control_2_1_2_3_4_2" hidden="1">{"'Ark1'!$A$8:$M$33"}</definedName>
    <definedName name="HTML_Control_2_1_2_3_4_3" hidden="1">{"'Ark1'!$A$8:$M$33"}</definedName>
    <definedName name="HTML_Control_2_1_2_3_4_4" hidden="1">{"'Ark1'!$A$8:$M$33"}</definedName>
    <definedName name="HTML_Control_2_1_2_3_4_5" hidden="1">{"'Ark1'!$A$8:$M$33"}</definedName>
    <definedName name="HTML_Control_2_1_2_3_5" hidden="1">{"'Ark1'!$A$8:$M$33"}</definedName>
    <definedName name="HTML_Control_2_1_2_3_5_1" hidden="1">{"'Ark1'!$A$8:$M$33"}</definedName>
    <definedName name="HTML_Control_2_1_2_3_5_2" hidden="1">{"'Ark1'!$A$8:$M$33"}</definedName>
    <definedName name="HTML_Control_2_1_2_3_5_3" hidden="1">{"'Ark1'!$A$8:$M$33"}</definedName>
    <definedName name="HTML_Control_2_1_2_3_5_4" hidden="1">{"'Ark1'!$A$8:$M$33"}</definedName>
    <definedName name="HTML_Control_2_1_2_3_5_5" hidden="1">{"'Ark1'!$A$8:$M$33"}</definedName>
    <definedName name="HTML_Control_2_1_2_4" hidden="1">{"'Ark1'!$A$8:$M$33"}</definedName>
    <definedName name="HTML_Control_2_1_2_4_1" hidden="1">{"'Ark1'!$A$8:$M$33"}</definedName>
    <definedName name="HTML_Control_2_1_2_4_1_1" hidden="1">{"'Ark1'!$A$8:$M$33"}</definedName>
    <definedName name="HTML_Control_2_1_2_4_1_2" hidden="1">{"'Ark1'!$A$8:$M$33"}</definedName>
    <definedName name="HTML_Control_2_1_2_4_1_3" hidden="1">{"'Ark1'!$A$8:$M$33"}</definedName>
    <definedName name="HTML_Control_2_1_2_4_1_4" hidden="1">{"'Ark1'!$A$8:$M$33"}</definedName>
    <definedName name="HTML_Control_2_1_2_4_1_5" hidden="1">{"'Ark1'!$A$8:$M$33"}</definedName>
    <definedName name="HTML_Control_2_1_2_4_2" hidden="1">{"'Ark1'!$A$8:$M$33"}</definedName>
    <definedName name="HTML_Control_2_1_2_4_2_1" hidden="1">{"'Ark1'!$A$8:$M$33"}</definedName>
    <definedName name="HTML_Control_2_1_2_4_2_2" hidden="1">{"'Ark1'!$A$8:$M$33"}</definedName>
    <definedName name="HTML_Control_2_1_2_4_2_3" hidden="1">{"'Ark1'!$A$8:$M$33"}</definedName>
    <definedName name="HTML_Control_2_1_2_4_2_4" hidden="1">{"'Ark1'!$A$8:$M$33"}</definedName>
    <definedName name="HTML_Control_2_1_2_4_2_5" hidden="1">{"'Ark1'!$A$8:$M$33"}</definedName>
    <definedName name="HTML_Control_2_1_2_4_3" hidden="1">{"'Ark1'!$A$8:$M$33"}</definedName>
    <definedName name="HTML_Control_2_1_2_4_3_1" hidden="1">{"'Ark1'!$A$8:$M$33"}</definedName>
    <definedName name="HTML_Control_2_1_2_4_3_2" hidden="1">{"'Ark1'!$A$8:$M$33"}</definedName>
    <definedName name="HTML_Control_2_1_2_4_3_3" hidden="1">{"'Ark1'!$A$8:$M$33"}</definedName>
    <definedName name="HTML_Control_2_1_2_4_3_4" hidden="1">{"'Ark1'!$A$8:$M$33"}</definedName>
    <definedName name="HTML_Control_2_1_2_4_3_5" hidden="1">{"'Ark1'!$A$8:$M$33"}</definedName>
    <definedName name="HTML_Control_2_1_2_4_4" hidden="1">{"'Ark1'!$A$8:$M$33"}</definedName>
    <definedName name="HTML_Control_2_1_2_4_4_1" hidden="1">{"'Ark1'!$A$8:$M$33"}</definedName>
    <definedName name="HTML_Control_2_1_2_4_4_2" hidden="1">{"'Ark1'!$A$8:$M$33"}</definedName>
    <definedName name="HTML_Control_2_1_2_4_4_3" hidden="1">{"'Ark1'!$A$8:$M$33"}</definedName>
    <definedName name="HTML_Control_2_1_2_4_4_4" hidden="1">{"'Ark1'!$A$8:$M$33"}</definedName>
    <definedName name="HTML_Control_2_1_2_4_4_5" hidden="1">{"'Ark1'!$A$8:$M$33"}</definedName>
    <definedName name="HTML_Control_2_1_2_4_5" hidden="1">{"'Ark1'!$A$8:$M$33"}</definedName>
    <definedName name="HTML_Control_2_1_2_4_5_1" hidden="1">{"'Ark1'!$A$8:$M$33"}</definedName>
    <definedName name="HTML_Control_2_1_2_4_5_2" hidden="1">{"'Ark1'!$A$8:$M$33"}</definedName>
    <definedName name="HTML_Control_2_1_2_4_5_3" hidden="1">{"'Ark1'!$A$8:$M$33"}</definedName>
    <definedName name="HTML_Control_2_1_2_4_5_4" hidden="1">{"'Ark1'!$A$8:$M$33"}</definedName>
    <definedName name="HTML_Control_2_1_2_4_5_5" hidden="1">{"'Ark1'!$A$8:$M$33"}</definedName>
    <definedName name="HTML_Control_2_1_2_5" hidden="1">{"'Ark1'!$A$8:$M$33"}</definedName>
    <definedName name="HTML_Control_2_1_2_5_1" hidden="1">{"'Ark1'!$A$8:$M$33"}</definedName>
    <definedName name="HTML_Control_2_1_2_5_2" hidden="1">{"'Ark1'!$A$8:$M$33"}</definedName>
    <definedName name="HTML_Control_2_1_2_5_3" hidden="1">{"'Ark1'!$A$8:$M$33"}</definedName>
    <definedName name="HTML_Control_2_1_2_5_4" hidden="1">{"'Ark1'!$A$8:$M$33"}</definedName>
    <definedName name="HTML_Control_2_1_2_5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1_1" hidden="1">{"'Ark1'!$A$8:$M$33"}</definedName>
    <definedName name="HTML_Control_2_1_3_1_1_1_1_2" hidden="1">{"'Ark1'!$A$8:$M$33"}</definedName>
    <definedName name="HTML_Control_2_1_3_1_1_1_1_3" hidden="1">{"'Ark1'!$A$8:$M$33"}</definedName>
    <definedName name="HTML_Control_2_1_3_1_1_1_1_4" hidden="1">{"'Ark1'!$A$8:$M$33"}</definedName>
    <definedName name="HTML_Control_2_1_3_1_1_1_1_5" hidden="1">{"'Ark1'!$A$8:$M$33"}</definedName>
    <definedName name="HTML_Control_2_1_3_1_1_1_2" hidden="1">{"'Ark1'!$A$8:$M$33"}</definedName>
    <definedName name="HTML_Control_2_1_3_1_1_1_2_1" hidden="1">{"'Ark1'!$A$8:$M$33"}</definedName>
    <definedName name="HTML_Control_2_1_3_1_1_1_2_2" hidden="1">{"'Ark1'!$A$8:$M$33"}</definedName>
    <definedName name="HTML_Control_2_1_3_1_1_1_2_3" hidden="1">{"'Ark1'!$A$8:$M$33"}</definedName>
    <definedName name="HTML_Control_2_1_3_1_1_1_2_4" hidden="1">{"'Ark1'!$A$8:$M$33"}</definedName>
    <definedName name="HTML_Control_2_1_3_1_1_1_2_5" hidden="1">{"'Ark1'!$A$8:$M$33"}</definedName>
    <definedName name="HTML_Control_2_1_3_1_1_1_3" hidden="1">{"'Ark1'!$A$8:$M$33"}</definedName>
    <definedName name="HTML_Control_2_1_3_1_1_1_3_1" hidden="1">{"'Ark1'!$A$8:$M$33"}</definedName>
    <definedName name="HTML_Control_2_1_3_1_1_1_3_2" hidden="1">{"'Ark1'!$A$8:$M$33"}</definedName>
    <definedName name="HTML_Control_2_1_3_1_1_1_3_3" hidden="1">{"'Ark1'!$A$8:$M$33"}</definedName>
    <definedName name="HTML_Control_2_1_3_1_1_1_3_4" hidden="1">{"'Ark1'!$A$8:$M$33"}</definedName>
    <definedName name="HTML_Control_2_1_3_1_1_1_3_5" hidden="1">{"'Ark1'!$A$8:$M$33"}</definedName>
    <definedName name="HTML_Control_2_1_3_1_1_1_4" hidden="1">{"'Ark1'!$A$8:$M$33"}</definedName>
    <definedName name="HTML_Control_2_1_3_1_1_1_4_1" hidden="1">{"'Ark1'!$A$8:$M$33"}</definedName>
    <definedName name="HTML_Control_2_1_3_1_1_1_4_2" hidden="1">{"'Ark1'!$A$8:$M$33"}</definedName>
    <definedName name="HTML_Control_2_1_3_1_1_1_4_3" hidden="1">{"'Ark1'!$A$8:$M$33"}</definedName>
    <definedName name="HTML_Control_2_1_3_1_1_1_4_4" hidden="1">{"'Ark1'!$A$8:$M$33"}</definedName>
    <definedName name="HTML_Control_2_1_3_1_1_1_4_5" hidden="1">{"'Ark1'!$A$8:$M$33"}</definedName>
    <definedName name="HTML_Control_2_1_3_1_1_1_5" hidden="1">{"'Ark1'!$A$8:$M$33"}</definedName>
    <definedName name="HTML_Control_2_1_3_1_1_1_5_1" hidden="1">{"'Ark1'!$A$8:$M$33"}</definedName>
    <definedName name="HTML_Control_2_1_3_1_1_1_5_2" hidden="1">{"'Ark1'!$A$8:$M$33"}</definedName>
    <definedName name="HTML_Control_2_1_3_1_1_1_5_3" hidden="1">{"'Ark1'!$A$8:$M$33"}</definedName>
    <definedName name="HTML_Control_2_1_3_1_1_1_5_4" hidden="1">{"'Ark1'!$A$8:$M$33"}</definedName>
    <definedName name="HTML_Control_2_1_3_1_1_1_5_5" hidden="1">{"'Ark1'!$A$8:$M$33"}</definedName>
    <definedName name="HTML_Control_2_1_3_1_1_2" hidden="1">{"'Ark1'!$A$8:$M$33"}</definedName>
    <definedName name="HTML_Control_2_1_3_1_1_2_1" hidden="1">{"'Ark1'!$A$8:$M$33"}</definedName>
    <definedName name="HTML_Control_2_1_3_1_1_2_2" hidden="1">{"'Ark1'!$A$8:$M$33"}</definedName>
    <definedName name="HTML_Control_2_1_3_1_1_2_3" hidden="1">{"'Ark1'!$A$8:$M$33"}</definedName>
    <definedName name="HTML_Control_2_1_3_1_1_2_4" hidden="1">{"'Ark1'!$A$8:$M$33"}</definedName>
    <definedName name="HTML_Control_2_1_3_1_1_2_5" hidden="1">{"'Ark1'!$A$8:$M$33"}</definedName>
    <definedName name="HTML_Control_2_1_3_1_1_3" hidden="1">{"'Ark1'!$A$8:$M$33"}</definedName>
    <definedName name="HTML_Control_2_1_3_1_1_3_1" hidden="1">{"'Ark1'!$A$8:$M$33"}</definedName>
    <definedName name="HTML_Control_2_1_3_1_1_3_2" hidden="1">{"'Ark1'!$A$8:$M$33"}</definedName>
    <definedName name="HTML_Control_2_1_3_1_1_3_3" hidden="1">{"'Ark1'!$A$8:$M$33"}</definedName>
    <definedName name="HTML_Control_2_1_3_1_1_3_4" hidden="1">{"'Ark1'!$A$8:$M$33"}</definedName>
    <definedName name="HTML_Control_2_1_3_1_1_3_5" hidden="1">{"'Ark1'!$A$8:$M$33"}</definedName>
    <definedName name="HTML_Control_2_1_3_1_1_4" hidden="1">{"'Ark1'!$A$8:$M$33"}</definedName>
    <definedName name="HTML_Control_2_1_3_1_1_4_1" hidden="1">{"'Ark1'!$A$8:$M$33"}</definedName>
    <definedName name="HTML_Control_2_1_3_1_1_4_2" hidden="1">{"'Ark1'!$A$8:$M$33"}</definedName>
    <definedName name="HTML_Control_2_1_3_1_1_4_3" hidden="1">{"'Ark1'!$A$8:$M$33"}</definedName>
    <definedName name="HTML_Control_2_1_3_1_1_4_4" hidden="1">{"'Ark1'!$A$8:$M$33"}</definedName>
    <definedName name="HTML_Control_2_1_3_1_1_4_5" hidden="1">{"'Ark1'!$A$8:$M$33"}</definedName>
    <definedName name="HTML_Control_2_1_3_1_1_5" hidden="1">{"'Ark1'!$A$8:$M$33"}</definedName>
    <definedName name="HTML_Control_2_1_3_1_1_5_1" hidden="1">{"'Ark1'!$A$8:$M$33"}</definedName>
    <definedName name="HTML_Control_2_1_3_1_1_5_2" hidden="1">{"'Ark1'!$A$8:$M$33"}</definedName>
    <definedName name="HTML_Control_2_1_3_1_1_5_3" hidden="1">{"'Ark1'!$A$8:$M$33"}</definedName>
    <definedName name="HTML_Control_2_1_3_1_1_5_4" hidden="1">{"'Ark1'!$A$8:$M$33"}</definedName>
    <definedName name="HTML_Control_2_1_3_1_1_5_5" hidden="1">{"'Ark1'!$A$8:$M$33"}</definedName>
    <definedName name="HTML_Control_2_1_3_1_2" hidden="1">{"'Ark1'!$A$8:$M$33"}</definedName>
    <definedName name="HTML_Control_2_1_3_1_2_1" hidden="1">{"'Ark1'!$A$8:$M$33"}</definedName>
    <definedName name="HTML_Control_2_1_3_1_2_1_1" hidden="1">{"'Ark1'!$A$8:$M$33"}</definedName>
    <definedName name="HTML_Control_2_1_3_1_2_1_1_1" hidden="1">{"'Ark1'!$A$8:$M$33"}</definedName>
    <definedName name="HTML_Control_2_1_3_1_2_1_1_2" hidden="1">{"'Ark1'!$A$8:$M$33"}</definedName>
    <definedName name="HTML_Control_2_1_3_1_2_1_1_3" hidden="1">{"'Ark1'!$A$8:$M$33"}</definedName>
    <definedName name="HTML_Control_2_1_3_1_2_1_1_4" hidden="1">{"'Ark1'!$A$8:$M$33"}</definedName>
    <definedName name="HTML_Control_2_1_3_1_2_1_1_5" hidden="1">{"'Ark1'!$A$8:$M$33"}</definedName>
    <definedName name="HTML_Control_2_1_3_1_2_1_2" hidden="1">{"'Ark1'!$A$8:$M$33"}</definedName>
    <definedName name="HTML_Control_2_1_3_1_2_1_2_1" hidden="1">{"'Ark1'!$A$8:$M$33"}</definedName>
    <definedName name="HTML_Control_2_1_3_1_2_1_2_2" hidden="1">{"'Ark1'!$A$8:$M$33"}</definedName>
    <definedName name="HTML_Control_2_1_3_1_2_1_2_3" hidden="1">{"'Ark1'!$A$8:$M$33"}</definedName>
    <definedName name="HTML_Control_2_1_3_1_2_1_2_4" hidden="1">{"'Ark1'!$A$8:$M$33"}</definedName>
    <definedName name="HTML_Control_2_1_3_1_2_1_2_5" hidden="1">{"'Ark1'!$A$8:$M$33"}</definedName>
    <definedName name="HTML_Control_2_1_3_1_2_1_3" hidden="1">{"'Ark1'!$A$8:$M$33"}</definedName>
    <definedName name="HTML_Control_2_1_3_1_2_1_3_1" hidden="1">{"'Ark1'!$A$8:$M$33"}</definedName>
    <definedName name="HTML_Control_2_1_3_1_2_1_3_2" hidden="1">{"'Ark1'!$A$8:$M$33"}</definedName>
    <definedName name="HTML_Control_2_1_3_1_2_1_3_3" hidden="1">{"'Ark1'!$A$8:$M$33"}</definedName>
    <definedName name="HTML_Control_2_1_3_1_2_1_3_4" hidden="1">{"'Ark1'!$A$8:$M$33"}</definedName>
    <definedName name="HTML_Control_2_1_3_1_2_1_3_5" hidden="1">{"'Ark1'!$A$8:$M$33"}</definedName>
    <definedName name="HTML_Control_2_1_3_1_2_1_4" hidden="1">{"'Ark1'!$A$8:$M$33"}</definedName>
    <definedName name="HTML_Control_2_1_3_1_2_1_4_1" hidden="1">{"'Ark1'!$A$8:$M$33"}</definedName>
    <definedName name="HTML_Control_2_1_3_1_2_1_4_2" hidden="1">{"'Ark1'!$A$8:$M$33"}</definedName>
    <definedName name="HTML_Control_2_1_3_1_2_1_4_3" hidden="1">{"'Ark1'!$A$8:$M$33"}</definedName>
    <definedName name="HTML_Control_2_1_3_1_2_1_4_4" hidden="1">{"'Ark1'!$A$8:$M$33"}</definedName>
    <definedName name="HTML_Control_2_1_3_1_2_1_4_5" hidden="1">{"'Ark1'!$A$8:$M$33"}</definedName>
    <definedName name="HTML_Control_2_1_3_1_2_1_5" hidden="1">{"'Ark1'!$A$8:$M$33"}</definedName>
    <definedName name="HTML_Control_2_1_3_1_2_1_5_1" hidden="1">{"'Ark1'!$A$8:$M$33"}</definedName>
    <definedName name="HTML_Control_2_1_3_1_2_1_5_2" hidden="1">{"'Ark1'!$A$8:$M$33"}</definedName>
    <definedName name="HTML_Control_2_1_3_1_2_1_5_3" hidden="1">{"'Ark1'!$A$8:$M$33"}</definedName>
    <definedName name="HTML_Control_2_1_3_1_2_1_5_4" hidden="1">{"'Ark1'!$A$8:$M$33"}</definedName>
    <definedName name="HTML_Control_2_1_3_1_2_1_5_5" hidden="1">{"'Ark1'!$A$8:$M$33"}</definedName>
    <definedName name="HTML_Control_2_1_3_1_2_2" hidden="1">{"'Ark1'!$A$8:$M$33"}</definedName>
    <definedName name="HTML_Control_2_1_3_1_2_2_1" hidden="1">{"'Ark1'!$A$8:$M$33"}</definedName>
    <definedName name="HTML_Control_2_1_3_1_2_2_2" hidden="1">{"'Ark1'!$A$8:$M$33"}</definedName>
    <definedName name="HTML_Control_2_1_3_1_2_2_3" hidden="1">{"'Ark1'!$A$8:$M$33"}</definedName>
    <definedName name="HTML_Control_2_1_3_1_2_2_4" hidden="1">{"'Ark1'!$A$8:$M$33"}</definedName>
    <definedName name="HTML_Control_2_1_3_1_2_2_5" hidden="1">{"'Ark1'!$A$8:$M$33"}</definedName>
    <definedName name="HTML_Control_2_1_3_1_2_3" hidden="1">{"'Ark1'!$A$8:$M$33"}</definedName>
    <definedName name="HTML_Control_2_1_3_1_2_3_1" hidden="1">{"'Ark1'!$A$8:$M$33"}</definedName>
    <definedName name="HTML_Control_2_1_3_1_2_3_2" hidden="1">{"'Ark1'!$A$8:$M$33"}</definedName>
    <definedName name="HTML_Control_2_1_3_1_2_3_3" hidden="1">{"'Ark1'!$A$8:$M$33"}</definedName>
    <definedName name="HTML_Control_2_1_3_1_2_3_4" hidden="1">{"'Ark1'!$A$8:$M$33"}</definedName>
    <definedName name="HTML_Control_2_1_3_1_2_3_5" hidden="1">{"'Ark1'!$A$8:$M$33"}</definedName>
    <definedName name="HTML_Control_2_1_3_1_2_4" hidden="1">{"'Ark1'!$A$8:$M$33"}</definedName>
    <definedName name="HTML_Control_2_1_3_1_2_4_1" hidden="1">{"'Ark1'!$A$8:$M$33"}</definedName>
    <definedName name="HTML_Control_2_1_3_1_2_4_2" hidden="1">{"'Ark1'!$A$8:$M$33"}</definedName>
    <definedName name="HTML_Control_2_1_3_1_2_4_3" hidden="1">{"'Ark1'!$A$8:$M$33"}</definedName>
    <definedName name="HTML_Control_2_1_3_1_2_4_4" hidden="1">{"'Ark1'!$A$8:$M$33"}</definedName>
    <definedName name="HTML_Control_2_1_3_1_2_4_5" hidden="1">{"'Ark1'!$A$8:$M$33"}</definedName>
    <definedName name="HTML_Control_2_1_3_1_2_5" hidden="1">{"'Ark1'!$A$8:$M$33"}</definedName>
    <definedName name="HTML_Control_2_1_3_1_2_5_1" hidden="1">{"'Ark1'!$A$8:$M$33"}</definedName>
    <definedName name="HTML_Control_2_1_3_1_2_5_2" hidden="1">{"'Ark1'!$A$8:$M$33"}</definedName>
    <definedName name="HTML_Control_2_1_3_1_2_5_3" hidden="1">{"'Ark1'!$A$8:$M$33"}</definedName>
    <definedName name="HTML_Control_2_1_3_1_2_5_4" hidden="1">{"'Ark1'!$A$8:$M$33"}</definedName>
    <definedName name="HTML_Control_2_1_3_1_2_5_5" hidden="1">{"'Ark1'!$A$8:$M$33"}</definedName>
    <definedName name="HTML_Control_2_1_3_1_3" hidden="1">{"'Ark1'!$A$8:$M$33"}</definedName>
    <definedName name="HTML_Control_2_1_3_1_3_1" hidden="1">{"'Ark1'!$A$8:$M$33"}</definedName>
    <definedName name="HTML_Control_2_1_3_1_3_1_1" hidden="1">{"'Ark1'!$A$8:$M$33"}</definedName>
    <definedName name="HTML_Control_2_1_3_1_3_1_2" hidden="1">{"'Ark1'!$A$8:$M$33"}</definedName>
    <definedName name="HTML_Control_2_1_3_1_3_1_3" hidden="1">{"'Ark1'!$A$8:$M$33"}</definedName>
    <definedName name="HTML_Control_2_1_3_1_3_1_4" hidden="1">{"'Ark1'!$A$8:$M$33"}</definedName>
    <definedName name="HTML_Control_2_1_3_1_3_1_5" hidden="1">{"'Ark1'!$A$8:$M$33"}</definedName>
    <definedName name="HTML_Control_2_1_3_1_3_2" hidden="1">{"'Ark1'!$A$8:$M$33"}</definedName>
    <definedName name="HTML_Control_2_1_3_1_3_2_1" hidden="1">{"'Ark1'!$A$8:$M$33"}</definedName>
    <definedName name="HTML_Control_2_1_3_1_3_2_2" hidden="1">{"'Ark1'!$A$8:$M$33"}</definedName>
    <definedName name="HTML_Control_2_1_3_1_3_2_3" hidden="1">{"'Ark1'!$A$8:$M$33"}</definedName>
    <definedName name="HTML_Control_2_1_3_1_3_2_4" hidden="1">{"'Ark1'!$A$8:$M$33"}</definedName>
    <definedName name="HTML_Control_2_1_3_1_3_2_5" hidden="1">{"'Ark1'!$A$8:$M$33"}</definedName>
    <definedName name="HTML_Control_2_1_3_1_3_3" hidden="1">{"'Ark1'!$A$8:$M$33"}</definedName>
    <definedName name="HTML_Control_2_1_3_1_3_3_1" hidden="1">{"'Ark1'!$A$8:$M$33"}</definedName>
    <definedName name="HTML_Control_2_1_3_1_3_3_2" hidden="1">{"'Ark1'!$A$8:$M$33"}</definedName>
    <definedName name="HTML_Control_2_1_3_1_3_3_3" hidden="1">{"'Ark1'!$A$8:$M$33"}</definedName>
    <definedName name="HTML_Control_2_1_3_1_3_3_4" hidden="1">{"'Ark1'!$A$8:$M$33"}</definedName>
    <definedName name="HTML_Control_2_1_3_1_3_3_5" hidden="1">{"'Ark1'!$A$8:$M$33"}</definedName>
    <definedName name="HTML_Control_2_1_3_1_3_4" hidden="1">{"'Ark1'!$A$8:$M$33"}</definedName>
    <definedName name="HTML_Control_2_1_3_1_3_4_1" hidden="1">{"'Ark1'!$A$8:$M$33"}</definedName>
    <definedName name="HTML_Control_2_1_3_1_3_4_2" hidden="1">{"'Ark1'!$A$8:$M$33"}</definedName>
    <definedName name="HTML_Control_2_1_3_1_3_4_3" hidden="1">{"'Ark1'!$A$8:$M$33"}</definedName>
    <definedName name="HTML_Control_2_1_3_1_3_4_4" hidden="1">{"'Ark1'!$A$8:$M$33"}</definedName>
    <definedName name="HTML_Control_2_1_3_1_3_4_5" hidden="1">{"'Ark1'!$A$8:$M$33"}</definedName>
    <definedName name="HTML_Control_2_1_3_1_3_5" hidden="1">{"'Ark1'!$A$8:$M$33"}</definedName>
    <definedName name="HTML_Control_2_1_3_1_3_5_1" hidden="1">{"'Ark1'!$A$8:$M$33"}</definedName>
    <definedName name="HTML_Control_2_1_3_1_3_5_2" hidden="1">{"'Ark1'!$A$8:$M$33"}</definedName>
    <definedName name="HTML_Control_2_1_3_1_3_5_3" hidden="1">{"'Ark1'!$A$8:$M$33"}</definedName>
    <definedName name="HTML_Control_2_1_3_1_3_5_4" hidden="1">{"'Ark1'!$A$8:$M$33"}</definedName>
    <definedName name="HTML_Control_2_1_3_1_3_5_5" hidden="1">{"'Ark1'!$A$8:$M$33"}</definedName>
    <definedName name="HTML_Control_2_1_3_1_4" hidden="1">{"'Ark1'!$A$8:$M$33"}</definedName>
    <definedName name="HTML_Control_2_1_3_1_4_1" hidden="1">{"'Ark1'!$A$8:$M$33"}</definedName>
    <definedName name="HTML_Control_2_1_3_1_4_2" hidden="1">{"'Ark1'!$A$8:$M$33"}</definedName>
    <definedName name="HTML_Control_2_1_3_1_4_3" hidden="1">{"'Ark1'!$A$8:$M$33"}</definedName>
    <definedName name="HTML_Control_2_1_3_1_4_4" hidden="1">{"'Ark1'!$A$8:$M$33"}</definedName>
    <definedName name="HTML_Control_2_1_3_1_4_5" hidden="1">{"'Ark1'!$A$8:$M$33"}</definedName>
    <definedName name="HTML_Control_2_1_3_1_5" hidden="1">{"'Ark1'!$A$8:$M$33"}</definedName>
    <definedName name="HTML_Control_2_1_3_1_5_1" hidden="1">{"'Ark1'!$A$8:$M$33"}</definedName>
    <definedName name="HTML_Control_2_1_3_1_5_2" hidden="1">{"'Ark1'!$A$8:$M$33"}</definedName>
    <definedName name="HTML_Control_2_1_3_1_5_3" hidden="1">{"'Ark1'!$A$8:$M$33"}</definedName>
    <definedName name="HTML_Control_2_1_3_1_5_4" hidden="1">{"'Ark1'!$A$8:$M$33"}</definedName>
    <definedName name="HTML_Control_2_1_3_1_5_5" hidden="1">{"'Ark1'!$A$8:$M$33"}</definedName>
    <definedName name="HTML_Control_2_1_3_2" hidden="1">{"'Ark1'!$A$8:$M$33"}</definedName>
    <definedName name="HTML_Control_2_1_3_2_1" hidden="1">{"'Ark1'!$A$8:$M$33"}</definedName>
    <definedName name="HTML_Control_2_1_3_2_1_1" hidden="1">{"'Ark1'!$A$8:$M$33"}</definedName>
    <definedName name="HTML_Control_2_1_3_2_1_1_1" hidden="1">{"'Ark1'!$A$8:$M$33"}</definedName>
    <definedName name="HTML_Control_2_1_3_2_1_1_2" hidden="1">{"'Ark1'!$A$8:$M$33"}</definedName>
    <definedName name="HTML_Control_2_1_3_2_1_1_3" hidden="1">{"'Ark1'!$A$8:$M$33"}</definedName>
    <definedName name="HTML_Control_2_1_3_2_1_1_4" hidden="1">{"'Ark1'!$A$8:$M$33"}</definedName>
    <definedName name="HTML_Control_2_1_3_2_1_1_5" hidden="1">{"'Ark1'!$A$8:$M$33"}</definedName>
    <definedName name="HTML_Control_2_1_3_2_1_2" hidden="1">{"'Ark1'!$A$8:$M$33"}</definedName>
    <definedName name="HTML_Control_2_1_3_2_1_2_1" hidden="1">{"'Ark1'!$A$8:$M$33"}</definedName>
    <definedName name="HTML_Control_2_1_3_2_1_2_2" hidden="1">{"'Ark1'!$A$8:$M$33"}</definedName>
    <definedName name="HTML_Control_2_1_3_2_1_2_3" hidden="1">{"'Ark1'!$A$8:$M$33"}</definedName>
    <definedName name="HTML_Control_2_1_3_2_1_2_4" hidden="1">{"'Ark1'!$A$8:$M$33"}</definedName>
    <definedName name="HTML_Control_2_1_3_2_1_2_5" hidden="1">{"'Ark1'!$A$8:$M$33"}</definedName>
    <definedName name="HTML_Control_2_1_3_2_1_3" hidden="1">{"'Ark1'!$A$8:$M$33"}</definedName>
    <definedName name="HTML_Control_2_1_3_2_1_3_1" hidden="1">{"'Ark1'!$A$8:$M$33"}</definedName>
    <definedName name="HTML_Control_2_1_3_2_1_3_2" hidden="1">{"'Ark1'!$A$8:$M$33"}</definedName>
    <definedName name="HTML_Control_2_1_3_2_1_3_3" hidden="1">{"'Ark1'!$A$8:$M$33"}</definedName>
    <definedName name="HTML_Control_2_1_3_2_1_3_4" hidden="1">{"'Ark1'!$A$8:$M$33"}</definedName>
    <definedName name="HTML_Control_2_1_3_2_1_3_5" hidden="1">{"'Ark1'!$A$8:$M$33"}</definedName>
    <definedName name="HTML_Control_2_1_3_2_1_4" hidden="1">{"'Ark1'!$A$8:$M$33"}</definedName>
    <definedName name="HTML_Control_2_1_3_2_1_4_1" hidden="1">{"'Ark1'!$A$8:$M$33"}</definedName>
    <definedName name="HTML_Control_2_1_3_2_1_4_2" hidden="1">{"'Ark1'!$A$8:$M$33"}</definedName>
    <definedName name="HTML_Control_2_1_3_2_1_4_3" hidden="1">{"'Ark1'!$A$8:$M$33"}</definedName>
    <definedName name="HTML_Control_2_1_3_2_1_4_4" hidden="1">{"'Ark1'!$A$8:$M$33"}</definedName>
    <definedName name="HTML_Control_2_1_3_2_1_4_5" hidden="1">{"'Ark1'!$A$8:$M$33"}</definedName>
    <definedName name="HTML_Control_2_1_3_2_1_5" hidden="1">{"'Ark1'!$A$8:$M$33"}</definedName>
    <definedName name="HTML_Control_2_1_3_2_1_5_1" hidden="1">{"'Ark1'!$A$8:$M$33"}</definedName>
    <definedName name="HTML_Control_2_1_3_2_1_5_2" hidden="1">{"'Ark1'!$A$8:$M$33"}</definedName>
    <definedName name="HTML_Control_2_1_3_2_1_5_3" hidden="1">{"'Ark1'!$A$8:$M$33"}</definedName>
    <definedName name="HTML_Control_2_1_3_2_1_5_4" hidden="1">{"'Ark1'!$A$8:$M$33"}</definedName>
    <definedName name="HTML_Control_2_1_3_2_1_5_5" hidden="1">{"'Ark1'!$A$8:$M$33"}</definedName>
    <definedName name="HTML_Control_2_1_3_2_2" hidden="1">{"'Ark1'!$A$8:$M$33"}</definedName>
    <definedName name="HTML_Control_2_1_3_2_2_1" hidden="1">{"'Ark1'!$A$8:$M$33"}</definedName>
    <definedName name="HTML_Control_2_1_3_2_2_2" hidden="1">{"'Ark1'!$A$8:$M$33"}</definedName>
    <definedName name="HTML_Control_2_1_3_2_2_3" hidden="1">{"'Ark1'!$A$8:$M$33"}</definedName>
    <definedName name="HTML_Control_2_1_3_2_2_4" hidden="1">{"'Ark1'!$A$8:$M$33"}</definedName>
    <definedName name="HTML_Control_2_1_3_2_2_5" hidden="1">{"'Ark1'!$A$8:$M$33"}</definedName>
    <definedName name="HTML_Control_2_1_3_2_3" hidden="1">{"'Ark1'!$A$8:$M$33"}</definedName>
    <definedName name="HTML_Control_2_1_3_2_3_1" hidden="1">{"'Ark1'!$A$8:$M$33"}</definedName>
    <definedName name="HTML_Control_2_1_3_2_3_2" hidden="1">{"'Ark1'!$A$8:$M$33"}</definedName>
    <definedName name="HTML_Control_2_1_3_2_3_3" hidden="1">{"'Ark1'!$A$8:$M$33"}</definedName>
    <definedName name="HTML_Control_2_1_3_2_3_4" hidden="1">{"'Ark1'!$A$8:$M$33"}</definedName>
    <definedName name="HTML_Control_2_1_3_2_3_5" hidden="1">{"'Ark1'!$A$8:$M$33"}</definedName>
    <definedName name="HTML_Control_2_1_3_2_4" hidden="1">{"'Ark1'!$A$8:$M$33"}</definedName>
    <definedName name="HTML_Control_2_1_3_2_4_1" hidden="1">{"'Ark1'!$A$8:$M$33"}</definedName>
    <definedName name="HTML_Control_2_1_3_2_4_2" hidden="1">{"'Ark1'!$A$8:$M$33"}</definedName>
    <definedName name="HTML_Control_2_1_3_2_4_3" hidden="1">{"'Ark1'!$A$8:$M$33"}</definedName>
    <definedName name="HTML_Control_2_1_3_2_4_4" hidden="1">{"'Ark1'!$A$8:$M$33"}</definedName>
    <definedName name="HTML_Control_2_1_3_2_4_5" hidden="1">{"'Ark1'!$A$8:$M$33"}</definedName>
    <definedName name="HTML_Control_2_1_3_2_5" hidden="1">{"'Ark1'!$A$8:$M$33"}</definedName>
    <definedName name="HTML_Control_2_1_3_2_5_1" hidden="1">{"'Ark1'!$A$8:$M$33"}</definedName>
    <definedName name="HTML_Control_2_1_3_2_5_2" hidden="1">{"'Ark1'!$A$8:$M$33"}</definedName>
    <definedName name="HTML_Control_2_1_3_2_5_3" hidden="1">{"'Ark1'!$A$8:$M$33"}</definedName>
    <definedName name="HTML_Control_2_1_3_2_5_4" hidden="1">{"'Ark1'!$A$8:$M$33"}</definedName>
    <definedName name="HTML_Control_2_1_3_2_5_5" hidden="1">{"'Ark1'!$A$8:$M$33"}</definedName>
    <definedName name="HTML_Control_2_1_3_3" hidden="1">{"'Ark1'!$A$8:$M$33"}</definedName>
    <definedName name="HTML_Control_2_1_3_3_1" hidden="1">{"'Ark1'!$A$8:$M$33"}</definedName>
    <definedName name="HTML_Control_2_1_3_3_1_1" hidden="1">{"'Ark1'!$A$8:$M$33"}</definedName>
    <definedName name="HTML_Control_2_1_3_3_1_1_1" hidden="1">{"'Ark1'!$A$8:$M$33"}</definedName>
    <definedName name="HTML_Control_2_1_3_3_1_1_2" hidden="1">{"'Ark1'!$A$8:$M$33"}</definedName>
    <definedName name="HTML_Control_2_1_3_3_1_1_3" hidden="1">{"'Ark1'!$A$8:$M$33"}</definedName>
    <definedName name="HTML_Control_2_1_3_3_1_1_4" hidden="1">{"'Ark1'!$A$8:$M$33"}</definedName>
    <definedName name="HTML_Control_2_1_3_3_1_1_5" hidden="1">{"'Ark1'!$A$8:$M$33"}</definedName>
    <definedName name="HTML_Control_2_1_3_3_1_2" hidden="1">{"'Ark1'!$A$8:$M$33"}</definedName>
    <definedName name="HTML_Control_2_1_3_3_1_2_1" hidden="1">{"'Ark1'!$A$8:$M$33"}</definedName>
    <definedName name="HTML_Control_2_1_3_3_1_2_2" hidden="1">{"'Ark1'!$A$8:$M$33"}</definedName>
    <definedName name="HTML_Control_2_1_3_3_1_2_3" hidden="1">{"'Ark1'!$A$8:$M$33"}</definedName>
    <definedName name="HTML_Control_2_1_3_3_1_2_4" hidden="1">{"'Ark1'!$A$8:$M$33"}</definedName>
    <definedName name="HTML_Control_2_1_3_3_1_2_5" hidden="1">{"'Ark1'!$A$8:$M$33"}</definedName>
    <definedName name="HTML_Control_2_1_3_3_1_3" hidden="1">{"'Ark1'!$A$8:$M$33"}</definedName>
    <definedName name="HTML_Control_2_1_3_3_1_3_1" hidden="1">{"'Ark1'!$A$8:$M$33"}</definedName>
    <definedName name="HTML_Control_2_1_3_3_1_3_2" hidden="1">{"'Ark1'!$A$8:$M$33"}</definedName>
    <definedName name="HTML_Control_2_1_3_3_1_3_3" hidden="1">{"'Ark1'!$A$8:$M$33"}</definedName>
    <definedName name="HTML_Control_2_1_3_3_1_3_4" hidden="1">{"'Ark1'!$A$8:$M$33"}</definedName>
    <definedName name="HTML_Control_2_1_3_3_1_3_5" hidden="1">{"'Ark1'!$A$8:$M$33"}</definedName>
    <definedName name="HTML_Control_2_1_3_3_1_4" hidden="1">{"'Ark1'!$A$8:$M$33"}</definedName>
    <definedName name="HTML_Control_2_1_3_3_1_4_1" hidden="1">{"'Ark1'!$A$8:$M$33"}</definedName>
    <definedName name="HTML_Control_2_1_3_3_1_4_2" hidden="1">{"'Ark1'!$A$8:$M$33"}</definedName>
    <definedName name="HTML_Control_2_1_3_3_1_4_3" hidden="1">{"'Ark1'!$A$8:$M$33"}</definedName>
    <definedName name="HTML_Control_2_1_3_3_1_4_4" hidden="1">{"'Ark1'!$A$8:$M$33"}</definedName>
    <definedName name="HTML_Control_2_1_3_3_1_4_5" hidden="1">{"'Ark1'!$A$8:$M$33"}</definedName>
    <definedName name="HTML_Control_2_1_3_3_1_5" hidden="1">{"'Ark1'!$A$8:$M$33"}</definedName>
    <definedName name="HTML_Control_2_1_3_3_1_5_1" hidden="1">{"'Ark1'!$A$8:$M$33"}</definedName>
    <definedName name="HTML_Control_2_1_3_3_1_5_2" hidden="1">{"'Ark1'!$A$8:$M$33"}</definedName>
    <definedName name="HTML_Control_2_1_3_3_1_5_3" hidden="1">{"'Ark1'!$A$8:$M$33"}</definedName>
    <definedName name="HTML_Control_2_1_3_3_1_5_4" hidden="1">{"'Ark1'!$A$8:$M$33"}</definedName>
    <definedName name="HTML_Control_2_1_3_3_1_5_5" hidden="1">{"'Ark1'!$A$8:$M$33"}</definedName>
    <definedName name="HTML_Control_2_1_3_3_2" hidden="1">{"'Ark1'!$A$8:$M$33"}</definedName>
    <definedName name="HTML_Control_2_1_3_3_2_1" hidden="1">{"'Ark1'!$A$8:$M$33"}</definedName>
    <definedName name="HTML_Control_2_1_3_3_2_2" hidden="1">{"'Ark1'!$A$8:$M$33"}</definedName>
    <definedName name="HTML_Control_2_1_3_3_2_3" hidden="1">{"'Ark1'!$A$8:$M$33"}</definedName>
    <definedName name="HTML_Control_2_1_3_3_2_4" hidden="1">{"'Ark1'!$A$8:$M$33"}</definedName>
    <definedName name="HTML_Control_2_1_3_3_2_5" hidden="1">{"'Ark1'!$A$8:$M$33"}</definedName>
    <definedName name="HTML_Control_2_1_3_3_3" hidden="1">{"'Ark1'!$A$8:$M$33"}</definedName>
    <definedName name="HTML_Control_2_1_3_3_3_1" hidden="1">{"'Ark1'!$A$8:$M$33"}</definedName>
    <definedName name="HTML_Control_2_1_3_3_3_2" hidden="1">{"'Ark1'!$A$8:$M$33"}</definedName>
    <definedName name="HTML_Control_2_1_3_3_3_3" hidden="1">{"'Ark1'!$A$8:$M$33"}</definedName>
    <definedName name="HTML_Control_2_1_3_3_3_4" hidden="1">{"'Ark1'!$A$8:$M$33"}</definedName>
    <definedName name="HTML_Control_2_1_3_3_3_5" hidden="1">{"'Ark1'!$A$8:$M$33"}</definedName>
    <definedName name="HTML_Control_2_1_3_3_4" hidden="1">{"'Ark1'!$A$8:$M$33"}</definedName>
    <definedName name="HTML_Control_2_1_3_3_4_1" hidden="1">{"'Ark1'!$A$8:$M$33"}</definedName>
    <definedName name="HTML_Control_2_1_3_3_4_2" hidden="1">{"'Ark1'!$A$8:$M$33"}</definedName>
    <definedName name="HTML_Control_2_1_3_3_4_3" hidden="1">{"'Ark1'!$A$8:$M$33"}</definedName>
    <definedName name="HTML_Control_2_1_3_3_4_4" hidden="1">{"'Ark1'!$A$8:$M$33"}</definedName>
    <definedName name="HTML_Control_2_1_3_3_4_5" hidden="1">{"'Ark1'!$A$8:$M$33"}</definedName>
    <definedName name="HTML_Control_2_1_3_3_5" hidden="1">{"'Ark1'!$A$8:$M$33"}</definedName>
    <definedName name="HTML_Control_2_1_3_3_5_1" hidden="1">{"'Ark1'!$A$8:$M$33"}</definedName>
    <definedName name="HTML_Control_2_1_3_3_5_2" hidden="1">{"'Ark1'!$A$8:$M$33"}</definedName>
    <definedName name="HTML_Control_2_1_3_3_5_3" hidden="1">{"'Ark1'!$A$8:$M$33"}</definedName>
    <definedName name="HTML_Control_2_1_3_3_5_4" hidden="1">{"'Ark1'!$A$8:$M$33"}</definedName>
    <definedName name="HTML_Control_2_1_3_3_5_5" hidden="1">{"'Ark1'!$A$8:$M$33"}</definedName>
    <definedName name="HTML_Control_2_1_3_4" hidden="1">{"'Ark1'!$A$8:$M$33"}</definedName>
    <definedName name="HTML_Control_2_1_3_4_1" hidden="1">{"'Ark1'!$A$8:$M$33"}</definedName>
    <definedName name="HTML_Control_2_1_3_4_1_1" hidden="1">{"'Ark1'!$A$8:$M$33"}</definedName>
    <definedName name="HTML_Control_2_1_3_4_1_2" hidden="1">{"'Ark1'!$A$8:$M$33"}</definedName>
    <definedName name="HTML_Control_2_1_3_4_1_3" hidden="1">{"'Ark1'!$A$8:$M$33"}</definedName>
    <definedName name="HTML_Control_2_1_3_4_1_4" hidden="1">{"'Ark1'!$A$8:$M$33"}</definedName>
    <definedName name="HTML_Control_2_1_3_4_1_5" hidden="1">{"'Ark1'!$A$8:$M$33"}</definedName>
    <definedName name="HTML_Control_2_1_3_4_2" hidden="1">{"'Ark1'!$A$8:$M$33"}</definedName>
    <definedName name="HTML_Control_2_1_3_4_2_1" hidden="1">{"'Ark1'!$A$8:$M$33"}</definedName>
    <definedName name="HTML_Control_2_1_3_4_2_2" hidden="1">{"'Ark1'!$A$8:$M$33"}</definedName>
    <definedName name="HTML_Control_2_1_3_4_2_3" hidden="1">{"'Ark1'!$A$8:$M$33"}</definedName>
    <definedName name="HTML_Control_2_1_3_4_2_4" hidden="1">{"'Ark1'!$A$8:$M$33"}</definedName>
    <definedName name="HTML_Control_2_1_3_4_2_5" hidden="1">{"'Ark1'!$A$8:$M$33"}</definedName>
    <definedName name="HTML_Control_2_1_3_4_3" hidden="1">{"'Ark1'!$A$8:$M$33"}</definedName>
    <definedName name="HTML_Control_2_1_3_4_3_1" hidden="1">{"'Ark1'!$A$8:$M$33"}</definedName>
    <definedName name="HTML_Control_2_1_3_4_3_2" hidden="1">{"'Ark1'!$A$8:$M$33"}</definedName>
    <definedName name="HTML_Control_2_1_3_4_3_3" hidden="1">{"'Ark1'!$A$8:$M$33"}</definedName>
    <definedName name="HTML_Control_2_1_3_4_3_4" hidden="1">{"'Ark1'!$A$8:$M$33"}</definedName>
    <definedName name="HTML_Control_2_1_3_4_3_5" hidden="1">{"'Ark1'!$A$8:$M$33"}</definedName>
    <definedName name="HTML_Control_2_1_3_4_4" hidden="1">{"'Ark1'!$A$8:$M$33"}</definedName>
    <definedName name="HTML_Control_2_1_3_4_4_1" hidden="1">{"'Ark1'!$A$8:$M$33"}</definedName>
    <definedName name="HTML_Control_2_1_3_4_4_2" hidden="1">{"'Ark1'!$A$8:$M$33"}</definedName>
    <definedName name="HTML_Control_2_1_3_4_4_3" hidden="1">{"'Ark1'!$A$8:$M$33"}</definedName>
    <definedName name="HTML_Control_2_1_3_4_4_4" hidden="1">{"'Ark1'!$A$8:$M$33"}</definedName>
    <definedName name="HTML_Control_2_1_3_4_4_5" hidden="1">{"'Ark1'!$A$8:$M$33"}</definedName>
    <definedName name="HTML_Control_2_1_3_4_5" hidden="1">{"'Ark1'!$A$8:$M$33"}</definedName>
    <definedName name="HTML_Control_2_1_3_4_5_1" hidden="1">{"'Ark1'!$A$8:$M$33"}</definedName>
    <definedName name="HTML_Control_2_1_3_4_5_2" hidden="1">{"'Ark1'!$A$8:$M$33"}</definedName>
    <definedName name="HTML_Control_2_1_3_4_5_3" hidden="1">{"'Ark1'!$A$8:$M$33"}</definedName>
    <definedName name="HTML_Control_2_1_3_4_5_4" hidden="1">{"'Ark1'!$A$8:$M$33"}</definedName>
    <definedName name="HTML_Control_2_1_3_4_5_5" hidden="1">{"'Ark1'!$A$8:$M$33"}</definedName>
    <definedName name="HTML_Control_2_1_3_5" hidden="1">{"'Ark1'!$A$8:$M$33"}</definedName>
    <definedName name="HTML_Control_2_1_3_5_1" hidden="1">{"'Ark1'!$A$8:$M$33"}</definedName>
    <definedName name="HTML_Control_2_1_3_5_2" hidden="1">{"'Ark1'!$A$8:$M$33"}</definedName>
    <definedName name="HTML_Control_2_1_3_5_3" hidden="1">{"'Ark1'!$A$8:$M$33"}</definedName>
    <definedName name="HTML_Control_2_1_3_5_4" hidden="1">{"'Ark1'!$A$8:$M$33"}</definedName>
    <definedName name="HTML_Control_2_1_3_5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1_1" hidden="1">{"'Ark1'!$A$8:$M$33"}</definedName>
    <definedName name="HTML_Control_2_1_4_1_1_1_2" hidden="1">{"'Ark1'!$A$8:$M$33"}</definedName>
    <definedName name="HTML_Control_2_1_4_1_1_1_3" hidden="1">{"'Ark1'!$A$8:$M$33"}</definedName>
    <definedName name="HTML_Control_2_1_4_1_1_1_4" hidden="1">{"'Ark1'!$A$8:$M$33"}</definedName>
    <definedName name="HTML_Control_2_1_4_1_1_1_5" hidden="1">{"'Ark1'!$A$8:$M$33"}</definedName>
    <definedName name="HTML_Control_2_1_4_1_1_2" hidden="1">{"'Ark1'!$A$8:$M$33"}</definedName>
    <definedName name="HTML_Control_2_1_4_1_1_2_1" hidden="1">{"'Ark1'!$A$8:$M$33"}</definedName>
    <definedName name="HTML_Control_2_1_4_1_1_2_2" hidden="1">{"'Ark1'!$A$8:$M$33"}</definedName>
    <definedName name="HTML_Control_2_1_4_1_1_2_3" hidden="1">{"'Ark1'!$A$8:$M$33"}</definedName>
    <definedName name="HTML_Control_2_1_4_1_1_2_4" hidden="1">{"'Ark1'!$A$8:$M$33"}</definedName>
    <definedName name="HTML_Control_2_1_4_1_1_2_5" hidden="1">{"'Ark1'!$A$8:$M$33"}</definedName>
    <definedName name="HTML_Control_2_1_4_1_1_3" hidden="1">{"'Ark1'!$A$8:$M$33"}</definedName>
    <definedName name="HTML_Control_2_1_4_1_1_3_1" hidden="1">{"'Ark1'!$A$8:$M$33"}</definedName>
    <definedName name="HTML_Control_2_1_4_1_1_3_2" hidden="1">{"'Ark1'!$A$8:$M$33"}</definedName>
    <definedName name="HTML_Control_2_1_4_1_1_3_3" hidden="1">{"'Ark1'!$A$8:$M$33"}</definedName>
    <definedName name="HTML_Control_2_1_4_1_1_3_4" hidden="1">{"'Ark1'!$A$8:$M$33"}</definedName>
    <definedName name="HTML_Control_2_1_4_1_1_3_5" hidden="1">{"'Ark1'!$A$8:$M$33"}</definedName>
    <definedName name="HTML_Control_2_1_4_1_1_4" hidden="1">{"'Ark1'!$A$8:$M$33"}</definedName>
    <definedName name="HTML_Control_2_1_4_1_1_4_1" hidden="1">{"'Ark1'!$A$8:$M$33"}</definedName>
    <definedName name="HTML_Control_2_1_4_1_1_4_2" hidden="1">{"'Ark1'!$A$8:$M$33"}</definedName>
    <definedName name="HTML_Control_2_1_4_1_1_4_3" hidden="1">{"'Ark1'!$A$8:$M$33"}</definedName>
    <definedName name="HTML_Control_2_1_4_1_1_4_4" hidden="1">{"'Ark1'!$A$8:$M$33"}</definedName>
    <definedName name="HTML_Control_2_1_4_1_1_4_5" hidden="1">{"'Ark1'!$A$8:$M$33"}</definedName>
    <definedName name="HTML_Control_2_1_4_1_1_5" hidden="1">{"'Ark1'!$A$8:$M$33"}</definedName>
    <definedName name="HTML_Control_2_1_4_1_1_5_1" hidden="1">{"'Ark1'!$A$8:$M$33"}</definedName>
    <definedName name="HTML_Control_2_1_4_1_1_5_2" hidden="1">{"'Ark1'!$A$8:$M$33"}</definedName>
    <definedName name="HTML_Control_2_1_4_1_1_5_3" hidden="1">{"'Ark1'!$A$8:$M$33"}</definedName>
    <definedName name="HTML_Control_2_1_4_1_1_5_4" hidden="1">{"'Ark1'!$A$8:$M$33"}</definedName>
    <definedName name="HTML_Control_2_1_4_1_1_5_5" hidden="1">{"'Ark1'!$A$8:$M$33"}</definedName>
    <definedName name="HTML_Control_2_1_4_1_2" hidden="1">{"'Ark1'!$A$8:$M$33"}</definedName>
    <definedName name="HTML_Control_2_1_4_1_2_1" hidden="1">{"'Ark1'!$A$8:$M$33"}</definedName>
    <definedName name="HTML_Control_2_1_4_1_2_2" hidden="1">{"'Ark1'!$A$8:$M$33"}</definedName>
    <definedName name="HTML_Control_2_1_4_1_2_3" hidden="1">{"'Ark1'!$A$8:$M$33"}</definedName>
    <definedName name="HTML_Control_2_1_4_1_2_4" hidden="1">{"'Ark1'!$A$8:$M$33"}</definedName>
    <definedName name="HTML_Control_2_1_4_1_2_5" hidden="1">{"'Ark1'!$A$8:$M$33"}</definedName>
    <definedName name="HTML_Control_2_1_4_1_3" hidden="1">{"'Ark1'!$A$8:$M$33"}</definedName>
    <definedName name="HTML_Control_2_1_4_1_3_1" hidden="1">{"'Ark1'!$A$8:$M$33"}</definedName>
    <definedName name="HTML_Control_2_1_4_1_3_2" hidden="1">{"'Ark1'!$A$8:$M$33"}</definedName>
    <definedName name="HTML_Control_2_1_4_1_3_3" hidden="1">{"'Ark1'!$A$8:$M$33"}</definedName>
    <definedName name="HTML_Control_2_1_4_1_3_4" hidden="1">{"'Ark1'!$A$8:$M$33"}</definedName>
    <definedName name="HTML_Control_2_1_4_1_3_5" hidden="1">{"'Ark1'!$A$8:$M$33"}</definedName>
    <definedName name="HTML_Control_2_1_4_1_4" hidden="1">{"'Ark1'!$A$8:$M$33"}</definedName>
    <definedName name="HTML_Control_2_1_4_1_4_1" hidden="1">{"'Ark1'!$A$8:$M$33"}</definedName>
    <definedName name="HTML_Control_2_1_4_1_4_2" hidden="1">{"'Ark1'!$A$8:$M$33"}</definedName>
    <definedName name="HTML_Control_2_1_4_1_4_3" hidden="1">{"'Ark1'!$A$8:$M$33"}</definedName>
    <definedName name="HTML_Control_2_1_4_1_4_4" hidden="1">{"'Ark1'!$A$8:$M$33"}</definedName>
    <definedName name="HTML_Control_2_1_4_1_4_5" hidden="1">{"'Ark1'!$A$8:$M$33"}</definedName>
    <definedName name="HTML_Control_2_1_4_1_5" hidden="1">{"'Ark1'!$A$8:$M$33"}</definedName>
    <definedName name="HTML_Control_2_1_4_1_5_1" hidden="1">{"'Ark1'!$A$8:$M$33"}</definedName>
    <definedName name="HTML_Control_2_1_4_1_5_2" hidden="1">{"'Ark1'!$A$8:$M$33"}</definedName>
    <definedName name="HTML_Control_2_1_4_1_5_3" hidden="1">{"'Ark1'!$A$8:$M$33"}</definedName>
    <definedName name="HTML_Control_2_1_4_1_5_4" hidden="1">{"'Ark1'!$A$8:$M$33"}</definedName>
    <definedName name="HTML_Control_2_1_4_1_5_5" hidden="1">{"'Ark1'!$A$8:$M$33"}</definedName>
    <definedName name="HTML_Control_2_1_4_2" hidden="1">{"'Ark1'!$A$8:$M$33"}</definedName>
    <definedName name="HTML_Control_2_1_4_2_1" hidden="1">{"'Ark1'!$A$8:$M$33"}</definedName>
    <definedName name="HTML_Control_2_1_4_2_1_1" hidden="1">{"'Ark1'!$A$8:$M$33"}</definedName>
    <definedName name="HTML_Control_2_1_4_2_1_1_1" hidden="1">{"'Ark1'!$A$8:$M$33"}</definedName>
    <definedName name="HTML_Control_2_1_4_2_1_1_2" hidden="1">{"'Ark1'!$A$8:$M$33"}</definedName>
    <definedName name="HTML_Control_2_1_4_2_1_1_3" hidden="1">{"'Ark1'!$A$8:$M$33"}</definedName>
    <definedName name="HTML_Control_2_1_4_2_1_1_4" hidden="1">{"'Ark1'!$A$8:$M$33"}</definedName>
    <definedName name="HTML_Control_2_1_4_2_1_1_5" hidden="1">{"'Ark1'!$A$8:$M$33"}</definedName>
    <definedName name="HTML_Control_2_1_4_2_1_2" hidden="1">{"'Ark1'!$A$8:$M$33"}</definedName>
    <definedName name="HTML_Control_2_1_4_2_1_2_1" hidden="1">{"'Ark1'!$A$8:$M$33"}</definedName>
    <definedName name="HTML_Control_2_1_4_2_1_2_2" hidden="1">{"'Ark1'!$A$8:$M$33"}</definedName>
    <definedName name="HTML_Control_2_1_4_2_1_2_3" hidden="1">{"'Ark1'!$A$8:$M$33"}</definedName>
    <definedName name="HTML_Control_2_1_4_2_1_2_4" hidden="1">{"'Ark1'!$A$8:$M$33"}</definedName>
    <definedName name="HTML_Control_2_1_4_2_1_2_5" hidden="1">{"'Ark1'!$A$8:$M$33"}</definedName>
    <definedName name="HTML_Control_2_1_4_2_1_3" hidden="1">{"'Ark1'!$A$8:$M$33"}</definedName>
    <definedName name="HTML_Control_2_1_4_2_1_3_1" hidden="1">{"'Ark1'!$A$8:$M$33"}</definedName>
    <definedName name="HTML_Control_2_1_4_2_1_3_2" hidden="1">{"'Ark1'!$A$8:$M$33"}</definedName>
    <definedName name="HTML_Control_2_1_4_2_1_3_3" hidden="1">{"'Ark1'!$A$8:$M$33"}</definedName>
    <definedName name="HTML_Control_2_1_4_2_1_3_4" hidden="1">{"'Ark1'!$A$8:$M$33"}</definedName>
    <definedName name="HTML_Control_2_1_4_2_1_3_5" hidden="1">{"'Ark1'!$A$8:$M$33"}</definedName>
    <definedName name="HTML_Control_2_1_4_2_1_4" hidden="1">{"'Ark1'!$A$8:$M$33"}</definedName>
    <definedName name="HTML_Control_2_1_4_2_1_4_1" hidden="1">{"'Ark1'!$A$8:$M$33"}</definedName>
    <definedName name="HTML_Control_2_1_4_2_1_4_2" hidden="1">{"'Ark1'!$A$8:$M$33"}</definedName>
    <definedName name="HTML_Control_2_1_4_2_1_4_3" hidden="1">{"'Ark1'!$A$8:$M$33"}</definedName>
    <definedName name="HTML_Control_2_1_4_2_1_4_4" hidden="1">{"'Ark1'!$A$8:$M$33"}</definedName>
    <definedName name="HTML_Control_2_1_4_2_1_4_5" hidden="1">{"'Ark1'!$A$8:$M$33"}</definedName>
    <definedName name="HTML_Control_2_1_4_2_1_5" hidden="1">{"'Ark1'!$A$8:$M$33"}</definedName>
    <definedName name="HTML_Control_2_1_4_2_1_5_1" hidden="1">{"'Ark1'!$A$8:$M$33"}</definedName>
    <definedName name="HTML_Control_2_1_4_2_1_5_2" hidden="1">{"'Ark1'!$A$8:$M$33"}</definedName>
    <definedName name="HTML_Control_2_1_4_2_1_5_3" hidden="1">{"'Ark1'!$A$8:$M$33"}</definedName>
    <definedName name="HTML_Control_2_1_4_2_1_5_4" hidden="1">{"'Ark1'!$A$8:$M$33"}</definedName>
    <definedName name="HTML_Control_2_1_4_2_1_5_5" hidden="1">{"'Ark1'!$A$8:$M$33"}</definedName>
    <definedName name="HTML_Control_2_1_4_2_2" hidden="1">{"'Ark1'!$A$8:$M$33"}</definedName>
    <definedName name="HTML_Control_2_1_4_2_2_1" hidden="1">{"'Ark1'!$A$8:$M$33"}</definedName>
    <definedName name="HTML_Control_2_1_4_2_2_2" hidden="1">{"'Ark1'!$A$8:$M$33"}</definedName>
    <definedName name="HTML_Control_2_1_4_2_2_3" hidden="1">{"'Ark1'!$A$8:$M$33"}</definedName>
    <definedName name="HTML_Control_2_1_4_2_2_4" hidden="1">{"'Ark1'!$A$8:$M$33"}</definedName>
    <definedName name="HTML_Control_2_1_4_2_2_5" hidden="1">{"'Ark1'!$A$8:$M$33"}</definedName>
    <definedName name="HTML_Control_2_1_4_2_3" hidden="1">{"'Ark1'!$A$8:$M$33"}</definedName>
    <definedName name="HTML_Control_2_1_4_2_3_1" hidden="1">{"'Ark1'!$A$8:$M$33"}</definedName>
    <definedName name="HTML_Control_2_1_4_2_3_2" hidden="1">{"'Ark1'!$A$8:$M$33"}</definedName>
    <definedName name="HTML_Control_2_1_4_2_3_3" hidden="1">{"'Ark1'!$A$8:$M$33"}</definedName>
    <definedName name="HTML_Control_2_1_4_2_3_4" hidden="1">{"'Ark1'!$A$8:$M$33"}</definedName>
    <definedName name="HTML_Control_2_1_4_2_3_5" hidden="1">{"'Ark1'!$A$8:$M$33"}</definedName>
    <definedName name="HTML_Control_2_1_4_2_4" hidden="1">{"'Ark1'!$A$8:$M$33"}</definedName>
    <definedName name="HTML_Control_2_1_4_2_4_1" hidden="1">{"'Ark1'!$A$8:$M$33"}</definedName>
    <definedName name="HTML_Control_2_1_4_2_4_2" hidden="1">{"'Ark1'!$A$8:$M$33"}</definedName>
    <definedName name="HTML_Control_2_1_4_2_4_3" hidden="1">{"'Ark1'!$A$8:$M$33"}</definedName>
    <definedName name="HTML_Control_2_1_4_2_4_4" hidden="1">{"'Ark1'!$A$8:$M$33"}</definedName>
    <definedName name="HTML_Control_2_1_4_2_4_5" hidden="1">{"'Ark1'!$A$8:$M$33"}</definedName>
    <definedName name="HTML_Control_2_1_4_2_5" hidden="1">{"'Ark1'!$A$8:$M$33"}</definedName>
    <definedName name="HTML_Control_2_1_4_2_5_1" hidden="1">{"'Ark1'!$A$8:$M$33"}</definedName>
    <definedName name="HTML_Control_2_1_4_2_5_2" hidden="1">{"'Ark1'!$A$8:$M$33"}</definedName>
    <definedName name="HTML_Control_2_1_4_2_5_3" hidden="1">{"'Ark1'!$A$8:$M$33"}</definedName>
    <definedName name="HTML_Control_2_1_4_2_5_4" hidden="1">{"'Ark1'!$A$8:$M$33"}</definedName>
    <definedName name="HTML_Control_2_1_4_2_5_5" hidden="1">{"'Ark1'!$A$8:$M$33"}</definedName>
    <definedName name="HTML_Control_2_1_4_3" hidden="1">{"'Ark1'!$A$8:$M$33"}</definedName>
    <definedName name="HTML_Control_2_1_4_3_1" hidden="1">{"'Ark1'!$A$8:$M$33"}</definedName>
    <definedName name="HTML_Control_2_1_4_3_1_1" hidden="1">{"'Ark1'!$A$8:$M$33"}</definedName>
    <definedName name="HTML_Control_2_1_4_3_1_2" hidden="1">{"'Ark1'!$A$8:$M$33"}</definedName>
    <definedName name="HTML_Control_2_1_4_3_1_3" hidden="1">{"'Ark1'!$A$8:$M$33"}</definedName>
    <definedName name="HTML_Control_2_1_4_3_1_4" hidden="1">{"'Ark1'!$A$8:$M$33"}</definedName>
    <definedName name="HTML_Control_2_1_4_3_1_5" hidden="1">{"'Ark1'!$A$8:$M$33"}</definedName>
    <definedName name="HTML_Control_2_1_4_3_2" hidden="1">{"'Ark1'!$A$8:$M$33"}</definedName>
    <definedName name="HTML_Control_2_1_4_3_2_1" hidden="1">{"'Ark1'!$A$8:$M$33"}</definedName>
    <definedName name="HTML_Control_2_1_4_3_2_2" hidden="1">{"'Ark1'!$A$8:$M$33"}</definedName>
    <definedName name="HTML_Control_2_1_4_3_2_3" hidden="1">{"'Ark1'!$A$8:$M$33"}</definedName>
    <definedName name="HTML_Control_2_1_4_3_2_4" hidden="1">{"'Ark1'!$A$8:$M$33"}</definedName>
    <definedName name="HTML_Control_2_1_4_3_2_5" hidden="1">{"'Ark1'!$A$8:$M$33"}</definedName>
    <definedName name="HTML_Control_2_1_4_3_3" hidden="1">{"'Ark1'!$A$8:$M$33"}</definedName>
    <definedName name="HTML_Control_2_1_4_3_3_1" hidden="1">{"'Ark1'!$A$8:$M$33"}</definedName>
    <definedName name="HTML_Control_2_1_4_3_3_2" hidden="1">{"'Ark1'!$A$8:$M$33"}</definedName>
    <definedName name="HTML_Control_2_1_4_3_3_3" hidden="1">{"'Ark1'!$A$8:$M$33"}</definedName>
    <definedName name="HTML_Control_2_1_4_3_3_4" hidden="1">{"'Ark1'!$A$8:$M$33"}</definedName>
    <definedName name="HTML_Control_2_1_4_3_3_5" hidden="1">{"'Ark1'!$A$8:$M$33"}</definedName>
    <definedName name="HTML_Control_2_1_4_3_4" hidden="1">{"'Ark1'!$A$8:$M$33"}</definedName>
    <definedName name="HTML_Control_2_1_4_3_4_1" hidden="1">{"'Ark1'!$A$8:$M$33"}</definedName>
    <definedName name="HTML_Control_2_1_4_3_4_2" hidden="1">{"'Ark1'!$A$8:$M$33"}</definedName>
    <definedName name="HTML_Control_2_1_4_3_4_3" hidden="1">{"'Ark1'!$A$8:$M$33"}</definedName>
    <definedName name="HTML_Control_2_1_4_3_4_4" hidden="1">{"'Ark1'!$A$8:$M$33"}</definedName>
    <definedName name="HTML_Control_2_1_4_3_4_5" hidden="1">{"'Ark1'!$A$8:$M$33"}</definedName>
    <definedName name="HTML_Control_2_1_4_3_5" hidden="1">{"'Ark1'!$A$8:$M$33"}</definedName>
    <definedName name="HTML_Control_2_1_4_3_5_1" hidden="1">{"'Ark1'!$A$8:$M$33"}</definedName>
    <definedName name="HTML_Control_2_1_4_3_5_2" hidden="1">{"'Ark1'!$A$8:$M$33"}</definedName>
    <definedName name="HTML_Control_2_1_4_3_5_3" hidden="1">{"'Ark1'!$A$8:$M$33"}</definedName>
    <definedName name="HTML_Control_2_1_4_3_5_4" hidden="1">{"'Ark1'!$A$8:$M$33"}</definedName>
    <definedName name="HTML_Control_2_1_4_3_5_5" hidden="1">{"'Ark1'!$A$8:$M$33"}</definedName>
    <definedName name="HTML_Control_2_1_4_4" hidden="1">{"'Ark1'!$A$8:$M$33"}</definedName>
    <definedName name="HTML_Control_2_1_4_4_1" hidden="1">{"'Ark1'!$A$8:$M$33"}</definedName>
    <definedName name="HTML_Control_2_1_4_4_2" hidden="1">{"'Ark1'!$A$8:$M$33"}</definedName>
    <definedName name="HTML_Control_2_1_4_4_3" hidden="1">{"'Ark1'!$A$8:$M$33"}</definedName>
    <definedName name="HTML_Control_2_1_4_4_4" hidden="1">{"'Ark1'!$A$8:$M$33"}</definedName>
    <definedName name="HTML_Control_2_1_4_4_5" hidden="1">{"'Ark1'!$A$8:$M$33"}</definedName>
    <definedName name="HTML_Control_2_1_4_5" hidden="1">{"'Ark1'!$A$8:$M$33"}</definedName>
    <definedName name="HTML_Control_2_1_4_5_1" hidden="1">{"'Ark1'!$A$8:$M$33"}</definedName>
    <definedName name="HTML_Control_2_1_4_5_2" hidden="1">{"'Ark1'!$A$8:$M$33"}</definedName>
    <definedName name="HTML_Control_2_1_4_5_3" hidden="1">{"'Ark1'!$A$8:$M$33"}</definedName>
    <definedName name="HTML_Control_2_1_4_5_4" hidden="1">{"'Ark1'!$A$8:$M$33"}</definedName>
    <definedName name="HTML_Control_2_1_4_5_5" hidden="1">{"'Ark1'!$A$8:$M$33"}</definedName>
    <definedName name="HTML_Control_2_1_5" hidden="1">{"'Ark1'!$A$8:$M$33"}</definedName>
    <definedName name="HTML_Control_2_1_5_1" hidden="1">{"'Ark1'!$A$8:$M$33"}</definedName>
    <definedName name="HTML_Control_2_1_5_1_1" hidden="1">{"'Ark1'!$A$8:$M$33"}</definedName>
    <definedName name="HTML_Control_2_1_5_1_1_1" hidden="1">{"'Ark1'!$A$8:$M$33"}</definedName>
    <definedName name="HTML_Control_2_1_5_1_1_2" hidden="1">{"'Ark1'!$A$8:$M$33"}</definedName>
    <definedName name="HTML_Control_2_1_5_1_1_3" hidden="1">{"'Ark1'!$A$8:$M$33"}</definedName>
    <definedName name="HTML_Control_2_1_5_1_1_4" hidden="1">{"'Ark1'!$A$8:$M$33"}</definedName>
    <definedName name="HTML_Control_2_1_5_1_1_5" hidden="1">{"'Ark1'!$A$8:$M$33"}</definedName>
    <definedName name="HTML_Control_2_1_5_1_2" hidden="1">{"'Ark1'!$A$8:$M$33"}</definedName>
    <definedName name="HTML_Control_2_1_5_1_2_1" hidden="1">{"'Ark1'!$A$8:$M$33"}</definedName>
    <definedName name="HTML_Control_2_1_5_1_2_2" hidden="1">{"'Ark1'!$A$8:$M$33"}</definedName>
    <definedName name="HTML_Control_2_1_5_1_2_3" hidden="1">{"'Ark1'!$A$8:$M$33"}</definedName>
    <definedName name="HTML_Control_2_1_5_1_2_4" hidden="1">{"'Ark1'!$A$8:$M$33"}</definedName>
    <definedName name="HTML_Control_2_1_5_1_2_5" hidden="1">{"'Ark1'!$A$8:$M$33"}</definedName>
    <definedName name="HTML_Control_2_1_5_1_3" hidden="1">{"'Ark1'!$A$8:$M$33"}</definedName>
    <definedName name="HTML_Control_2_1_5_1_3_1" hidden="1">{"'Ark1'!$A$8:$M$33"}</definedName>
    <definedName name="HTML_Control_2_1_5_1_3_2" hidden="1">{"'Ark1'!$A$8:$M$33"}</definedName>
    <definedName name="HTML_Control_2_1_5_1_3_3" hidden="1">{"'Ark1'!$A$8:$M$33"}</definedName>
    <definedName name="HTML_Control_2_1_5_1_3_4" hidden="1">{"'Ark1'!$A$8:$M$33"}</definedName>
    <definedName name="HTML_Control_2_1_5_1_3_5" hidden="1">{"'Ark1'!$A$8:$M$33"}</definedName>
    <definedName name="HTML_Control_2_1_5_1_4" hidden="1">{"'Ark1'!$A$8:$M$33"}</definedName>
    <definedName name="HTML_Control_2_1_5_1_4_1" hidden="1">{"'Ark1'!$A$8:$M$33"}</definedName>
    <definedName name="HTML_Control_2_1_5_1_4_2" hidden="1">{"'Ark1'!$A$8:$M$33"}</definedName>
    <definedName name="HTML_Control_2_1_5_1_4_3" hidden="1">{"'Ark1'!$A$8:$M$33"}</definedName>
    <definedName name="HTML_Control_2_1_5_1_4_4" hidden="1">{"'Ark1'!$A$8:$M$33"}</definedName>
    <definedName name="HTML_Control_2_1_5_1_4_5" hidden="1">{"'Ark1'!$A$8:$M$33"}</definedName>
    <definedName name="HTML_Control_2_1_5_1_5" hidden="1">{"'Ark1'!$A$8:$M$33"}</definedName>
    <definedName name="HTML_Control_2_1_5_1_5_1" hidden="1">{"'Ark1'!$A$8:$M$33"}</definedName>
    <definedName name="HTML_Control_2_1_5_1_5_2" hidden="1">{"'Ark1'!$A$8:$M$33"}</definedName>
    <definedName name="HTML_Control_2_1_5_1_5_3" hidden="1">{"'Ark1'!$A$8:$M$33"}</definedName>
    <definedName name="HTML_Control_2_1_5_1_5_4" hidden="1">{"'Ark1'!$A$8:$M$33"}</definedName>
    <definedName name="HTML_Control_2_1_5_1_5_5" hidden="1">{"'Ark1'!$A$8:$M$33"}</definedName>
    <definedName name="HTML_Control_2_1_5_2" hidden="1">{"'Ark1'!$A$8:$M$33"}</definedName>
    <definedName name="HTML_Control_2_1_5_2_1" hidden="1">{"'Ark1'!$A$8:$M$33"}</definedName>
    <definedName name="HTML_Control_2_1_5_2_2" hidden="1">{"'Ark1'!$A$8:$M$33"}</definedName>
    <definedName name="HTML_Control_2_1_5_2_3" hidden="1">{"'Ark1'!$A$8:$M$33"}</definedName>
    <definedName name="HTML_Control_2_1_5_2_4" hidden="1">{"'Ark1'!$A$8:$M$33"}</definedName>
    <definedName name="HTML_Control_2_1_5_2_5" hidden="1">{"'Ark1'!$A$8:$M$33"}</definedName>
    <definedName name="HTML_Control_2_1_5_3" hidden="1">{"'Ark1'!$A$8:$M$33"}</definedName>
    <definedName name="HTML_Control_2_1_5_3_1" hidden="1">{"'Ark1'!$A$8:$M$33"}</definedName>
    <definedName name="HTML_Control_2_1_5_3_2" hidden="1">{"'Ark1'!$A$8:$M$33"}</definedName>
    <definedName name="HTML_Control_2_1_5_3_3" hidden="1">{"'Ark1'!$A$8:$M$33"}</definedName>
    <definedName name="HTML_Control_2_1_5_3_4" hidden="1">{"'Ark1'!$A$8:$M$33"}</definedName>
    <definedName name="HTML_Control_2_1_5_3_5" hidden="1">{"'Ark1'!$A$8:$M$33"}</definedName>
    <definedName name="HTML_Control_2_1_5_4" hidden="1">{"'Ark1'!$A$8:$M$33"}</definedName>
    <definedName name="HTML_Control_2_1_5_4_1" hidden="1">{"'Ark1'!$A$8:$M$33"}</definedName>
    <definedName name="HTML_Control_2_1_5_4_2" hidden="1">{"'Ark1'!$A$8:$M$33"}</definedName>
    <definedName name="HTML_Control_2_1_5_4_3" hidden="1">{"'Ark1'!$A$8:$M$33"}</definedName>
    <definedName name="HTML_Control_2_1_5_4_4" hidden="1">{"'Ark1'!$A$8:$M$33"}</definedName>
    <definedName name="HTML_Control_2_1_5_4_5" hidden="1">{"'Ark1'!$A$8:$M$33"}</definedName>
    <definedName name="HTML_Control_2_1_5_5" hidden="1">{"'Ark1'!$A$8:$M$33"}</definedName>
    <definedName name="HTML_Control_2_1_5_5_1" hidden="1">{"'Ark1'!$A$8:$M$33"}</definedName>
    <definedName name="HTML_Control_2_1_5_5_2" hidden="1">{"'Ark1'!$A$8:$M$33"}</definedName>
    <definedName name="HTML_Control_2_1_5_5_3" hidden="1">{"'Ark1'!$A$8:$M$33"}</definedName>
    <definedName name="HTML_Control_2_1_5_5_4" hidden="1">{"'Ark1'!$A$8:$M$33"}</definedName>
    <definedName name="HTML_Control_2_1_5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1_1" hidden="1">{"'Ark1'!$A$8:$M$33"}</definedName>
    <definedName name="HTML_Control_2_2_1_1_1_1_1_2" hidden="1">{"'Ark1'!$A$8:$M$33"}</definedName>
    <definedName name="HTML_Control_2_2_1_1_1_1_1_3" hidden="1">{"'Ark1'!$A$8:$M$33"}</definedName>
    <definedName name="HTML_Control_2_2_1_1_1_1_1_4" hidden="1">{"'Ark1'!$A$8:$M$33"}</definedName>
    <definedName name="HTML_Control_2_2_1_1_1_1_1_5" hidden="1">{"'Ark1'!$A$8:$M$33"}</definedName>
    <definedName name="HTML_Control_2_2_1_1_1_1_2" hidden="1">{"'Ark1'!$A$8:$M$33"}</definedName>
    <definedName name="HTML_Control_2_2_1_1_1_1_2_1" hidden="1">{"'Ark1'!$A$8:$M$33"}</definedName>
    <definedName name="HTML_Control_2_2_1_1_1_1_2_2" hidden="1">{"'Ark1'!$A$8:$M$33"}</definedName>
    <definedName name="HTML_Control_2_2_1_1_1_1_2_3" hidden="1">{"'Ark1'!$A$8:$M$33"}</definedName>
    <definedName name="HTML_Control_2_2_1_1_1_1_2_4" hidden="1">{"'Ark1'!$A$8:$M$33"}</definedName>
    <definedName name="HTML_Control_2_2_1_1_1_1_2_5" hidden="1">{"'Ark1'!$A$8:$M$33"}</definedName>
    <definedName name="HTML_Control_2_2_1_1_1_1_3" hidden="1">{"'Ark1'!$A$8:$M$33"}</definedName>
    <definedName name="HTML_Control_2_2_1_1_1_1_3_1" hidden="1">{"'Ark1'!$A$8:$M$33"}</definedName>
    <definedName name="HTML_Control_2_2_1_1_1_1_3_2" hidden="1">{"'Ark1'!$A$8:$M$33"}</definedName>
    <definedName name="HTML_Control_2_2_1_1_1_1_3_3" hidden="1">{"'Ark1'!$A$8:$M$33"}</definedName>
    <definedName name="HTML_Control_2_2_1_1_1_1_3_4" hidden="1">{"'Ark1'!$A$8:$M$33"}</definedName>
    <definedName name="HTML_Control_2_2_1_1_1_1_3_5" hidden="1">{"'Ark1'!$A$8:$M$33"}</definedName>
    <definedName name="HTML_Control_2_2_1_1_1_1_4" hidden="1">{"'Ark1'!$A$8:$M$33"}</definedName>
    <definedName name="HTML_Control_2_2_1_1_1_1_4_1" hidden="1">{"'Ark1'!$A$8:$M$33"}</definedName>
    <definedName name="HTML_Control_2_2_1_1_1_1_4_2" hidden="1">{"'Ark1'!$A$8:$M$33"}</definedName>
    <definedName name="HTML_Control_2_2_1_1_1_1_4_3" hidden="1">{"'Ark1'!$A$8:$M$33"}</definedName>
    <definedName name="HTML_Control_2_2_1_1_1_1_4_4" hidden="1">{"'Ark1'!$A$8:$M$33"}</definedName>
    <definedName name="HTML_Control_2_2_1_1_1_1_4_5" hidden="1">{"'Ark1'!$A$8:$M$33"}</definedName>
    <definedName name="HTML_Control_2_2_1_1_1_1_5" hidden="1">{"'Ark1'!$A$8:$M$33"}</definedName>
    <definedName name="HTML_Control_2_2_1_1_1_1_5_1" hidden="1">{"'Ark1'!$A$8:$M$33"}</definedName>
    <definedName name="HTML_Control_2_2_1_1_1_1_5_2" hidden="1">{"'Ark1'!$A$8:$M$33"}</definedName>
    <definedName name="HTML_Control_2_2_1_1_1_1_5_3" hidden="1">{"'Ark1'!$A$8:$M$33"}</definedName>
    <definedName name="HTML_Control_2_2_1_1_1_1_5_4" hidden="1">{"'Ark1'!$A$8:$M$33"}</definedName>
    <definedName name="HTML_Control_2_2_1_1_1_1_5_5" hidden="1">{"'Ark1'!$A$8:$M$33"}</definedName>
    <definedName name="HTML_Control_2_2_1_1_1_2" hidden="1">{"'Ark1'!$A$8:$M$33"}</definedName>
    <definedName name="HTML_Control_2_2_1_1_1_2_1" hidden="1">{"'Ark1'!$A$8:$M$33"}</definedName>
    <definedName name="HTML_Control_2_2_1_1_1_2_2" hidden="1">{"'Ark1'!$A$8:$M$33"}</definedName>
    <definedName name="HTML_Control_2_2_1_1_1_2_3" hidden="1">{"'Ark1'!$A$8:$M$33"}</definedName>
    <definedName name="HTML_Control_2_2_1_1_1_2_4" hidden="1">{"'Ark1'!$A$8:$M$33"}</definedName>
    <definedName name="HTML_Control_2_2_1_1_1_2_5" hidden="1">{"'Ark1'!$A$8:$M$33"}</definedName>
    <definedName name="HTML_Control_2_2_1_1_1_3" hidden="1">{"'Ark1'!$A$8:$M$33"}</definedName>
    <definedName name="HTML_Control_2_2_1_1_1_3_1" hidden="1">{"'Ark1'!$A$8:$M$33"}</definedName>
    <definedName name="HTML_Control_2_2_1_1_1_3_2" hidden="1">{"'Ark1'!$A$8:$M$33"}</definedName>
    <definedName name="HTML_Control_2_2_1_1_1_3_3" hidden="1">{"'Ark1'!$A$8:$M$33"}</definedName>
    <definedName name="HTML_Control_2_2_1_1_1_3_4" hidden="1">{"'Ark1'!$A$8:$M$33"}</definedName>
    <definedName name="HTML_Control_2_2_1_1_1_3_5" hidden="1">{"'Ark1'!$A$8:$M$33"}</definedName>
    <definedName name="HTML_Control_2_2_1_1_1_4" hidden="1">{"'Ark1'!$A$8:$M$33"}</definedName>
    <definedName name="HTML_Control_2_2_1_1_1_4_1" hidden="1">{"'Ark1'!$A$8:$M$33"}</definedName>
    <definedName name="HTML_Control_2_2_1_1_1_4_2" hidden="1">{"'Ark1'!$A$8:$M$33"}</definedName>
    <definedName name="HTML_Control_2_2_1_1_1_4_3" hidden="1">{"'Ark1'!$A$8:$M$33"}</definedName>
    <definedName name="HTML_Control_2_2_1_1_1_4_4" hidden="1">{"'Ark1'!$A$8:$M$33"}</definedName>
    <definedName name="HTML_Control_2_2_1_1_1_4_5" hidden="1">{"'Ark1'!$A$8:$M$33"}</definedName>
    <definedName name="HTML_Control_2_2_1_1_1_5" hidden="1">{"'Ark1'!$A$8:$M$33"}</definedName>
    <definedName name="HTML_Control_2_2_1_1_1_5_1" hidden="1">{"'Ark1'!$A$8:$M$33"}</definedName>
    <definedName name="HTML_Control_2_2_1_1_1_5_2" hidden="1">{"'Ark1'!$A$8:$M$33"}</definedName>
    <definedName name="HTML_Control_2_2_1_1_1_5_3" hidden="1">{"'Ark1'!$A$8:$M$33"}</definedName>
    <definedName name="HTML_Control_2_2_1_1_1_5_4" hidden="1">{"'Ark1'!$A$8:$M$33"}</definedName>
    <definedName name="HTML_Control_2_2_1_1_1_5_5" hidden="1">{"'Ark1'!$A$8:$M$33"}</definedName>
    <definedName name="HTML_Control_2_2_1_1_2" hidden="1">{"'Ark1'!$A$8:$M$33"}</definedName>
    <definedName name="HTML_Control_2_2_1_1_2_1" hidden="1">{"'Ark1'!$A$8:$M$33"}</definedName>
    <definedName name="HTML_Control_2_2_1_1_2_1_1" hidden="1">{"'Ark1'!$A$8:$M$33"}</definedName>
    <definedName name="HTML_Control_2_2_1_1_2_1_1_1" hidden="1">{"'Ark1'!$A$8:$M$33"}</definedName>
    <definedName name="HTML_Control_2_2_1_1_2_1_1_2" hidden="1">{"'Ark1'!$A$8:$M$33"}</definedName>
    <definedName name="HTML_Control_2_2_1_1_2_1_1_3" hidden="1">{"'Ark1'!$A$8:$M$33"}</definedName>
    <definedName name="HTML_Control_2_2_1_1_2_1_1_4" hidden="1">{"'Ark1'!$A$8:$M$33"}</definedName>
    <definedName name="HTML_Control_2_2_1_1_2_1_1_5" hidden="1">{"'Ark1'!$A$8:$M$33"}</definedName>
    <definedName name="HTML_Control_2_2_1_1_2_1_2" hidden="1">{"'Ark1'!$A$8:$M$33"}</definedName>
    <definedName name="HTML_Control_2_2_1_1_2_1_2_1" hidden="1">{"'Ark1'!$A$8:$M$33"}</definedName>
    <definedName name="HTML_Control_2_2_1_1_2_1_2_2" hidden="1">{"'Ark1'!$A$8:$M$33"}</definedName>
    <definedName name="HTML_Control_2_2_1_1_2_1_2_3" hidden="1">{"'Ark1'!$A$8:$M$33"}</definedName>
    <definedName name="HTML_Control_2_2_1_1_2_1_2_4" hidden="1">{"'Ark1'!$A$8:$M$33"}</definedName>
    <definedName name="HTML_Control_2_2_1_1_2_1_2_5" hidden="1">{"'Ark1'!$A$8:$M$33"}</definedName>
    <definedName name="HTML_Control_2_2_1_1_2_1_3" hidden="1">{"'Ark1'!$A$8:$M$33"}</definedName>
    <definedName name="HTML_Control_2_2_1_1_2_1_3_1" hidden="1">{"'Ark1'!$A$8:$M$33"}</definedName>
    <definedName name="HTML_Control_2_2_1_1_2_1_3_2" hidden="1">{"'Ark1'!$A$8:$M$33"}</definedName>
    <definedName name="HTML_Control_2_2_1_1_2_1_3_3" hidden="1">{"'Ark1'!$A$8:$M$33"}</definedName>
    <definedName name="HTML_Control_2_2_1_1_2_1_3_4" hidden="1">{"'Ark1'!$A$8:$M$33"}</definedName>
    <definedName name="HTML_Control_2_2_1_1_2_1_3_5" hidden="1">{"'Ark1'!$A$8:$M$33"}</definedName>
    <definedName name="HTML_Control_2_2_1_1_2_1_4" hidden="1">{"'Ark1'!$A$8:$M$33"}</definedName>
    <definedName name="HTML_Control_2_2_1_1_2_1_4_1" hidden="1">{"'Ark1'!$A$8:$M$33"}</definedName>
    <definedName name="HTML_Control_2_2_1_1_2_1_4_2" hidden="1">{"'Ark1'!$A$8:$M$33"}</definedName>
    <definedName name="HTML_Control_2_2_1_1_2_1_4_3" hidden="1">{"'Ark1'!$A$8:$M$33"}</definedName>
    <definedName name="HTML_Control_2_2_1_1_2_1_4_4" hidden="1">{"'Ark1'!$A$8:$M$33"}</definedName>
    <definedName name="HTML_Control_2_2_1_1_2_1_4_5" hidden="1">{"'Ark1'!$A$8:$M$33"}</definedName>
    <definedName name="HTML_Control_2_2_1_1_2_1_5" hidden="1">{"'Ark1'!$A$8:$M$33"}</definedName>
    <definedName name="HTML_Control_2_2_1_1_2_1_5_1" hidden="1">{"'Ark1'!$A$8:$M$33"}</definedName>
    <definedName name="HTML_Control_2_2_1_1_2_1_5_2" hidden="1">{"'Ark1'!$A$8:$M$33"}</definedName>
    <definedName name="HTML_Control_2_2_1_1_2_1_5_3" hidden="1">{"'Ark1'!$A$8:$M$33"}</definedName>
    <definedName name="HTML_Control_2_2_1_1_2_1_5_4" hidden="1">{"'Ark1'!$A$8:$M$33"}</definedName>
    <definedName name="HTML_Control_2_2_1_1_2_1_5_5" hidden="1">{"'Ark1'!$A$8:$M$33"}</definedName>
    <definedName name="HTML_Control_2_2_1_1_2_2" hidden="1">{"'Ark1'!$A$8:$M$33"}</definedName>
    <definedName name="HTML_Control_2_2_1_1_2_2_1" hidden="1">{"'Ark1'!$A$8:$M$33"}</definedName>
    <definedName name="HTML_Control_2_2_1_1_2_2_2" hidden="1">{"'Ark1'!$A$8:$M$33"}</definedName>
    <definedName name="HTML_Control_2_2_1_1_2_2_3" hidden="1">{"'Ark1'!$A$8:$M$33"}</definedName>
    <definedName name="HTML_Control_2_2_1_1_2_2_4" hidden="1">{"'Ark1'!$A$8:$M$33"}</definedName>
    <definedName name="HTML_Control_2_2_1_1_2_2_5" hidden="1">{"'Ark1'!$A$8:$M$33"}</definedName>
    <definedName name="HTML_Control_2_2_1_1_2_3" hidden="1">{"'Ark1'!$A$8:$M$33"}</definedName>
    <definedName name="HTML_Control_2_2_1_1_2_3_1" hidden="1">{"'Ark1'!$A$8:$M$33"}</definedName>
    <definedName name="HTML_Control_2_2_1_1_2_3_2" hidden="1">{"'Ark1'!$A$8:$M$33"}</definedName>
    <definedName name="HTML_Control_2_2_1_1_2_3_3" hidden="1">{"'Ark1'!$A$8:$M$33"}</definedName>
    <definedName name="HTML_Control_2_2_1_1_2_3_4" hidden="1">{"'Ark1'!$A$8:$M$33"}</definedName>
    <definedName name="HTML_Control_2_2_1_1_2_3_5" hidden="1">{"'Ark1'!$A$8:$M$33"}</definedName>
    <definedName name="HTML_Control_2_2_1_1_2_4" hidden="1">{"'Ark1'!$A$8:$M$33"}</definedName>
    <definedName name="HTML_Control_2_2_1_1_2_4_1" hidden="1">{"'Ark1'!$A$8:$M$33"}</definedName>
    <definedName name="HTML_Control_2_2_1_1_2_4_2" hidden="1">{"'Ark1'!$A$8:$M$33"}</definedName>
    <definedName name="HTML_Control_2_2_1_1_2_4_3" hidden="1">{"'Ark1'!$A$8:$M$33"}</definedName>
    <definedName name="HTML_Control_2_2_1_1_2_4_4" hidden="1">{"'Ark1'!$A$8:$M$33"}</definedName>
    <definedName name="HTML_Control_2_2_1_1_2_4_5" hidden="1">{"'Ark1'!$A$8:$M$33"}</definedName>
    <definedName name="HTML_Control_2_2_1_1_2_5" hidden="1">{"'Ark1'!$A$8:$M$33"}</definedName>
    <definedName name="HTML_Control_2_2_1_1_2_5_1" hidden="1">{"'Ark1'!$A$8:$M$33"}</definedName>
    <definedName name="HTML_Control_2_2_1_1_2_5_2" hidden="1">{"'Ark1'!$A$8:$M$33"}</definedName>
    <definedName name="HTML_Control_2_2_1_1_2_5_3" hidden="1">{"'Ark1'!$A$8:$M$33"}</definedName>
    <definedName name="HTML_Control_2_2_1_1_2_5_4" hidden="1">{"'Ark1'!$A$8:$M$33"}</definedName>
    <definedName name="HTML_Control_2_2_1_1_2_5_5" hidden="1">{"'Ark1'!$A$8:$M$33"}</definedName>
    <definedName name="HTML_Control_2_2_1_1_3" hidden="1">{"'Ark1'!$A$8:$M$33"}</definedName>
    <definedName name="HTML_Control_2_2_1_1_3_1" hidden="1">{"'Ark1'!$A$8:$M$33"}</definedName>
    <definedName name="HTML_Control_2_2_1_1_3_1_1" hidden="1">{"'Ark1'!$A$8:$M$33"}</definedName>
    <definedName name="HTML_Control_2_2_1_1_3_1_2" hidden="1">{"'Ark1'!$A$8:$M$33"}</definedName>
    <definedName name="HTML_Control_2_2_1_1_3_1_3" hidden="1">{"'Ark1'!$A$8:$M$33"}</definedName>
    <definedName name="HTML_Control_2_2_1_1_3_1_4" hidden="1">{"'Ark1'!$A$8:$M$33"}</definedName>
    <definedName name="HTML_Control_2_2_1_1_3_1_5" hidden="1">{"'Ark1'!$A$8:$M$33"}</definedName>
    <definedName name="HTML_Control_2_2_1_1_3_2" hidden="1">{"'Ark1'!$A$8:$M$33"}</definedName>
    <definedName name="HTML_Control_2_2_1_1_3_2_1" hidden="1">{"'Ark1'!$A$8:$M$33"}</definedName>
    <definedName name="HTML_Control_2_2_1_1_3_2_2" hidden="1">{"'Ark1'!$A$8:$M$33"}</definedName>
    <definedName name="HTML_Control_2_2_1_1_3_2_3" hidden="1">{"'Ark1'!$A$8:$M$33"}</definedName>
    <definedName name="HTML_Control_2_2_1_1_3_2_4" hidden="1">{"'Ark1'!$A$8:$M$33"}</definedName>
    <definedName name="HTML_Control_2_2_1_1_3_2_5" hidden="1">{"'Ark1'!$A$8:$M$33"}</definedName>
    <definedName name="HTML_Control_2_2_1_1_3_3" hidden="1">{"'Ark1'!$A$8:$M$33"}</definedName>
    <definedName name="HTML_Control_2_2_1_1_3_3_1" hidden="1">{"'Ark1'!$A$8:$M$33"}</definedName>
    <definedName name="HTML_Control_2_2_1_1_3_3_2" hidden="1">{"'Ark1'!$A$8:$M$33"}</definedName>
    <definedName name="HTML_Control_2_2_1_1_3_3_3" hidden="1">{"'Ark1'!$A$8:$M$33"}</definedName>
    <definedName name="HTML_Control_2_2_1_1_3_3_4" hidden="1">{"'Ark1'!$A$8:$M$33"}</definedName>
    <definedName name="HTML_Control_2_2_1_1_3_3_5" hidden="1">{"'Ark1'!$A$8:$M$33"}</definedName>
    <definedName name="HTML_Control_2_2_1_1_3_4" hidden="1">{"'Ark1'!$A$8:$M$33"}</definedName>
    <definedName name="HTML_Control_2_2_1_1_3_4_1" hidden="1">{"'Ark1'!$A$8:$M$33"}</definedName>
    <definedName name="HTML_Control_2_2_1_1_3_4_2" hidden="1">{"'Ark1'!$A$8:$M$33"}</definedName>
    <definedName name="HTML_Control_2_2_1_1_3_4_3" hidden="1">{"'Ark1'!$A$8:$M$33"}</definedName>
    <definedName name="HTML_Control_2_2_1_1_3_4_4" hidden="1">{"'Ark1'!$A$8:$M$33"}</definedName>
    <definedName name="HTML_Control_2_2_1_1_3_4_5" hidden="1">{"'Ark1'!$A$8:$M$33"}</definedName>
    <definedName name="HTML_Control_2_2_1_1_3_5" hidden="1">{"'Ark1'!$A$8:$M$33"}</definedName>
    <definedName name="HTML_Control_2_2_1_1_3_5_1" hidden="1">{"'Ark1'!$A$8:$M$33"}</definedName>
    <definedName name="HTML_Control_2_2_1_1_3_5_2" hidden="1">{"'Ark1'!$A$8:$M$33"}</definedName>
    <definedName name="HTML_Control_2_2_1_1_3_5_3" hidden="1">{"'Ark1'!$A$8:$M$33"}</definedName>
    <definedName name="HTML_Control_2_2_1_1_3_5_4" hidden="1">{"'Ark1'!$A$8:$M$33"}</definedName>
    <definedName name="HTML_Control_2_2_1_1_3_5_5" hidden="1">{"'Ark1'!$A$8:$M$33"}</definedName>
    <definedName name="HTML_Control_2_2_1_1_4" hidden="1">{"'Ark1'!$A$8:$M$33"}</definedName>
    <definedName name="HTML_Control_2_2_1_1_4_1" hidden="1">{"'Ark1'!$A$8:$M$33"}</definedName>
    <definedName name="HTML_Control_2_2_1_1_4_2" hidden="1">{"'Ark1'!$A$8:$M$33"}</definedName>
    <definedName name="HTML_Control_2_2_1_1_4_3" hidden="1">{"'Ark1'!$A$8:$M$33"}</definedName>
    <definedName name="HTML_Control_2_2_1_1_4_4" hidden="1">{"'Ark1'!$A$8:$M$33"}</definedName>
    <definedName name="HTML_Control_2_2_1_1_4_5" hidden="1">{"'Ark1'!$A$8:$M$33"}</definedName>
    <definedName name="HTML_Control_2_2_1_1_5" hidden="1">{"'Ark1'!$A$8:$M$33"}</definedName>
    <definedName name="HTML_Control_2_2_1_1_5_1" hidden="1">{"'Ark1'!$A$8:$M$33"}</definedName>
    <definedName name="HTML_Control_2_2_1_1_5_2" hidden="1">{"'Ark1'!$A$8:$M$33"}</definedName>
    <definedName name="HTML_Control_2_2_1_1_5_3" hidden="1">{"'Ark1'!$A$8:$M$33"}</definedName>
    <definedName name="HTML_Control_2_2_1_1_5_4" hidden="1">{"'Ark1'!$A$8:$M$33"}</definedName>
    <definedName name="HTML_Control_2_2_1_1_5_5" hidden="1">{"'Ark1'!$A$8:$M$33"}</definedName>
    <definedName name="HTML_Control_2_2_1_2" hidden="1">{"'Ark1'!$A$8:$M$33"}</definedName>
    <definedName name="HTML_Control_2_2_1_2_1" hidden="1">{"'Ark1'!$A$8:$M$33"}</definedName>
    <definedName name="HTML_Control_2_2_1_2_1_1" hidden="1">{"'Ark1'!$A$8:$M$33"}</definedName>
    <definedName name="HTML_Control_2_2_1_2_1_1_1" hidden="1">{"'Ark1'!$A$8:$M$33"}</definedName>
    <definedName name="HTML_Control_2_2_1_2_1_1_2" hidden="1">{"'Ark1'!$A$8:$M$33"}</definedName>
    <definedName name="HTML_Control_2_2_1_2_1_1_3" hidden="1">{"'Ark1'!$A$8:$M$33"}</definedName>
    <definedName name="HTML_Control_2_2_1_2_1_1_4" hidden="1">{"'Ark1'!$A$8:$M$33"}</definedName>
    <definedName name="HTML_Control_2_2_1_2_1_1_5" hidden="1">{"'Ark1'!$A$8:$M$33"}</definedName>
    <definedName name="HTML_Control_2_2_1_2_1_2" hidden="1">{"'Ark1'!$A$8:$M$33"}</definedName>
    <definedName name="HTML_Control_2_2_1_2_1_2_1" hidden="1">{"'Ark1'!$A$8:$M$33"}</definedName>
    <definedName name="HTML_Control_2_2_1_2_1_2_2" hidden="1">{"'Ark1'!$A$8:$M$33"}</definedName>
    <definedName name="HTML_Control_2_2_1_2_1_2_3" hidden="1">{"'Ark1'!$A$8:$M$33"}</definedName>
    <definedName name="HTML_Control_2_2_1_2_1_2_4" hidden="1">{"'Ark1'!$A$8:$M$33"}</definedName>
    <definedName name="HTML_Control_2_2_1_2_1_2_5" hidden="1">{"'Ark1'!$A$8:$M$33"}</definedName>
    <definedName name="HTML_Control_2_2_1_2_1_3" hidden="1">{"'Ark1'!$A$8:$M$33"}</definedName>
    <definedName name="HTML_Control_2_2_1_2_1_3_1" hidden="1">{"'Ark1'!$A$8:$M$33"}</definedName>
    <definedName name="HTML_Control_2_2_1_2_1_3_2" hidden="1">{"'Ark1'!$A$8:$M$33"}</definedName>
    <definedName name="HTML_Control_2_2_1_2_1_3_3" hidden="1">{"'Ark1'!$A$8:$M$33"}</definedName>
    <definedName name="HTML_Control_2_2_1_2_1_3_4" hidden="1">{"'Ark1'!$A$8:$M$33"}</definedName>
    <definedName name="HTML_Control_2_2_1_2_1_3_5" hidden="1">{"'Ark1'!$A$8:$M$33"}</definedName>
    <definedName name="HTML_Control_2_2_1_2_1_4" hidden="1">{"'Ark1'!$A$8:$M$33"}</definedName>
    <definedName name="HTML_Control_2_2_1_2_1_4_1" hidden="1">{"'Ark1'!$A$8:$M$33"}</definedName>
    <definedName name="HTML_Control_2_2_1_2_1_4_2" hidden="1">{"'Ark1'!$A$8:$M$33"}</definedName>
    <definedName name="HTML_Control_2_2_1_2_1_4_3" hidden="1">{"'Ark1'!$A$8:$M$33"}</definedName>
    <definedName name="HTML_Control_2_2_1_2_1_4_4" hidden="1">{"'Ark1'!$A$8:$M$33"}</definedName>
    <definedName name="HTML_Control_2_2_1_2_1_4_5" hidden="1">{"'Ark1'!$A$8:$M$33"}</definedName>
    <definedName name="HTML_Control_2_2_1_2_1_5" hidden="1">{"'Ark1'!$A$8:$M$33"}</definedName>
    <definedName name="HTML_Control_2_2_1_2_1_5_1" hidden="1">{"'Ark1'!$A$8:$M$33"}</definedName>
    <definedName name="HTML_Control_2_2_1_2_1_5_2" hidden="1">{"'Ark1'!$A$8:$M$33"}</definedName>
    <definedName name="HTML_Control_2_2_1_2_1_5_3" hidden="1">{"'Ark1'!$A$8:$M$33"}</definedName>
    <definedName name="HTML_Control_2_2_1_2_1_5_4" hidden="1">{"'Ark1'!$A$8:$M$33"}</definedName>
    <definedName name="HTML_Control_2_2_1_2_1_5_5" hidden="1">{"'Ark1'!$A$8:$M$33"}</definedName>
    <definedName name="HTML_Control_2_2_1_2_2" hidden="1">{"'Ark1'!$A$8:$M$33"}</definedName>
    <definedName name="HTML_Control_2_2_1_2_2_1" hidden="1">{"'Ark1'!$A$8:$M$33"}</definedName>
    <definedName name="HTML_Control_2_2_1_2_2_2" hidden="1">{"'Ark1'!$A$8:$M$33"}</definedName>
    <definedName name="HTML_Control_2_2_1_2_2_3" hidden="1">{"'Ark1'!$A$8:$M$33"}</definedName>
    <definedName name="HTML_Control_2_2_1_2_2_4" hidden="1">{"'Ark1'!$A$8:$M$33"}</definedName>
    <definedName name="HTML_Control_2_2_1_2_2_5" hidden="1">{"'Ark1'!$A$8:$M$33"}</definedName>
    <definedName name="HTML_Control_2_2_1_2_3" hidden="1">{"'Ark1'!$A$8:$M$33"}</definedName>
    <definedName name="HTML_Control_2_2_1_2_3_1" hidden="1">{"'Ark1'!$A$8:$M$33"}</definedName>
    <definedName name="HTML_Control_2_2_1_2_3_2" hidden="1">{"'Ark1'!$A$8:$M$33"}</definedName>
    <definedName name="HTML_Control_2_2_1_2_3_3" hidden="1">{"'Ark1'!$A$8:$M$33"}</definedName>
    <definedName name="HTML_Control_2_2_1_2_3_4" hidden="1">{"'Ark1'!$A$8:$M$33"}</definedName>
    <definedName name="HTML_Control_2_2_1_2_3_5" hidden="1">{"'Ark1'!$A$8:$M$33"}</definedName>
    <definedName name="HTML_Control_2_2_1_2_4" hidden="1">{"'Ark1'!$A$8:$M$33"}</definedName>
    <definedName name="HTML_Control_2_2_1_2_4_1" hidden="1">{"'Ark1'!$A$8:$M$33"}</definedName>
    <definedName name="HTML_Control_2_2_1_2_4_2" hidden="1">{"'Ark1'!$A$8:$M$33"}</definedName>
    <definedName name="HTML_Control_2_2_1_2_4_3" hidden="1">{"'Ark1'!$A$8:$M$33"}</definedName>
    <definedName name="HTML_Control_2_2_1_2_4_4" hidden="1">{"'Ark1'!$A$8:$M$33"}</definedName>
    <definedName name="HTML_Control_2_2_1_2_4_5" hidden="1">{"'Ark1'!$A$8:$M$33"}</definedName>
    <definedName name="HTML_Control_2_2_1_2_5" hidden="1">{"'Ark1'!$A$8:$M$33"}</definedName>
    <definedName name="HTML_Control_2_2_1_2_5_1" hidden="1">{"'Ark1'!$A$8:$M$33"}</definedName>
    <definedName name="HTML_Control_2_2_1_2_5_2" hidden="1">{"'Ark1'!$A$8:$M$33"}</definedName>
    <definedName name="HTML_Control_2_2_1_2_5_3" hidden="1">{"'Ark1'!$A$8:$M$33"}</definedName>
    <definedName name="HTML_Control_2_2_1_2_5_4" hidden="1">{"'Ark1'!$A$8:$M$33"}</definedName>
    <definedName name="HTML_Control_2_2_1_2_5_5" hidden="1">{"'Ark1'!$A$8:$M$33"}</definedName>
    <definedName name="HTML_Control_2_2_1_3" hidden="1">{"'Ark1'!$A$8:$M$33"}</definedName>
    <definedName name="HTML_Control_2_2_1_3_1" hidden="1">{"'Ark1'!$A$8:$M$33"}</definedName>
    <definedName name="HTML_Control_2_2_1_3_1_1" hidden="1">{"'Ark1'!$A$8:$M$33"}</definedName>
    <definedName name="HTML_Control_2_2_1_3_1_1_1" hidden="1">{"'Ark1'!$A$8:$M$33"}</definedName>
    <definedName name="HTML_Control_2_2_1_3_1_1_2" hidden="1">{"'Ark1'!$A$8:$M$33"}</definedName>
    <definedName name="HTML_Control_2_2_1_3_1_1_3" hidden="1">{"'Ark1'!$A$8:$M$33"}</definedName>
    <definedName name="HTML_Control_2_2_1_3_1_1_4" hidden="1">{"'Ark1'!$A$8:$M$33"}</definedName>
    <definedName name="HTML_Control_2_2_1_3_1_1_5" hidden="1">{"'Ark1'!$A$8:$M$33"}</definedName>
    <definedName name="HTML_Control_2_2_1_3_1_2" hidden="1">{"'Ark1'!$A$8:$M$33"}</definedName>
    <definedName name="HTML_Control_2_2_1_3_1_2_1" hidden="1">{"'Ark1'!$A$8:$M$33"}</definedName>
    <definedName name="HTML_Control_2_2_1_3_1_2_2" hidden="1">{"'Ark1'!$A$8:$M$33"}</definedName>
    <definedName name="HTML_Control_2_2_1_3_1_2_3" hidden="1">{"'Ark1'!$A$8:$M$33"}</definedName>
    <definedName name="HTML_Control_2_2_1_3_1_2_4" hidden="1">{"'Ark1'!$A$8:$M$33"}</definedName>
    <definedName name="HTML_Control_2_2_1_3_1_2_5" hidden="1">{"'Ark1'!$A$8:$M$33"}</definedName>
    <definedName name="HTML_Control_2_2_1_3_1_3" hidden="1">{"'Ark1'!$A$8:$M$33"}</definedName>
    <definedName name="HTML_Control_2_2_1_3_1_3_1" hidden="1">{"'Ark1'!$A$8:$M$33"}</definedName>
    <definedName name="HTML_Control_2_2_1_3_1_3_2" hidden="1">{"'Ark1'!$A$8:$M$33"}</definedName>
    <definedName name="HTML_Control_2_2_1_3_1_3_3" hidden="1">{"'Ark1'!$A$8:$M$33"}</definedName>
    <definedName name="HTML_Control_2_2_1_3_1_3_4" hidden="1">{"'Ark1'!$A$8:$M$33"}</definedName>
    <definedName name="HTML_Control_2_2_1_3_1_3_5" hidden="1">{"'Ark1'!$A$8:$M$33"}</definedName>
    <definedName name="HTML_Control_2_2_1_3_1_4" hidden="1">{"'Ark1'!$A$8:$M$33"}</definedName>
    <definedName name="HTML_Control_2_2_1_3_1_4_1" hidden="1">{"'Ark1'!$A$8:$M$33"}</definedName>
    <definedName name="HTML_Control_2_2_1_3_1_4_2" hidden="1">{"'Ark1'!$A$8:$M$33"}</definedName>
    <definedName name="HTML_Control_2_2_1_3_1_4_3" hidden="1">{"'Ark1'!$A$8:$M$33"}</definedName>
    <definedName name="HTML_Control_2_2_1_3_1_4_4" hidden="1">{"'Ark1'!$A$8:$M$33"}</definedName>
    <definedName name="HTML_Control_2_2_1_3_1_4_5" hidden="1">{"'Ark1'!$A$8:$M$33"}</definedName>
    <definedName name="HTML_Control_2_2_1_3_1_5" hidden="1">{"'Ark1'!$A$8:$M$33"}</definedName>
    <definedName name="HTML_Control_2_2_1_3_1_5_1" hidden="1">{"'Ark1'!$A$8:$M$33"}</definedName>
    <definedName name="HTML_Control_2_2_1_3_1_5_2" hidden="1">{"'Ark1'!$A$8:$M$33"}</definedName>
    <definedName name="HTML_Control_2_2_1_3_1_5_3" hidden="1">{"'Ark1'!$A$8:$M$33"}</definedName>
    <definedName name="HTML_Control_2_2_1_3_1_5_4" hidden="1">{"'Ark1'!$A$8:$M$33"}</definedName>
    <definedName name="HTML_Control_2_2_1_3_1_5_5" hidden="1">{"'Ark1'!$A$8:$M$33"}</definedName>
    <definedName name="HTML_Control_2_2_1_3_2" hidden="1">{"'Ark1'!$A$8:$M$33"}</definedName>
    <definedName name="HTML_Control_2_2_1_3_2_1" hidden="1">{"'Ark1'!$A$8:$M$33"}</definedName>
    <definedName name="HTML_Control_2_2_1_3_2_2" hidden="1">{"'Ark1'!$A$8:$M$33"}</definedName>
    <definedName name="HTML_Control_2_2_1_3_2_3" hidden="1">{"'Ark1'!$A$8:$M$33"}</definedName>
    <definedName name="HTML_Control_2_2_1_3_2_4" hidden="1">{"'Ark1'!$A$8:$M$33"}</definedName>
    <definedName name="HTML_Control_2_2_1_3_2_5" hidden="1">{"'Ark1'!$A$8:$M$33"}</definedName>
    <definedName name="HTML_Control_2_2_1_3_3" hidden="1">{"'Ark1'!$A$8:$M$33"}</definedName>
    <definedName name="HTML_Control_2_2_1_3_3_1" hidden="1">{"'Ark1'!$A$8:$M$33"}</definedName>
    <definedName name="HTML_Control_2_2_1_3_3_2" hidden="1">{"'Ark1'!$A$8:$M$33"}</definedName>
    <definedName name="HTML_Control_2_2_1_3_3_3" hidden="1">{"'Ark1'!$A$8:$M$33"}</definedName>
    <definedName name="HTML_Control_2_2_1_3_3_4" hidden="1">{"'Ark1'!$A$8:$M$33"}</definedName>
    <definedName name="HTML_Control_2_2_1_3_3_5" hidden="1">{"'Ark1'!$A$8:$M$33"}</definedName>
    <definedName name="HTML_Control_2_2_1_3_4" hidden="1">{"'Ark1'!$A$8:$M$33"}</definedName>
    <definedName name="HTML_Control_2_2_1_3_4_1" hidden="1">{"'Ark1'!$A$8:$M$33"}</definedName>
    <definedName name="HTML_Control_2_2_1_3_4_2" hidden="1">{"'Ark1'!$A$8:$M$33"}</definedName>
    <definedName name="HTML_Control_2_2_1_3_4_3" hidden="1">{"'Ark1'!$A$8:$M$33"}</definedName>
    <definedName name="HTML_Control_2_2_1_3_4_4" hidden="1">{"'Ark1'!$A$8:$M$33"}</definedName>
    <definedName name="HTML_Control_2_2_1_3_4_5" hidden="1">{"'Ark1'!$A$8:$M$33"}</definedName>
    <definedName name="HTML_Control_2_2_1_3_5" hidden="1">{"'Ark1'!$A$8:$M$33"}</definedName>
    <definedName name="HTML_Control_2_2_1_3_5_1" hidden="1">{"'Ark1'!$A$8:$M$33"}</definedName>
    <definedName name="HTML_Control_2_2_1_3_5_2" hidden="1">{"'Ark1'!$A$8:$M$33"}</definedName>
    <definedName name="HTML_Control_2_2_1_3_5_3" hidden="1">{"'Ark1'!$A$8:$M$33"}</definedName>
    <definedName name="HTML_Control_2_2_1_3_5_4" hidden="1">{"'Ark1'!$A$8:$M$33"}</definedName>
    <definedName name="HTML_Control_2_2_1_3_5_5" hidden="1">{"'Ark1'!$A$8:$M$33"}</definedName>
    <definedName name="HTML_Control_2_2_1_4" hidden="1">{"'Ark1'!$A$8:$M$33"}</definedName>
    <definedName name="HTML_Control_2_2_1_4_1" hidden="1">{"'Ark1'!$A$8:$M$33"}</definedName>
    <definedName name="HTML_Control_2_2_1_4_1_1" hidden="1">{"'Ark1'!$A$8:$M$33"}</definedName>
    <definedName name="HTML_Control_2_2_1_4_1_2" hidden="1">{"'Ark1'!$A$8:$M$33"}</definedName>
    <definedName name="HTML_Control_2_2_1_4_1_3" hidden="1">{"'Ark1'!$A$8:$M$33"}</definedName>
    <definedName name="HTML_Control_2_2_1_4_1_4" hidden="1">{"'Ark1'!$A$8:$M$33"}</definedName>
    <definedName name="HTML_Control_2_2_1_4_1_5" hidden="1">{"'Ark1'!$A$8:$M$33"}</definedName>
    <definedName name="HTML_Control_2_2_1_4_2" hidden="1">{"'Ark1'!$A$8:$M$33"}</definedName>
    <definedName name="HTML_Control_2_2_1_4_2_1" hidden="1">{"'Ark1'!$A$8:$M$33"}</definedName>
    <definedName name="HTML_Control_2_2_1_4_2_2" hidden="1">{"'Ark1'!$A$8:$M$33"}</definedName>
    <definedName name="HTML_Control_2_2_1_4_2_3" hidden="1">{"'Ark1'!$A$8:$M$33"}</definedName>
    <definedName name="HTML_Control_2_2_1_4_2_4" hidden="1">{"'Ark1'!$A$8:$M$33"}</definedName>
    <definedName name="HTML_Control_2_2_1_4_2_5" hidden="1">{"'Ark1'!$A$8:$M$33"}</definedName>
    <definedName name="HTML_Control_2_2_1_4_3" hidden="1">{"'Ark1'!$A$8:$M$33"}</definedName>
    <definedName name="HTML_Control_2_2_1_4_3_1" hidden="1">{"'Ark1'!$A$8:$M$33"}</definedName>
    <definedName name="HTML_Control_2_2_1_4_3_2" hidden="1">{"'Ark1'!$A$8:$M$33"}</definedName>
    <definedName name="HTML_Control_2_2_1_4_3_3" hidden="1">{"'Ark1'!$A$8:$M$33"}</definedName>
    <definedName name="HTML_Control_2_2_1_4_3_4" hidden="1">{"'Ark1'!$A$8:$M$33"}</definedName>
    <definedName name="HTML_Control_2_2_1_4_3_5" hidden="1">{"'Ark1'!$A$8:$M$33"}</definedName>
    <definedName name="HTML_Control_2_2_1_4_4" hidden="1">{"'Ark1'!$A$8:$M$33"}</definedName>
    <definedName name="HTML_Control_2_2_1_4_4_1" hidden="1">{"'Ark1'!$A$8:$M$33"}</definedName>
    <definedName name="HTML_Control_2_2_1_4_4_2" hidden="1">{"'Ark1'!$A$8:$M$33"}</definedName>
    <definedName name="HTML_Control_2_2_1_4_4_3" hidden="1">{"'Ark1'!$A$8:$M$33"}</definedName>
    <definedName name="HTML_Control_2_2_1_4_4_4" hidden="1">{"'Ark1'!$A$8:$M$33"}</definedName>
    <definedName name="HTML_Control_2_2_1_4_4_5" hidden="1">{"'Ark1'!$A$8:$M$33"}</definedName>
    <definedName name="HTML_Control_2_2_1_4_5" hidden="1">{"'Ark1'!$A$8:$M$33"}</definedName>
    <definedName name="HTML_Control_2_2_1_4_5_1" hidden="1">{"'Ark1'!$A$8:$M$33"}</definedName>
    <definedName name="HTML_Control_2_2_1_4_5_2" hidden="1">{"'Ark1'!$A$8:$M$33"}</definedName>
    <definedName name="HTML_Control_2_2_1_4_5_3" hidden="1">{"'Ark1'!$A$8:$M$33"}</definedName>
    <definedName name="HTML_Control_2_2_1_4_5_4" hidden="1">{"'Ark1'!$A$8:$M$33"}</definedName>
    <definedName name="HTML_Control_2_2_1_4_5_5" hidden="1">{"'Ark1'!$A$8:$M$33"}</definedName>
    <definedName name="HTML_Control_2_2_1_5" hidden="1">{"'Ark1'!$A$8:$M$33"}</definedName>
    <definedName name="HTML_Control_2_2_1_5_1" hidden="1">{"'Ark1'!$A$8:$M$33"}</definedName>
    <definedName name="HTML_Control_2_2_1_5_2" hidden="1">{"'Ark1'!$A$8:$M$33"}</definedName>
    <definedName name="HTML_Control_2_2_1_5_3" hidden="1">{"'Ark1'!$A$8:$M$33"}</definedName>
    <definedName name="HTML_Control_2_2_1_5_4" hidden="1">{"'Ark1'!$A$8:$M$33"}</definedName>
    <definedName name="HTML_Control_2_2_1_5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1_1" hidden="1">{"'Ark1'!$A$8:$M$33"}</definedName>
    <definedName name="HTML_Control_2_2_2_1_1_1_1_2" hidden="1">{"'Ark1'!$A$8:$M$33"}</definedName>
    <definedName name="HTML_Control_2_2_2_1_1_1_1_3" hidden="1">{"'Ark1'!$A$8:$M$33"}</definedName>
    <definedName name="HTML_Control_2_2_2_1_1_1_1_4" hidden="1">{"'Ark1'!$A$8:$M$33"}</definedName>
    <definedName name="HTML_Control_2_2_2_1_1_1_1_5" hidden="1">{"'Ark1'!$A$8:$M$33"}</definedName>
    <definedName name="HTML_Control_2_2_2_1_1_1_2" hidden="1">{"'Ark1'!$A$8:$M$33"}</definedName>
    <definedName name="HTML_Control_2_2_2_1_1_1_2_1" hidden="1">{"'Ark1'!$A$8:$M$33"}</definedName>
    <definedName name="HTML_Control_2_2_2_1_1_1_2_2" hidden="1">{"'Ark1'!$A$8:$M$33"}</definedName>
    <definedName name="HTML_Control_2_2_2_1_1_1_2_3" hidden="1">{"'Ark1'!$A$8:$M$33"}</definedName>
    <definedName name="HTML_Control_2_2_2_1_1_1_2_4" hidden="1">{"'Ark1'!$A$8:$M$33"}</definedName>
    <definedName name="HTML_Control_2_2_2_1_1_1_2_5" hidden="1">{"'Ark1'!$A$8:$M$33"}</definedName>
    <definedName name="HTML_Control_2_2_2_1_1_1_3" hidden="1">{"'Ark1'!$A$8:$M$33"}</definedName>
    <definedName name="HTML_Control_2_2_2_1_1_1_3_1" hidden="1">{"'Ark1'!$A$8:$M$33"}</definedName>
    <definedName name="HTML_Control_2_2_2_1_1_1_3_2" hidden="1">{"'Ark1'!$A$8:$M$33"}</definedName>
    <definedName name="HTML_Control_2_2_2_1_1_1_3_3" hidden="1">{"'Ark1'!$A$8:$M$33"}</definedName>
    <definedName name="HTML_Control_2_2_2_1_1_1_3_4" hidden="1">{"'Ark1'!$A$8:$M$33"}</definedName>
    <definedName name="HTML_Control_2_2_2_1_1_1_3_5" hidden="1">{"'Ark1'!$A$8:$M$33"}</definedName>
    <definedName name="HTML_Control_2_2_2_1_1_1_4" hidden="1">{"'Ark1'!$A$8:$M$33"}</definedName>
    <definedName name="HTML_Control_2_2_2_1_1_1_4_1" hidden="1">{"'Ark1'!$A$8:$M$33"}</definedName>
    <definedName name="HTML_Control_2_2_2_1_1_1_4_2" hidden="1">{"'Ark1'!$A$8:$M$33"}</definedName>
    <definedName name="HTML_Control_2_2_2_1_1_1_4_3" hidden="1">{"'Ark1'!$A$8:$M$33"}</definedName>
    <definedName name="HTML_Control_2_2_2_1_1_1_4_4" hidden="1">{"'Ark1'!$A$8:$M$33"}</definedName>
    <definedName name="HTML_Control_2_2_2_1_1_1_4_5" hidden="1">{"'Ark1'!$A$8:$M$33"}</definedName>
    <definedName name="HTML_Control_2_2_2_1_1_1_5" hidden="1">{"'Ark1'!$A$8:$M$33"}</definedName>
    <definedName name="HTML_Control_2_2_2_1_1_1_5_1" hidden="1">{"'Ark1'!$A$8:$M$33"}</definedName>
    <definedName name="HTML_Control_2_2_2_1_1_1_5_2" hidden="1">{"'Ark1'!$A$8:$M$33"}</definedName>
    <definedName name="HTML_Control_2_2_2_1_1_1_5_3" hidden="1">{"'Ark1'!$A$8:$M$33"}</definedName>
    <definedName name="HTML_Control_2_2_2_1_1_1_5_4" hidden="1">{"'Ark1'!$A$8:$M$33"}</definedName>
    <definedName name="HTML_Control_2_2_2_1_1_1_5_5" hidden="1">{"'Ark1'!$A$8:$M$33"}</definedName>
    <definedName name="HTML_Control_2_2_2_1_1_2" hidden="1">{"'Ark1'!$A$8:$M$33"}</definedName>
    <definedName name="HTML_Control_2_2_2_1_1_2_1" hidden="1">{"'Ark1'!$A$8:$M$33"}</definedName>
    <definedName name="HTML_Control_2_2_2_1_1_2_2" hidden="1">{"'Ark1'!$A$8:$M$33"}</definedName>
    <definedName name="HTML_Control_2_2_2_1_1_2_3" hidden="1">{"'Ark1'!$A$8:$M$33"}</definedName>
    <definedName name="HTML_Control_2_2_2_1_1_2_4" hidden="1">{"'Ark1'!$A$8:$M$33"}</definedName>
    <definedName name="HTML_Control_2_2_2_1_1_2_5" hidden="1">{"'Ark1'!$A$8:$M$33"}</definedName>
    <definedName name="HTML_Control_2_2_2_1_1_3" hidden="1">{"'Ark1'!$A$8:$M$33"}</definedName>
    <definedName name="HTML_Control_2_2_2_1_1_3_1" hidden="1">{"'Ark1'!$A$8:$M$33"}</definedName>
    <definedName name="HTML_Control_2_2_2_1_1_3_2" hidden="1">{"'Ark1'!$A$8:$M$33"}</definedName>
    <definedName name="HTML_Control_2_2_2_1_1_3_3" hidden="1">{"'Ark1'!$A$8:$M$33"}</definedName>
    <definedName name="HTML_Control_2_2_2_1_1_3_4" hidden="1">{"'Ark1'!$A$8:$M$33"}</definedName>
    <definedName name="HTML_Control_2_2_2_1_1_3_5" hidden="1">{"'Ark1'!$A$8:$M$33"}</definedName>
    <definedName name="HTML_Control_2_2_2_1_1_4" hidden="1">{"'Ark1'!$A$8:$M$33"}</definedName>
    <definedName name="HTML_Control_2_2_2_1_1_4_1" hidden="1">{"'Ark1'!$A$8:$M$33"}</definedName>
    <definedName name="HTML_Control_2_2_2_1_1_4_2" hidden="1">{"'Ark1'!$A$8:$M$33"}</definedName>
    <definedName name="HTML_Control_2_2_2_1_1_4_3" hidden="1">{"'Ark1'!$A$8:$M$33"}</definedName>
    <definedName name="HTML_Control_2_2_2_1_1_4_4" hidden="1">{"'Ark1'!$A$8:$M$33"}</definedName>
    <definedName name="HTML_Control_2_2_2_1_1_4_5" hidden="1">{"'Ark1'!$A$8:$M$33"}</definedName>
    <definedName name="HTML_Control_2_2_2_1_1_5" hidden="1">{"'Ark1'!$A$8:$M$33"}</definedName>
    <definedName name="HTML_Control_2_2_2_1_1_5_1" hidden="1">{"'Ark1'!$A$8:$M$33"}</definedName>
    <definedName name="HTML_Control_2_2_2_1_1_5_2" hidden="1">{"'Ark1'!$A$8:$M$33"}</definedName>
    <definedName name="HTML_Control_2_2_2_1_1_5_3" hidden="1">{"'Ark1'!$A$8:$M$33"}</definedName>
    <definedName name="HTML_Control_2_2_2_1_1_5_4" hidden="1">{"'Ark1'!$A$8:$M$33"}</definedName>
    <definedName name="HTML_Control_2_2_2_1_1_5_5" hidden="1">{"'Ark1'!$A$8:$M$33"}</definedName>
    <definedName name="HTML_Control_2_2_2_1_2" hidden="1">{"'Ark1'!$A$8:$M$33"}</definedName>
    <definedName name="HTML_Control_2_2_2_1_2_1" hidden="1">{"'Ark1'!$A$8:$M$33"}</definedName>
    <definedName name="HTML_Control_2_2_2_1_2_1_1" hidden="1">{"'Ark1'!$A$8:$M$33"}</definedName>
    <definedName name="HTML_Control_2_2_2_1_2_1_1_1" hidden="1">{"'Ark1'!$A$8:$M$33"}</definedName>
    <definedName name="HTML_Control_2_2_2_1_2_1_1_2" hidden="1">{"'Ark1'!$A$8:$M$33"}</definedName>
    <definedName name="HTML_Control_2_2_2_1_2_1_1_3" hidden="1">{"'Ark1'!$A$8:$M$33"}</definedName>
    <definedName name="HTML_Control_2_2_2_1_2_1_1_4" hidden="1">{"'Ark1'!$A$8:$M$33"}</definedName>
    <definedName name="HTML_Control_2_2_2_1_2_1_1_5" hidden="1">{"'Ark1'!$A$8:$M$33"}</definedName>
    <definedName name="HTML_Control_2_2_2_1_2_1_2" hidden="1">{"'Ark1'!$A$8:$M$33"}</definedName>
    <definedName name="HTML_Control_2_2_2_1_2_1_2_1" hidden="1">{"'Ark1'!$A$8:$M$33"}</definedName>
    <definedName name="HTML_Control_2_2_2_1_2_1_2_2" hidden="1">{"'Ark1'!$A$8:$M$33"}</definedName>
    <definedName name="HTML_Control_2_2_2_1_2_1_2_3" hidden="1">{"'Ark1'!$A$8:$M$33"}</definedName>
    <definedName name="HTML_Control_2_2_2_1_2_1_2_4" hidden="1">{"'Ark1'!$A$8:$M$33"}</definedName>
    <definedName name="HTML_Control_2_2_2_1_2_1_2_5" hidden="1">{"'Ark1'!$A$8:$M$33"}</definedName>
    <definedName name="HTML_Control_2_2_2_1_2_1_3" hidden="1">{"'Ark1'!$A$8:$M$33"}</definedName>
    <definedName name="HTML_Control_2_2_2_1_2_1_3_1" hidden="1">{"'Ark1'!$A$8:$M$33"}</definedName>
    <definedName name="HTML_Control_2_2_2_1_2_1_3_2" hidden="1">{"'Ark1'!$A$8:$M$33"}</definedName>
    <definedName name="HTML_Control_2_2_2_1_2_1_3_3" hidden="1">{"'Ark1'!$A$8:$M$33"}</definedName>
    <definedName name="HTML_Control_2_2_2_1_2_1_3_4" hidden="1">{"'Ark1'!$A$8:$M$33"}</definedName>
    <definedName name="HTML_Control_2_2_2_1_2_1_3_5" hidden="1">{"'Ark1'!$A$8:$M$33"}</definedName>
    <definedName name="HTML_Control_2_2_2_1_2_1_4" hidden="1">{"'Ark1'!$A$8:$M$33"}</definedName>
    <definedName name="HTML_Control_2_2_2_1_2_1_4_1" hidden="1">{"'Ark1'!$A$8:$M$33"}</definedName>
    <definedName name="HTML_Control_2_2_2_1_2_1_4_2" hidden="1">{"'Ark1'!$A$8:$M$33"}</definedName>
    <definedName name="HTML_Control_2_2_2_1_2_1_4_3" hidden="1">{"'Ark1'!$A$8:$M$33"}</definedName>
    <definedName name="HTML_Control_2_2_2_1_2_1_4_4" hidden="1">{"'Ark1'!$A$8:$M$33"}</definedName>
    <definedName name="HTML_Control_2_2_2_1_2_1_4_5" hidden="1">{"'Ark1'!$A$8:$M$33"}</definedName>
    <definedName name="HTML_Control_2_2_2_1_2_1_5" hidden="1">{"'Ark1'!$A$8:$M$33"}</definedName>
    <definedName name="HTML_Control_2_2_2_1_2_1_5_1" hidden="1">{"'Ark1'!$A$8:$M$33"}</definedName>
    <definedName name="HTML_Control_2_2_2_1_2_1_5_2" hidden="1">{"'Ark1'!$A$8:$M$33"}</definedName>
    <definedName name="HTML_Control_2_2_2_1_2_1_5_3" hidden="1">{"'Ark1'!$A$8:$M$33"}</definedName>
    <definedName name="HTML_Control_2_2_2_1_2_1_5_4" hidden="1">{"'Ark1'!$A$8:$M$33"}</definedName>
    <definedName name="HTML_Control_2_2_2_1_2_1_5_5" hidden="1">{"'Ark1'!$A$8:$M$33"}</definedName>
    <definedName name="HTML_Control_2_2_2_1_2_2" hidden="1">{"'Ark1'!$A$8:$M$33"}</definedName>
    <definedName name="HTML_Control_2_2_2_1_2_2_1" hidden="1">{"'Ark1'!$A$8:$M$33"}</definedName>
    <definedName name="HTML_Control_2_2_2_1_2_2_2" hidden="1">{"'Ark1'!$A$8:$M$33"}</definedName>
    <definedName name="HTML_Control_2_2_2_1_2_2_3" hidden="1">{"'Ark1'!$A$8:$M$33"}</definedName>
    <definedName name="HTML_Control_2_2_2_1_2_2_4" hidden="1">{"'Ark1'!$A$8:$M$33"}</definedName>
    <definedName name="HTML_Control_2_2_2_1_2_2_5" hidden="1">{"'Ark1'!$A$8:$M$33"}</definedName>
    <definedName name="HTML_Control_2_2_2_1_2_3" hidden="1">{"'Ark1'!$A$8:$M$33"}</definedName>
    <definedName name="HTML_Control_2_2_2_1_2_3_1" hidden="1">{"'Ark1'!$A$8:$M$33"}</definedName>
    <definedName name="HTML_Control_2_2_2_1_2_3_2" hidden="1">{"'Ark1'!$A$8:$M$33"}</definedName>
    <definedName name="HTML_Control_2_2_2_1_2_3_3" hidden="1">{"'Ark1'!$A$8:$M$33"}</definedName>
    <definedName name="HTML_Control_2_2_2_1_2_3_4" hidden="1">{"'Ark1'!$A$8:$M$33"}</definedName>
    <definedName name="HTML_Control_2_2_2_1_2_3_5" hidden="1">{"'Ark1'!$A$8:$M$33"}</definedName>
    <definedName name="HTML_Control_2_2_2_1_2_4" hidden="1">{"'Ark1'!$A$8:$M$33"}</definedName>
    <definedName name="HTML_Control_2_2_2_1_2_4_1" hidden="1">{"'Ark1'!$A$8:$M$33"}</definedName>
    <definedName name="HTML_Control_2_2_2_1_2_4_2" hidden="1">{"'Ark1'!$A$8:$M$33"}</definedName>
    <definedName name="HTML_Control_2_2_2_1_2_4_3" hidden="1">{"'Ark1'!$A$8:$M$33"}</definedName>
    <definedName name="HTML_Control_2_2_2_1_2_4_4" hidden="1">{"'Ark1'!$A$8:$M$33"}</definedName>
    <definedName name="HTML_Control_2_2_2_1_2_4_5" hidden="1">{"'Ark1'!$A$8:$M$33"}</definedName>
    <definedName name="HTML_Control_2_2_2_1_2_5" hidden="1">{"'Ark1'!$A$8:$M$33"}</definedName>
    <definedName name="HTML_Control_2_2_2_1_2_5_1" hidden="1">{"'Ark1'!$A$8:$M$33"}</definedName>
    <definedName name="HTML_Control_2_2_2_1_2_5_2" hidden="1">{"'Ark1'!$A$8:$M$33"}</definedName>
    <definedName name="HTML_Control_2_2_2_1_2_5_3" hidden="1">{"'Ark1'!$A$8:$M$33"}</definedName>
    <definedName name="HTML_Control_2_2_2_1_2_5_4" hidden="1">{"'Ark1'!$A$8:$M$33"}</definedName>
    <definedName name="HTML_Control_2_2_2_1_2_5_5" hidden="1">{"'Ark1'!$A$8:$M$33"}</definedName>
    <definedName name="HTML_Control_2_2_2_1_3" hidden="1">{"'Ark1'!$A$8:$M$33"}</definedName>
    <definedName name="HTML_Control_2_2_2_1_3_1" hidden="1">{"'Ark1'!$A$8:$M$33"}</definedName>
    <definedName name="HTML_Control_2_2_2_1_3_1_1" hidden="1">{"'Ark1'!$A$8:$M$33"}</definedName>
    <definedName name="HTML_Control_2_2_2_1_3_1_2" hidden="1">{"'Ark1'!$A$8:$M$33"}</definedName>
    <definedName name="HTML_Control_2_2_2_1_3_1_3" hidden="1">{"'Ark1'!$A$8:$M$33"}</definedName>
    <definedName name="HTML_Control_2_2_2_1_3_1_4" hidden="1">{"'Ark1'!$A$8:$M$33"}</definedName>
    <definedName name="HTML_Control_2_2_2_1_3_1_5" hidden="1">{"'Ark1'!$A$8:$M$33"}</definedName>
    <definedName name="HTML_Control_2_2_2_1_3_2" hidden="1">{"'Ark1'!$A$8:$M$33"}</definedName>
    <definedName name="HTML_Control_2_2_2_1_3_2_1" hidden="1">{"'Ark1'!$A$8:$M$33"}</definedName>
    <definedName name="HTML_Control_2_2_2_1_3_2_2" hidden="1">{"'Ark1'!$A$8:$M$33"}</definedName>
    <definedName name="HTML_Control_2_2_2_1_3_2_3" hidden="1">{"'Ark1'!$A$8:$M$33"}</definedName>
    <definedName name="HTML_Control_2_2_2_1_3_2_4" hidden="1">{"'Ark1'!$A$8:$M$33"}</definedName>
    <definedName name="HTML_Control_2_2_2_1_3_2_5" hidden="1">{"'Ark1'!$A$8:$M$33"}</definedName>
    <definedName name="HTML_Control_2_2_2_1_3_3" hidden="1">{"'Ark1'!$A$8:$M$33"}</definedName>
    <definedName name="HTML_Control_2_2_2_1_3_3_1" hidden="1">{"'Ark1'!$A$8:$M$33"}</definedName>
    <definedName name="HTML_Control_2_2_2_1_3_3_2" hidden="1">{"'Ark1'!$A$8:$M$33"}</definedName>
    <definedName name="HTML_Control_2_2_2_1_3_3_3" hidden="1">{"'Ark1'!$A$8:$M$33"}</definedName>
    <definedName name="HTML_Control_2_2_2_1_3_3_4" hidden="1">{"'Ark1'!$A$8:$M$33"}</definedName>
    <definedName name="HTML_Control_2_2_2_1_3_3_5" hidden="1">{"'Ark1'!$A$8:$M$33"}</definedName>
    <definedName name="HTML_Control_2_2_2_1_3_4" hidden="1">{"'Ark1'!$A$8:$M$33"}</definedName>
    <definedName name="HTML_Control_2_2_2_1_3_4_1" hidden="1">{"'Ark1'!$A$8:$M$33"}</definedName>
    <definedName name="HTML_Control_2_2_2_1_3_4_2" hidden="1">{"'Ark1'!$A$8:$M$33"}</definedName>
    <definedName name="HTML_Control_2_2_2_1_3_4_3" hidden="1">{"'Ark1'!$A$8:$M$33"}</definedName>
    <definedName name="HTML_Control_2_2_2_1_3_4_4" hidden="1">{"'Ark1'!$A$8:$M$33"}</definedName>
    <definedName name="HTML_Control_2_2_2_1_3_4_5" hidden="1">{"'Ark1'!$A$8:$M$33"}</definedName>
    <definedName name="HTML_Control_2_2_2_1_3_5" hidden="1">{"'Ark1'!$A$8:$M$33"}</definedName>
    <definedName name="HTML_Control_2_2_2_1_3_5_1" hidden="1">{"'Ark1'!$A$8:$M$33"}</definedName>
    <definedName name="HTML_Control_2_2_2_1_3_5_2" hidden="1">{"'Ark1'!$A$8:$M$33"}</definedName>
    <definedName name="HTML_Control_2_2_2_1_3_5_3" hidden="1">{"'Ark1'!$A$8:$M$33"}</definedName>
    <definedName name="HTML_Control_2_2_2_1_3_5_4" hidden="1">{"'Ark1'!$A$8:$M$33"}</definedName>
    <definedName name="HTML_Control_2_2_2_1_3_5_5" hidden="1">{"'Ark1'!$A$8:$M$33"}</definedName>
    <definedName name="HTML_Control_2_2_2_1_4" hidden="1">{"'Ark1'!$A$8:$M$33"}</definedName>
    <definedName name="HTML_Control_2_2_2_1_4_1" hidden="1">{"'Ark1'!$A$8:$M$33"}</definedName>
    <definedName name="HTML_Control_2_2_2_1_4_2" hidden="1">{"'Ark1'!$A$8:$M$33"}</definedName>
    <definedName name="HTML_Control_2_2_2_1_4_3" hidden="1">{"'Ark1'!$A$8:$M$33"}</definedName>
    <definedName name="HTML_Control_2_2_2_1_4_4" hidden="1">{"'Ark1'!$A$8:$M$33"}</definedName>
    <definedName name="HTML_Control_2_2_2_1_4_5" hidden="1">{"'Ark1'!$A$8:$M$33"}</definedName>
    <definedName name="HTML_Control_2_2_2_1_5" hidden="1">{"'Ark1'!$A$8:$M$33"}</definedName>
    <definedName name="HTML_Control_2_2_2_1_5_1" hidden="1">{"'Ark1'!$A$8:$M$33"}</definedName>
    <definedName name="HTML_Control_2_2_2_1_5_2" hidden="1">{"'Ark1'!$A$8:$M$33"}</definedName>
    <definedName name="HTML_Control_2_2_2_1_5_3" hidden="1">{"'Ark1'!$A$8:$M$33"}</definedName>
    <definedName name="HTML_Control_2_2_2_1_5_4" hidden="1">{"'Ark1'!$A$8:$M$33"}</definedName>
    <definedName name="HTML_Control_2_2_2_1_5_5" hidden="1">{"'Ark1'!$A$8:$M$33"}</definedName>
    <definedName name="HTML_Control_2_2_2_2" hidden="1">{"'Ark1'!$A$8:$M$33"}</definedName>
    <definedName name="HTML_Control_2_2_2_2_1" hidden="1">{"'Ark1'!$A$8:$M$33"}</definedName>
    <definedName name="HTML_Control_2_2_2_2_1_1" hidden="1">{"'Ark1'!$A$8:$M$33"}</definedName>
    <definedName name="HTML_Control_2_2_2_2_1_1_1" hidden="1">{"'Ark1'!$A$8:$M$33"}</definedName>
    <definedName name="HTML_Control_2_2_2_2_1_1_2" hidden="1">{"'Ark1'!$A$8:$M$33"}</definedName>
    <definedName name="HTML_Control_2_2_2_2_1_1_3" hidden="1">{"'Ark1'!$A$8:$M$33"}</definedName>
    <definedName name="HTML_Control_2_2_2_2_1_1_4" hidden="1">{"'Ark1'!$A$8:$M$33"}</definedName>
    <definedName name="HTML_Control_2_2_2_2_1_1_5" hidden="1">{"'Ark1'!$A$8:$M$33"}</definedName>
    <definedName name="HTML_Control_2_2_2_2_1_2" hidden="1">{"'Ark1'!$A$8:$M$33"}</definedName>
    <definedName name="HTML_Control_2_2_2_2_1_2_1" hidden="1">{"'Ark1'!$A$8:$M$33"}</definedName>
    <definedName name="HTML_Control_2_2_2_2_1_2_2" hidden="1">{"'Ark1'!$A$8:$M$33"}</definedName>
    <definedName name="HTML_Control_2_2_2_2_1_2_3" hidden="1">{"'Ark1'!$A$8:$M$33"}</definedName>
    <definedName name="HTML_Control_2_2_2_2_1_2_4" hidden="1">{"'Ark1'!$A$8:$M$33"}</definedName>
    <definedName name="HTML_Control_2_2_2_2_1_2_5" hidden="1">{"'Ark1'!$A$8:$M$33"}</definedName>
    <definedName name="HTML_Control_2_2_2_2_1_3" hidden="1">{"'Ark1'!$A$8:$M$33"}</definedName>
    <definedName name="HTML_Control_2_2_2_2_1_3_1" hidden="1">{"'Ark1'!$A$8:$M$33"}</definedName>
    <definedName name="HTML_Control_2_2_2_2_1_3_2" hidden="1">{"'Ark1'!$A$8:$M$33"}</definedName>
    <definedName name="HTML_Control_2_2_2_2_1_3_3" hidden="1">{"'Ark1'!$A$8:$M$33"}</definedName>
    <definedName name="HTML_Control_2_2_2_2_1_3_4" hidden="1">{"'Ark1'!$A$8:$M$33"}</definedName>
    <definedName name="HTML_Control_2_2_2_2_1_3_5" hidden="1">{"'Ark1'!$A$8:$M$33"}</definedName>
    <definedName name="HTML_Control_2_2_2_2_1_4" hidden="1">{"'Ark1'!$A$8:$M$33"}</definedName>
    <definedName name="HTML_Control_2_2_2_2_1_4_1" hidden="1">{"'Ark1'!$A$8:$M$33"}</definedName>
    <definedName name="HTML_Control_2_2_2_2_1_4_2" hidden="1">{"'Ark1'!$A$8:$M$33"}</definedName>
    <definedName name="HTML_Control_2_2_2_2_1_4_3" hidden="1">{"'Ark1'!$A$8:$M$33"}</definedName>
    <definedName name="HTML_Control_2_2_2_2_1_4_4" hidden="1">{"'Ark1'!$A$8:$M$33"}</definedName>
    <definedName name="HTML_Control_2_2_2_2_1_4_5" hidden="1">{"'Ark1'!$A$8:$M$33"}</definedName>
    <definedName name="HTML_Control_2_2_2_2_1_5" hidden="1">{"'Ark1'!$A$8:$M$33"}</definedName>
    <definedName name="HTML_Control_2_2_2_2_1_5_1" hidden="1">{"'Ark1'!$A$8:$M$33"}</definedName>
    <definedName name="HTML_Control_2_2_2_2_1_5_2" hidden="1">{"'Ark1'!$A$8:$M$33"}</definedName>
    <definedName name="HTML_Control_2_2_2_2_1_5_3" hidden="1">{"'Ark1'!$A$8:$M$33"}</definedName>
    <definedName name="HTML_Control_2_2_2_2_1_5_4" hidden="1">{"'Ark1'!$A$8:$M$33"}</definedName>
    <definedName name="HTML_Control_2_2_2_2_1_5_5" hidden="1">{"'Ark1'!$A$8:$M$33"}</definedName>
    <definedName name="HTML_Control_2_2_2_2_2" hidden="1">{"'Ark1'!$A$8:$M$33"}</definedName>
    <definedName name="HTML_Control_2_2_2_2_2_1" hidden="1">{"'Ark1'!$A$8:$M$33"}</definedName>
    <definedName name="HTML_Control_2_2_2_2_2_2" hidden="1">{"'Ark1'!$A$8:$M$33"}</definedName>
    <definedName name="HTML_Control_2_2_2_2_2_3" hidden="1">{"'Ark1'!$A$8:$M$33"}</definedName>
    <definedName name="HTML_Control_2_2_2_2_2_4" hidden="1">{"'Ark1'!$A$8:$M$33"}</definedName>
    <definedName name="HTML_Control_2_2_2_2_2_5" hidden="1">{"'Ark1'!$A$8:$M$33"}</definedName>
    <definedName name="HTML_Control_2_2_2_2_3" hidden="1">{"'Ark1'!$A$8:$M$33"}</definedName>
    <definedName name="HTML_Control_2_2_2_2_3_1" hidden="1">{"'Ark1'!$A$8:$M$33"}</definedName>
    <definedName name="HTML_Control_2_2_2_2_3_2" hidden="1">{"'Ark1'!$A$8:$M$33"}</definedName>
    <definedName name="HTML_Control_2_2_2_2_3_3" hidden="1">{"'Ark1'!$A$8:$M$33"}</definedName>
    <definedName name="HTML_Control_2_2_2_2_3_4" hidden="1">{"'Ark1'!$A$8:$M$33"}</definedName>
    <definedName name="HTML_Control_2_2_2_2_3_5" hidden="1">{"'Ark1'!$A$8:$M$33"}</definedName>
    <definedName name="HTML_Control_2_2_2_2_4" hidden="1">{"'Ark1'!$A$8:$M$33"}</definedName>
    <definedName name="HTML_Control_2_2_2_2_4_1" hidden="1">{"'Ark1'!$A$8:$M$33"}</definedName>
    <definedName name="HTML_Control_2_2_2_2_4_2" hidden="1">{"'Ark1'!$A$8:$M$33"}</definedName>
    <definedName name="HTML_Control_2_2_2_2_4_3" hidden="1">{"'Ark1'!$A$8:$M$33"}</definedName>
    <definedName name="HTML_Control_2_2_2_2_4_4" hidden="1">{"'Ark1'!$A$8:$M$33"}</definedName>
    <definedName name="HTML_Control_2_2_2_2_4_5" hidden="1">{"'Ark1'!$A$8:$M$33"}</definedName>
    <definedName name="HTML_Control_2_2_2_2_5" hidden="1">{"'Ark1'!$A$8:$M$33"}</definedName>
    <definedName name="HTML_Control_2_2_2_2_5_1" hidden="1">{"'Ark1'!$A$8:$M$33"}</definedName>
    <definedName name="HTML_Control_2_2_2_2_5_2" hidden="1">{"'Ark1'!$A$8:$M$33"}</definedName>
    <definedName name="HTML_Control_2_2_2_2_5_3" hidden="1">{"'Ark1'!$A$8:$M$33"}</definedName>
    <definedName name="HTML_Control_2_2_2_2_5_4" hidden="1">{"'Ark1'!$A$8:$M$33"}</definedName>
    <definedName name="HTML_Control_2_2_2_2_5_5" hidden="1">{"'Ark1'!$A$8:$M$33"}</definedName>
    <definedName name="HTML_Control_2_2_2_3" hidden="1">{"'Ark1'!$A$8:$M$33"}</definedName>
    <definedName name="HTML_Control_2_2_2_3_1" hidden="1">{"'Ark1'!$A$8:$M$33"}</definedName>
    <definedName name="HTML_Control_2_2_2_3_1_1" hidden="1">{"'Ark1'!$A$8:$M$33"}</definedName>
    <definedName name="HTML_Control_2_2_2_3_1_1_1" hidden="1">{"'Ark1'!$A$8:$M$33"}</definedName>
    <definedName name="HTML_Control_2_2_2_3_1_1_2" hidden="1">{"'Ark1'!$A$8:$M$33"}</definedName>
    <definedName name="HTML_Control_2_2_2_3_1_1_3" hidden="1">{"'Ark1'!$A$8:$M$33"}</definedName>
    <definedName name="HTML_Control_2_2_2_3_1_1_4" hidden="1">{"'Ark1'!$A$8:$M$33"}</definedName>
    <definedName name="HTML_Control_2_2_2_3_1_1_5" hidden="1">{"'Ark1'!$A$8:$M$33"}</definedName>
    <definedName name="HTML_Control_2_2_2_3_1_2" hidden="1">{"'Ark1'!$A$8:$M$33"}</definedName>
    <definedName name="HTML_Control_2_2_2_3_1_2_1" hidden="1">{"'Ark1'!$A$8:$M$33"}</definedName>
    <definedName name="HTML_Control_2_2_2_3_1_2_2" hidden="1">{"'Ark1'!$A$8:$M$33"}</definedName>
    <definedName name="HTML_Control_2_2_2_3_1_2_3" hidden="1">{"'Ark1'!$A$8:$M$33"}</definedName>
    <definedName name="HTML_Control_2_2_2_3_1_2_4" hidden="1">{"'Ark1'!$A$8:$M$33"}</definedName>
    <definedName name="HTML_Control_2_2_2_3_1_2_5" hidden="1">{"'Ark1'!$A$8:$M$33"}</definedName>
    <definedName name="HTML_Control_2_2_2_3_1_3" hidden="1">{"'Ark1'!$A$8:$M$33"}</definedName>
    <definedName name="HTML_Control_2_2_2_3_1_3_1" hidden="1">{"'Ark1'!$A$8:$M$33"}</definedName>
    <definedName name="HTML_Control_2_2_2_3_1_3_2" hidden="1">{"'Ark1'!$A$8:$M$33"}</definedName>
    <definedName name="HTML_Control_2_2_2_3_1_3_3" hidden="1">{"'Ark1'!$A$8:$M$33"}</definedName>
    <definedName name="HTML_Control_2_2_2_3_1_3_4" hidden="1">{"'Ark1'!$A$8:$M$33"}</definedName>
    <definedName name="HTML_Control_2_2_2_3_1_3_5" hidden="1">{"'Ark1'!$A$8:$M$33"}</definedName>
    <definedName name="HTML_Control_2_2_2_3_1_4" hidden="1">{"'Ark1'!$A$8:$M$33"}</definedName>
    <definedName name="HTML_Control_2_2_2_3_1_4_1" hidden="1">{"'Ark1'!$A$8:$M$33"}</definedName>
    <definedName name="HTML_Control_2_2_2_3_1_4_2" hidden="1">{"'Ark1'!$A$8:$M$33"}</definedName>
    <definedName name="HTML_Control_2_2_2_3_1_4_3" hidden="1">{"'Ark1'!$A$8:$M$33"}</definedName>
    <definedName name="HTML_Control_2_2_2_3_1_4_4" hidden="1">{"'Ark1'!$A$8:$M$33"}</definedName>
    <definedName name="HTML_Control_2_2_2_3_1_4_5" hidden="1">{"'Ark1'!$A$8:$M$33"}</definedName>
    <definedName name="HTML_Control_2_2_2_3_1_5" hidden="1">{"'Ark1'!$A$8:$M$33"}</definedName>
    <definedName name="HTML_Control_2_2_2_3_1_5_1" hidden="1">{"'Ark1'!$A$8:$M$33"}</definedName>
    <definedName name="HTML_Control_2_2_2_3_1_5_2" hidden="1">{"'Ark1'!$A$8:$M$33"}</definedName>
    <definedName name="HTML_Control_2_2_2_3_1_5_3" hidden="1">{"'Ark1'!$A$8:$M$33"}</definedName>
    <definedName name="HTML_Control_2_2_2_3_1_5_4" hidden="1">{"'Ark1'!$A$8:$M$33"}</definedName>
    <definedName name="HTML_Control_2_2_2_3_1_5_5" hidden="1">{"'Ark1'!$A$8:$M$33"}</definedName>
    <definedName name="HTML_Control_2_2_2_3_2" hidden="1">{"'Ark1'!$A$8:$M$33"}</definedName>
    <definedName name="HTML_Control_2_2_2_3_2_1" hidden="1">{"'Ark1'!$A$8:$M$33"}</definedName>
    <definedName name="HTML_Control_2_2_2_3_2_2" hidden="1">{"'Ark1'!$A$8:$M$33"}</definedName>
    <definedName name="HTML_Control_2_2_2_3_2_3" hidden="1">{"'Ark1'!$A$8:$M$33"}</definedName>
    <definedName name="HTML_Control_2_2_2_3_2_4" hidden="1">{"'Ark1'!$A$8:$M$33"}</definedName>
    <definedName name="HTML_Control_2_2_2_3_2_5" hidden="1">{"'Ark1'!$A$8:$M$33"}</definedName>
    <definedName name="HTML_Control_2_2_2_3_3" hidden="1">{"'Ark1'!$A$8:$M$33"}</definedName>
    <definedName name="HTML_Control_2_2_2_3_3_1" hidden="1">{"'Ark1'!$A$8:$M$33"}</definedName>
    <definedName name="HTML_Control_2_2_2_3_3_2" hidden="1">{"'Ark1'!$A$8:$M$33"}</definedName>
    <definedName name="HTML_Control_2_2_2_3_3_3" hidden="1">{"'Ark1'!$A$8:$M$33"}</definedName>
    <definedName name="HTML_Control_2_2_2_3_3_4" hidden="1">{"'Ark1'!$A$8:$M$33"}</definedName>
    <definedName name="HTML_Control_2_2_2_3_3_5" hidden="1">{"'Ark1'!$A$8:$M$33"}</definedName>
    <definedName name="HTML_Control_2_2_2_3_4" hidden="1">{"'Ark1'!$A$8:$M$33"}</definedName>
    <definedName name="HTML_Control_2_2_2_3_4_1" hidden="1">{"'Ark1'!$A$8:$M$33"}</definedName>
    <definedName name="HTML_Control_2_2_2_3_4_2" hidden="1">{"'Ark1'!$A$8:$M$33"}</definedName>
    <definedName name="HTML_Control_2_2_2_3_4_3" hidden="1">{"'Ark1'!$A$8:$M$33"}</definedName>
    <definedName name="HTML_Control_2_2_2_3_4_4" hidden="1">{"'Ark1'!$A$8:$M$33"}</definedName>
    <definedName name="HTML_Control_2_2_2_3_4_5" hidden="1">{"'Ark1'!$A$8:$M$33"}</definedName>
    <definedName name="HTML_Control_2_2_2_3_5" hidden="1">{"'Ark1'!$A$8:$M$33"}</definedName>
    <definedName name="HTML_Control_2_2_2_3_5_1" hidden="1">{"'Ark1'!$A$8:$M$33"}</definedName>
    <definedName name="HTML_Control_2_2_2_3_5_2" hidden="1">{"'Ark1'!$A$8:$M$33"}</definedName>
    <definedName name="HTML_Control_2_2_2_3_5_3" hidden="1">{"'Ark1'!$A$8:$M$33"}</definedName>
    <definedName name="HTML_Control_2_2_2_3_5_4" hidden="1">{"'Ark1'!$A$8:$M$33"}</definedName>
    <definedName name="HTML_Control_2_2_2_3_5_5" hidden="1">{"'Ark1'!$A$8:$M$33"}</definedName>
    <definedName name="HTML_Control_2_2_2_4" hidden="1">{"'Ark1'!$A$8:$M$33"}</definedName>
    <definedName name="HTML_Control_2_2_2_4_1" hidden="1">{"'Ark1'!$A$8:$M$33"}</definedName>
    <definedName name="HTML_Control_2_2_2_4_1_1" hidden="1">{"'Ark1'!$A$8:$M$33"}</definedName>
    <definedName name="HTML_Control_2_2_2_4_1_2" hidden="1">{"'Ark1'!$A$8:$M$33"}</definedName>
    <definedName name="HTML_Control_2_2_2_4_1_3" hidden="1">{"'Ark1'!$A$8:$M$33"}</definedName>
    <definedName name="HTML_Control_2_2_2_4_1_4" hidden="1">{"'Ark1'!$A$8:$M$33"}</definedName>
    <definedName name="HTML_Control_2_2_2_4_1_5" hidden="1">{"'Ark1'!$A$8:$M$33"}</definedName>
    <definedName name="HTML_Control_2_2_2_4_2" hidden="1">{"'Ark1'!$A$8:$M$33"}</definedName>
    <definedName name="HTML_Control_2_2_2_4_2_1" hidden="1">{"'Ark1'!$A$8:$M$33"}</definedName>
    <definedName name="HTML_Control_2_2_2_4_2_2" hidden="1">{"'Ark1'!$A$8:$M$33"}</definedName>
    <definedName name="HTML_Control_2_2_2_4_2_3" hidden="1">{"'Ark1'!$A$8:$M$33"}</definedName>
    <definedName name="HTML_Control_2_2_2_4_2_4" hidden="1">{"'Ark1'!$A$8:$M$33"}</definedName>
    <definedName name="HTML_Control_2_2_2_4_2_5" hidden="1">{"'Ark1'!$A$8:$M$33"}</definedName>
    <definedName name="HTML_Control_2_2_2_4_3" hidden="1">{"'Ark1'!$A$8:$M$33"}</definedName>
    <definedName name="HTML_Control_2_2_2_4_3_1" hidden="1">{"'Ark1'!$A$8:$M$33"}</definedName>
    <definedName name="HTML_Control_2_2_2_4_3_2" hidden="1">{"'Ark1'!$A$8:$M$33"}</definedName>
    <definedName name="HTML_Control_2_2_2_4_3_3" hidden="1">{"'Ark1'!$A$8:$M$33"}</definedName>
    <definedName name="HTML_Control_2_2_2_4_3_4" hidden="1">{"'Ark1'!$A$8:$M$33"}</definedName>
    <definedName name="HTML_Control_2_2_2_4_3_5" hidden="1">{"'Ark1'!$A$8:$M$33"}</definedName>
    <definedName name="HTML_Control_2_2_2_4_4" hidden="1">{"'Ark1'!$A$8:$M$33"}</definedName>
    <definedName name="HTML_Control_2_2_2_4_4_1" hidden="1">{"'Ark1'!$A$8:$M$33"}</definedName>
    <definedName name="HTML_Control_2_2_2_4_4_2" hidden="1">{"'Ark1'!$A$8:$M$33"}</definedName>
    <definedName name="HTML_Control_2_2_2_4_4_3" hidden="1">{"'Ark1'!$A$8:$M$33"}</definedName>
    <definedName name="HTML_Control_2_2_2_4_4_4" hidden="1">{"'Ark1'!$A$8:$M$33"}</definedName>
    <definedName name="HTML_Control_2_2_2_4_4_5" hidden="1">{"'Ark1'!$A$8:$M$33"}</definedName>
    <definedName name="HTML_Control_2_2_2_4_5" hidden="1">{"'Ark1'!$A$8:$M$33"}</definedName>
    <definedName name="HTML_Control_2_2_2_4_5_1" hidden="1">{"'Ark1'!$A$8:$M$33"}</definedName>
    <definedName name="HTML_Control_2_2_2_4_5_2" hidden="1">{"'Ark1'!$A$8:$M$33"}</definedName>
    <definedName name="HTML_Control_2_2_2_4_5_3" hidden="1">{"'Ark1'!$A$8:$M$33"}</definedName>
    <definedName name="HTML_Control_2_2_2_4_5_4" hidden="1">{"'Ark1'!$A$8:$M$33"}</definedName>
    <definedName name="HTML_Control_2_2_2_4_5_5" hidden="1">{"'Ark1'!$A$8:$M$33"}</definedName>
    <definedName name="HTML_Control_2_2_2_5" hidden="1">{"'Ark1'!$A$8:$M$33"}</definedName>
    <definedName name="HTML_Control_2_2_2_5_1" hidden="1">{"'Ark1'!$A$8:$M$33"}</definedName>
    <definedName name="HTML_Control_2_2_2_5_2" hidden="1">{"'Ark1'!$A$8:$M$33"}</definedName>
    <definedName name="HTML_Control_2_2_2_5_3" hidden="1">{"'Ark1'!$A$8:$M$33"}</definedName>
    <definedName name="HTML_Control_2_2_2_5_4" hidden="1">{"'Ark1'!$A$8:$M$33"}</definedName>
    <definedName name="HTML_Control_2_2_2_5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1_1" hidden="1">{"'Ark1'!$A$8:$M$33"}</definedName>
    <definedName name="HTML_Control_2_2_3_1_1_1_2" hidden="1">{"'Ark1'!$A$8:$M$33"}</definedName>
    <definedName name="HTML_Control_2_2_3_1_1_1_3" hidden="1">{"'Ark1'!$A$8:$M$33"}</definedName>
    <definedName name="HTML_Control_2_2_3_1_1_1_4" hidden="1">{"'Ark1'!$A$8:$M$33"}</definedName>
    <definedName name="HTML_Control_2_2_3_1_1_1_5" hidden="1">{"'Ark1'!$A$8:$M$33"}</definedName>
    <definedName name="HTML_Control_2_2_3_1_1_2" hidden="1">{"'Ark1'!$A$8:$M$33"}</definedName>
    <definedName name="HTML_Control_2_2_3_1_1_2_1" hidden="1">{"'Ark1'!$A$8:$M$33"}</definedName>
    <definedName name="HTML_Control_2_2_3_1_1_2_2" hidden="1">{"'Ark1'!$A$8:$M$33"}</definedName>
    <definedName name="HTML_Control_2_2_3_1_1_2_3" hidden="1">{"'Ark1'!$A$8:$M$33"}</definedName>
    <definedName name="HTML_Control_2_2_3_1_1_2_4" hidden="1">{"'Ark1'!$A$8:$M$33"}</definedName>
    <definedName name="HTML_Control_2_2_3_1_1_2_5" hidden="1">{"'Ark1'!$A$8:$M$33"}</definedName>
    <definedName name="HTML_Control_2_2_3_1_1_3" hidden="1">{"'Ark1'!$A$8:$M$33"}</definedName>
    <definedName name="HTML_Control_2_2_3_1_1_3_1" hidden="1">{"'Ark1'!$A$8:$M$33"}</definedName>
    <definedName name="HTML_Control_2_2_3_1_1_3_2" hidden="1">{"'Ark1'!$A$8:$M$33"}</definedName>
    <definedName name="HTML_Control_2_2_3_1_1_3_3" hidden="1">{"'Ark1'!$A$8:$M$33"}</definedName>
    <definedName name="HTML_Control_2_2_3_1_1_3_4" hidden="1">{"'Ark1'!$A$8:$M$33"}</definedName>
    <definedName name="HTML_Control_2_2_3_1_1_3_5" hidden="1">{"'Ark1'!$A$8:$M$33"}</definedName>
    <definedName name="HTML_Control_2_2_3_1_1_4" hidden="1">{"'Ark1'!$A$8:$M$33"}</definedName>
    <definedName name="HTML_Control_2_2_3_1_1_4_1" hidden="1">{"'Ark1'!$A$8:$M$33"}</definedName>
    <definedName name="HTML_Control_2_2_3_1_1_4_2" hidden="1">{"'Ark1'!$A$8:$M$33"}</definedName>
    <definedName name="HTML_Control_2_2_3_1_1_4_3" hidden="1">{"'Ark1'!$A$8:$M$33"}</definedName>
    <definedName name="HTML_Control_2_2_3_1_1_4_4" hidden="1">{"'Ark1'!$A$8:$M$33"}</definedName>
    <definedName name="HTML_Control_2_2_3_1_1_4_5" hidden="1">{"'Ark1'!$A$8:$M$33"}</definedName>
    <definedName name="HTML_Control_2_2_3_1_1_5" hidden="1">{"'Ark1'!$A$8:$M$33"}</definedName>
    <definedName name="HTML_Control_2_2_3_1_1_5_1" hidden="1">{"'Ark1'!$A$8:$M$33"}</definedName>
    <definedName name="HTML_Control_2_2_3_1_1_5_2" hidden="1">{"'Ark1'!$A$8:$M$33"}</definedName>
    <definedName name="HTML_Control_2_2_3_1_1_5_3" hidden="1">{"'Ark1'!$A$8:$M$33"}</definedName>
    <definedName name="HTML_Control_2_2_3_1_1_5_4" hidden="1">{"'Ark1'!$A$8:$M$33"}</definedName>
    <definedName name="HTML_Control_2_2_3_1_1_5_5" hidden="1">{"'Ark1'!$A$8:$M$33"}</definedName>
    <definedName name="HTML_Control_2_2_3_1_2" hidden="1">{"'Ark1'!$A$8:$M$33"}</definedName>
    <definedName name="HTML_Control_2_2_3_1_2_1" hidden="1">{"'Ark1'!$A$8:$M$33"}</definedName>
    <definedName name="HTML_Control_2_2_3_1_2_2" hidden="1">{"'Ark1'!$A$8:$M$33"}</definedName>
    <definedName name="HTML_Control_2_2_3_1_2_3" hidden="1">{"'Ark1'!$A$8:$M$33"}</definedName>
    <definedName name="HTML_Control_2_2_3_1_2_4" hidden="1">{"'Ark1'!$A$8:$M$33"}</definedName>
    <definedName name="HTML_Control_2_2_3_1_2_5" hidden="1">{"'Ark1'!$A$8:$M$33"}</definedName>
    <definedName name="HTML_Control_2_2_3_1_3" hidden="1">{"'Ark1'!$A$8:$M$33"}</definedName>
    <definedName name="HTML_Control_2_2_3_1_3_1" hidden="1">{"'Ark1'!$A$8:$M$33"}</definedName>
    <definedName name="HTML_Control_2_2_3_1_3_2" hidden="1">{"'Ark1'!$A$8:$M$33"}</definedName>
    <definedName name="HTML_Control_2_2_3_1_3_3" hidden="1">{"'Ark1'!$A$8:$M$33"}</definedName>
    <definedName name="HTML_Control_2_2_3_1_3_4" hidden="1">{"'Ark1'!$A$8:$M$33"}</definedName>
    <definedName name="HTML_Control_2_2_3_1_3_5" hidden="1">{"'Ark1'!$A$8:$M$33"}</definedName>
    <definedName name="HTML_Control_2_2_3_1_4" hidden="1">{"'Ark1'!$A$8:$M$33"}</definedName>
    <definedName name="HTML_Control_2_2_3_1_4_1" hidden="1">{"'Ark1'!$A$8:$M$33"}</definedName>
    <definedName name="HTML_Control_2_2_3_1_4_2" hidden="1">{"'Ark1'!$A$8:$M$33"}</definedName>
    <definedName name="HTML_Control_2_2_3_1_4_3" hidden="1">{"'Ark1'!$A$8:$M$33"}</definedName>
    <definedName name="HTML_Control_2_2_3_1_4_4" hidden="1">{"'Ark1'!$A$8:$M$33"}</definedName>
    <definedName name="HTML_Control_2_2_3_1_4_5" hidden="1">{"'Ark1'!$A$8:$M$33"}</definedName>
    <definedName name="HTML_Control_2_2_3_1_5" hidden="1">{"'Ark1'!$A$8:$M$33"}</definedName>
    <definedName name="HTML_Control_2_2_3_1_5_1" hidden="1">{"'Ark1'!$A$8:$M$33"}</definedName>
    <definedName name="HTML_Control_2_2_3_1_5_2" hidden="1">{"'Ark1'!$A$8:$M$33"}</definedName>
    <definedName name="HTML_Control_2_2_3_1_5_3" hidden="1">{"'Ark1'!$A$8:$M$33"}</definedName>
    <definedName name="HTML_Control_2_2_3_1_5_4" hidden="1">{"'Ark1'!$A$8:$M$33"}</definedName>
    <definedName name="HTML_Control_2_2_3_1_5_5" hidden="1">{"'Ark1'!$A$8:$M$33"}</definedName>
    <definedName name="HTML_Control_2_2_3_2" hidden="1">{"'Ark1'!$A$8:$M$33"}</definedName>
    <definedName name="HTML_Control_2_2_3_2_1" hidden="1">{"'Ark1'!$A$8:$M$33"}</definedName>
    <definedName name="HTML_Control_2_2_3_2_1_1" hidden="1">{"'Ark1'!$A$8:$M$33"}</definedName>
    <definedName name="HTML_Control_2_2_3_2_1_1_1" hidden="1">{"'Ark1'!$A$8:$M$33"}</definedName>
    <definedName name="HTML_Control_2_2_3_2_1_1_2" hidden="1">{"'Ark1'!$A$8:$M$33"}</definedName>
    <definedName name="HTML_Control_2_2_3_2_1_1_3" hidden="1">{"'Ark1'!$A$8:$M$33"}</definedName>
    <definedName name="HTML_Control_2_2_3_2_1_1_4" hidden="1">{"'Ark1'!$A$8:$M$33"}</definedName>
    <definedName name="HTML_Control_2_2_3_2_1_1_5" hidden="1">{"'Ark1'!$A$8:$M$33"}</definedName>
    <definedName name="HTML_Control_2_2_3_2_1_2" hidden="1">{"'Ark1'!$A$8:$M$33"}</definedName>
    <definedName name="HTML_Control_2_2_3_2_1_2_1" hidden="1">{"'Ark1'!$A$8:$M$33"}</definedName>
    <definedName name="HTML_Control_2_2_3_2_1_2_2" hidden="1">{"'Ark1'!$A$8:$M$33"}</definedName>
    <definedName name="HTML_Control_2_2_3_2_1_2_3" hidden="1">{"'Ark1'!$A$8:$M$33"}</definedName>
    <definedName name="HTML_Control_2_2_3_2_1_2_4" hidden="1">{"'Ark1'!$A$8:$M$33"}</definedName>
    <definedName name="HTML_Control_2_2_3_2_1_2_5" hidden="1">{"'Ark1'!$A$8:$M$33"}</definedName>
    <definedName name="HTML_Control_2_2_3_2_1_3" hidden="1">{"'Ark1'!$A$8:$M$33"}</definedName>
    <definedName name="HTML_Control_2_2_3_2_1_3_1" hidden="1">{"'Ark1'!$A$8:$M$33"}</definedName>
    <definedName name="HTML_Control_2_2_3_2_1_3_2" hidden="1">{"'Ark1'!$A$8:$M$33"}</definedName>
    <definedName name="HTML_Control_2_2_3_2_1_3_3" hidden="1">{"'Ark1'!$A$8:$M$33"}</definedName>
    <definedName name="HTML_Control_2_2_3_2_1_3_4" hidden="1">{"'Ark1'!$A$8:$M$33"}</definedName>
    <definedName name="HTML_Control_2_2_3_2_1_3_5" hidden="1">{"'Ark1'!$A$8:$M$33"}</definedName>
    <definedName name="HTML_Control_2_2_3_2_1_4" hidden="1">{"'Ark1'!$A$8:$M$33"}</definedName>
    <definedName name="HTML_Control_2_2_3_2_1_4_1" hidden="1">{"'Ark1'!$A$8:$M$33"}</definedName>
    <definedName name="HTML_Control_2_2_3_2_1_4_2" hidden="1">{"'Ark1'!$A$8:$M$33"}</definedName>
    <definedName name="HTML_Control_2_2_3_2_1_4_3" hidden="1">{"'Ark1'!$A$8:$M$33"}</definedName>
    <definedName name="HTML_Control_2_2_3_2_1_4_4" hidden="1">{"'Ark1'!$A$8:$M$33"}</definedName>
    <definedName name="HTML_Control_2_2_3_2_1_4_5" hidden="1">{"'Ark1'!$A$8:$M$33"}</definedName>
    <definedName name="HTML_Control_2_2_3_2_1_5" hidden="1">{"'Ark1'!$A$8:$M$33"}</definedName>
    <definedName name="HTML_Control_2_2_3_2_1_5_1" hidden="1">{"'Ark1'!$A$8:$M$33"}</definedName>
    <definedName name="HTML_Control_2_2_3_2_1_5_2" hidden="1">{"'Ark1'!$A$8:$M$33"}</definedName>
    <definedName name="HTML_Control_2_2_3_2_1_5_3" hidden="1">{"'Ark1'!$A$8:$M$33"}</definedName>
    <definedName name="HTML_Control_2_2_3_2_1_5_4" hidden="1">{"'Ark1'!$A$8:$M$33"}</definedName>
    <definedName name="HTML_Control_2_2_3_2_1_5_5" hidden="1">{"'Ark1'!$A$8:$M$33"}</definedName>
    <definedName name="HTML_Control_2_2_3_2_2" hidden="1">{"'Ark1'!$A$8:$M$33"}</definedName>
    <definedName name="HTML_Control_2_2_3_2_2_1" hidden="1">{"'Ark1'!$A$8:$M$33"}</definedName>
    <definedName name="HTML_Control_2_2_3_2_2_2" hidden="1">{"'Ark1'!$A$8:$M$33"}</definedName>
    <definedName name="HTML_Control_2_2_3_2_2_3" hidden="1">{"'Ark1'!$A$8:$M$33"}</definedName>
    <definedName name="HTML_Control_2_2_3_2_2_4" hidden="1">{"'Ark1'!$A$8:$M$33"}</definedName>
    <definedName name="HTML_Control_2_2_3_2_2_5" hidden="1">{"'Ark1'!$A$8:$M$33"}</definedName>
    <definedName name="HTML_Control_2_2_3_2_3" hidden="1">{"'Ark1'!$A$8:$M$33"}</definedName>
    <definedName name="HTML_Control_2_2_3_2_3_1" hidden="1">{"'Ark1'!$A$8:$M$33"}</definedName>
    <definedName name="HTML_Control_2_2_3_2_3_2" hidden="1">{"'Ark1'!$A$8:$M$33"}</definedName>
    <definedName name="HTML_Control_2_2_3_2_3_3" hidden="1">{"'Ark1'!$A$8:$M$33"}</definedName>
    <definedName name="HTML_Control_2_2_3_2_3_4" hidden="1">{"'Ark1'!$A$8:$M$33"}</definedName>
    <definedName name="HTML_Control_2_2_3_2_3_5" hidden="1">{"'Ark1'!$A$8:$M$33"}</definedName>
    <definedName name="HTML_Control_2_2_3_2_4" hidden="1">{"'Ark1'!$A$8:$M$33"}</definedName>
    <definedName name="HTML_Control_2_2_3_2_4_1" hidden="1">{"'Ark1'!$A$8:$M$33"}</definedName>
    <definedName name="HTML_Control_2_2_3_2_4_2" hidden="1">{"'Ark1'!$A$8:$M$33"}</definedName>
    <definedName name="HTML_Control_2_2_3_2_4_3" hidden="1">{"'Ark1'!$A$8:$M$33"}</definedName>
    <definedName name="HTML_Control_2_2_3_2_4_4" hidden="1">{"'Ark1'!$A$8:$M$33"}</definedName>
    <definedName name="HTML_Control_2_2_3_2_4_5" hidden="1">{"'Ark1'!$A$8:$M$33"}</definedName>
    <definedName name="HTML_Control_2_2_3_2_5" hidden="1">{"'Ark1'!$A$8:$M$33"}</definedName>
    <definedName name="HTML_Control_2_2_3_2_5_1" hidden="1">{"'Ark1'!$A$8:$M$33"}</definedName>
    <definedName name="HTML_Control_2_2_3_2_5_2" hidden="1">{"'Ark1'!$A$8:$M$33"}</definedName>
    <definedName name="HTML_Control_2_2_3_2_5_3" hidden="1">{"'Ark1'!$A$8:$M$33"}</definedName>
    <definedName name="HTML_Control_2_2_3_2_5_4" hidden="1">{"'Ark1'!$A$8:$M$33"}</definedName>
    <definedName name="HTML_Control_2_2_3_2_5_5" hidden="1">{"'Ark1'!$A$8:$M$33"}</definedName>
    <definedName name="HTML_Control_2_2_3_3" hidden="1">{"'Ark1'!$A$8:$M$33"}</definedName>
    <definedName name="HTML_Control_2_2_3_3_1" hidden="1">{"'Ark1'!$A$8:$M$33"}</definedName>
    <definedName name="HTML_Control_2_2_3_3_1_1" hidden="1">{"'Ark1'!$A$8:$M$33"}</definedName>
    <definedName name="HTML_Control_2_2_3_3_1_2" hidden="1">{"'Ark1'!$A$8:$M$33"}</definedName>
    <definedName name="HTML_Control_2_2_3_3_1_3" hidden="1">{"'Ark1'!$A$8:$M$33"}</definedName>
    <definedName name="HTML_Control_2_2_3_3_1_4" hidden="1">{"'Ark1'!$A$8:$M$33"}</definedName>
    <definedName name="HTML_Control_2_2_3_3_1_5" hidden="1">{"'Ark1'!$A$8:$M$33"}</definedName>
    <definedName name="HTML_Control_2_2_3_3_2" hidden="1">{"'Ark1'!$A$8:$M$33"}</definedName>
    <definedName name="HTML_Control_2_2_3_3_2_1" hidden="1">{"'Ark1'!$A$8:$M$33"}</definedName>
    <definedName name="HTML_Control_2_2_3_3_2_2" hidden="1">{"'Ark1'!$A$8:$M$33"}</definedName>
    <definedName name="HTML_Control_2_2_3_3_2_3" hidden="1">{"'Ark1'!$A$8:$M$33"}</definedName>
    <definedName name="HTML_Control_2_2_3_3_2_4" hidden="1">{"'Ark1'!$A$8:$M$33"}</definedName>
    <definedName name="HTML_Control_2_2_3_3_2_5" hidden="1">{"'Ark1'!$A$8:$M$33"}</definedName>
    <definedName name="HTML_Control_2_2_3_3_3" hidden="1">{"'Ark1'!$A$8:$M$33"}</definedName>
    <definedName name="HTML_Control_2_2_3_3_3_1" hidden="1">{"'Ark1'!$A$8:$M$33"}</definedName>
    <definedName name="HTML_Control_2_2_3_3_3_2" hidden="1">{"'Ark1'!$A$8:$M$33"}</definedName>
    <definedName name="HTML_Control_2_2_3_3_3_3" hidden="1">{"'Ark1'!$A$8:$M$33"}</definedName>
    <definedName name="HTML_Control_2_2_3_3_3_4" hidden="1">{"'Ark1'!$A$8:$M$33"}</definedName>
    <definedName name="HTML_Control_2_2_3_3_3_5" hidden="1">{"'Ark1'!$A$8:$M$33"}</definedName>
    <definedName name="HTML_Control_2_2_3_3_4" hidden="1">{"'Ark1'!$A$8:$M$33"}</definedName>
    <definedName name="HTML_Control_2_2_3_3_4_1" hidden="1">{"'Ark1'!$A$8:$M$33"}</definedName>
    <definedName name="HTML_Control_2_2_3_3_4_2" hidden="1">{"'Ark1'!$A$8:$M$33"}</definedName>
    <definedName name="HTML_Control_2_2_3_3_4_3" hidden="1">{"'Ark1'!$A$8:$M$33"}</definedName>
    <definedName name="HTML_Control_2_2_3_3_4_4" hidden="1">{"'Ark1'!$A$8:$M$33"}</definedName>
    <definedName name="HTML_Control_2_2_3_3_4_5" hidden="1">{"'Ark1'!$A$8:$M$33"}</definedName>
    <definedName name="HTML_Control_2_2_3_3_5" hidden="1">{"'Ark1'!$A$8:$M$33"}</definedName>
    <definedName name="HTML_Control_2_2_3_3_5_1" hidden="1">{"'Ark1'!$A$8:$M$33"}</definedName>
    <definedName name="HTML_Control_2_2_3_3_5_2" hidden="1">{"'Ark1'!$A$8:$M$33"}</definedName>
    <definedName name="HTML_Control_2_2_3_3_5_3" hidden="1">{"'Ark1'!$A$8:$M$33"}</definedName>
    <definedName name="HTML_Control_2_2_3_3_5_4" hidden="1">{"'Ark1'!$A$8:$M$33"}</definedName>
    <definedName name="HTML_Control_2_2_3_3_5_5" hidden="1">{"'Ark1'!$A$8:$M$33"}</definedName>
    <definedName name="HTML_Control_2_2_3_4" hidden="1">{"'Ark1'!$A$8:$M$33"}</definedName>
    <definedName name="HTML_Control_2_2_3_4_1" hidden="1">{"'Ark1'!$A$8:$M$33"}</definedName>
    <definedName name="HTML_Control_2_2_3_4_2" hidden="1">{"'Ark1'!$A$8:$M$33"}</definedName>
    <definedName name="HTML_Control_2_2_3_4_3" hidden="1">{"'Ark1'!$A$8:$M$33"}</definedName>
    <definedName name="HTML_Control_2_2_3_4_4" hidden="1">{"'Ark1'!$A$8:$M$33"}</definedName>
    <definedName name="HTML_Control_2_2_3_4_5" hidden="1">{"'Ark1'!$A$8:$M$33"}</definedName>
    <definedName name="HTML_Control_2_2_3_5" hidden="1">{"'Ark1'!$A$8:$M$33"}</definedName>
    <definedName name="HTML_Control_2_2_3_5_1" hidden="1">{"'Ark1'!$A$8:$M$33"}</definedName>
    <definedName name="HTML_Control_2_2_3_5_2" hidden="1">{"'Ark1'!$A$8:$M$33"}</definedName>
    <definedName name="HTML_Control_2_2_3_5_3" hidden="1">{"'Ark1'!$A$8:$M$33"}</definedName>
    <definedName name="HTML_Control_2_2_3_5_4" hidden="1">{"'Ark1'!$A$8:$M$33"}</definedName>
    <definedName name="HTML_Control_2_2_3_5_5" hidden="1">{"'Ark1'!$A$8:$M$33"}</definedName>
    <definedName name="HTML_Control_2_2_4" hidden="1">{"'Ark1'!$A$8:$M$33"}</definedName>
    <definedName name="HTML_Control_2_2_4_1" hidden="1">{"'Ark1'!$A$8:$M$33"}</definedName>
    <definedName name="HTML_Control_2_2_4_1_1" hidden="1">{"'Ark1'!$A$8:$M$33"}</definedName>
    <definedName name="HTML_Control_2_2_4_1_1_1" hidden="1">{"'Ark1'!$A$8:$M$33"}</definedName>
    <definedName name="HTML_Control_2_2_4_1_1_2" hidden="1">{"'Ark1'!$A$8:$M$33"}</definedName>
    <definedName name="HTML_Control_2_2_4_1_1_3" hidden="1">{"'Ark1'!$A$8:$M$33"}</definedName>
    <definedName name="HTML_Control_2_2_4_1_1_4" hidden="1">{"'Ark1'!$A$8:$M$33"}</definedName>
    <definedName name="HTML_Control_2_2_4_1_1_5" hidden="1">{"'Ark1'!$A$8:$M$33"}</definedName>
    <definedName name="HTML_Control_2_2_4_1_2" hidden="1">{"'Ark1'!$A$8:$M$33"}</definedName>
    <definedName name="HTML_Control_2_2_4_1_2_1" hidden="1">{"'Ark1'!$A$8:$M$33"}</definedName>
    <definedName name="HTML_Control_2_2_4_1_2_2" hidden="1">{"'Ark1'!$A$8:$M$33"}</definedName>
    <definedName name="HTML_Control_2_2_4_1_2_3" hidden="1">{"'Ark1'!$A$8:$M$33"}</definedName>
    <definedName name="HTML_Control_2_2_4_1_2_4" hidden="1">{"'Ark1'!$A$8:$M$33"}</definedName>
    <definedName name="HTML_Control_2_2_4_1_2_5" hidden="1">{"'Ark1'!$A$8:$M$33"}</definedName>
    <definedName name="HTML_Control_2_2_4_1_3" hidden="1">{"'Ark1'!$A$8:$M$33"}</definedName>
    <definedName name="HTML_Control_2_2_4_1_3_1" hidden="1">{"'Ark1'!$A$8:$M$33"}</definedName>
    <definedName name="HTML_Control_2_2_4_1_3_2" hidden="1">{"'Ark1'!$A$8:$M$33"}</definedName>
    <definedName name="HTML_Control_2_2_4_1_3_3" hidden="1">{"'Ark1'!$A$8:$M$33"}</definedName>
    <definedName name="HTML_Control_2_2_4_1_3_4" hidden="1">{"'Ark1'!$A$8:$M$33"}</definedName>
    <definedName name="HTML_Control_2_2_4_1_3_5" hidden="1">{"'Ark1'!$A$8:$M$33"}</definedName>
    <definedName name="HTML_Control_2_2_4_1_4" hidden="1">{"'Ark1'!$A$8:$M$33"}</definedName>
    <definedName name="HTML_Control_2_2_4_1_4_1" hidden="1">{"'Ark1'!$A$8:$M$33"}</definedName>
    <definedName name="HTML_Control_2_2_4_1_4_2" hidden="1">{"'Ark1'!$A$8:$M$33"}</definedName>
    <definedName name="HTML_Control_2_2_4_1_4_3" hidden="1">{"'Ark1'!$A$8:$M$33"}</definedName>
    <definedName name="HTML_Control_2_2_4_1_4_4" hidden="1">{"'Ark1'!$A$8:$M$33"}</definedName>
    <definedName name="HTML_Control_2_2_4_1_4_5" hidden="1">{"'Ark1'!$A$8:$M$33"}</definedName>
    <definedName name="HTML_Control_2_2_4_1_5" hidden="1">{"'Ark1'!$A$8:$M$33"}</definedName>
    <definedName name="HTML_Control_2_2_4_1_5_1" hidden="1">{"'Ark1'!$A$8:$M$33"}</definedName>
    <definedName name="HTML_Control_2_2_4_1_5_2" hidden="1">{"'Ark1'!$A$8:$M$33"}</definedName>
    <definedName name="HTML_Control_2_2_4_1_5_3" hidden="1">{"'Ark1'!$A$8:$M$33"}</definedName>
    <definedName name="HTML_Control_2_2_4_1_5_4" hidden="1">{"'Ark1'!$A$8:$M$33"}</definedName>
    <definedName name="HTML_Control_2_2_4_1_5_5" hidden="1">{"'Ark1'!$A$8:$M$33"}</definedName>
    <definedName name="HTML_Control_2_2_4_2" hidden="1">{"'Ark1'!$A$8:$M$33"}</definedName>
    <definedName name="HTML_Control_2_2_4_2_1" hidden="1">{"'Ark1'!$A$8:$M$33"}</definedName>
    <definedName name="HTML_Control_2_2_4_2_2" hidden="1">{"'Ark1'!$A$8:$M$33"}</definedName>
    <definedName name="HTML_Control_2_2_4_2_3" hidden="1">{"'Ark1'!$A$8:$M$33"}</definedName>
    <definedName name="HTML_Control_2_2_4_2_4" hidden="1">{"'Ark1'!$A$8:$M$33"}</definedName>
    <definedName name="HTML_Control_2_2_4_2_5" hidden="1">{"'Ark1'!$A$8:$M$33"}</definedName>
    <definedName name="HTML_Control_2_2_4_3" hidden="1">{"'Ark1'!$A$8:$M$33"}</definedName>
    <definedName name="HTML_Control_2_2_4_3_1" hidden="1">{"'Ark1'!$A$8:$M$33"}</definedName>
    <definedName name="HTML_Control_2_2_4_3_2" hidden="1">{"'Ark1'!$A$8:$M$33"}</definedName>
    <definedName name="HTML_Control_2_2_4_3_3" hidden="1">{"'Ark1'!$A$8:$M$33"}</definedName>
    <definedName name="HTML_Control_2_2_4_3_4" hidden="1">{"'Ark1'!$A$8:$M$33"}</definedName>
    <definedName name="HTML_Control_2_2_4_3_5" hidden="1">{"'Ark1'!$A$8:$M$33"}</definedName>
    <definedName name="HTML_Control_2_2_4_4" hidden="1">{"'Ark1'!$A$8:$M$33"}</definedName>
    <definedName name="HTML_Control_2_2_4_4_1" hidden="1">{"'Ark1'!$A$8:$M$33"}</definedName>
    <definedName name="HTML_Control_2_2_4_4_2" hidden="1">{"'Ark1'!$A$8:$M$33"}</definedName>
    <definedName name="HTML_Control_2_2_4_4_3" hidden="1">{"'Ark1'!$A$8:$M$33"}</definedName>
    <definedName name="HTML_Control_2_2_4_4_4" hidden="1">{"'Ark1'!$A$8:$M$33"}</definedName>
    <definedName name="HTML_Control_2_2_4_4_5" hidden="1">{"'Ark1'!$A$8:$M$33"}</definedName>
    <definedName name="HTML_Control_2_2_4_5" hidden="1">{"'Ark1'!$A$8:$M$33"}</definedName>
    <definedName name="HTML_Control_2_2_4_5_1" hidden="1">{"'Ark1'!$A$8:$M$33"}</definedName>
    <definedName name="HTML_Control_2_2_4_5_2" hidden="1">{"'Ark1'!$A$8:$M$33"}</definedName>
    <definedName name="HTML_Control_2_2_4_5_3" hidden="1">{"'Ark1'!$A$8:$M$33"}</definedName>
    <definedName name="HTML_Control_2_2_4_5_4" hidden="1">{"'Ark1'!$A$8:$M$33"}</definedName>
    <definedName name="HTML_Control_2_2_4_5_5" hidden="1">{"'Ark1'!$A$8:$M$33"}</definedName>
    <definedName name="HTML_Control_2_2_5" hidden="1">{"'Ark1'!$A$8:$M$33"}</definedName>
    <definedName name="HTML_Control_2_2_5_1" hidden="1">{"'Ark1'!$A$8:$M$33"}</definedName>
    <definedName name="HTML_Control_2_2_5_1_1" hidden="1">{"'Ark1'!$A$8:$M$33"}</definedName>
    <definedName name="HTML_Control_2_2_5_1_1_1" hidden="1">{"'Ark1'!$A$8:$M$33"}</definedName>
    <definedName name="HTML_Control_2_2_5_1_1_2" hidden="1">{"'Ark1'!$A$8:$M$33"}</definedName>
    <definedName name="HTML_Control_2_2_5_1_1_3" hidden="1">{"'Ark1'!$A$8:$M$33"}</definedName>
    <definedName name="HTML_Control_2_2_5_1_1_4" hidden="1">{"'Ark1'!$A$8:$M$33"}</definedName>
    <definedName name="HTML_Control_2_2_5_1_1_5" hidden="1">{"'Ark1'!$A$8:$M$33"}</definedName>
    <definedName name="HTML_Control_2_2_5_1_2" hidden="1">{"'Ark1'!$A$8:$M$33"}</definedName>
    <definedName name="HTML_Control_2_2_5_1_2_1" hidden="1">{"'Ark1'!$A$8:$M$33"}</definedName>
    <definedName name="HTML_Control_2_2_5_1_2_2" hidden="1">{"'Ark1'!$A$8:$M$33"}</definedName>
    <definedName name="HTML_Control_2_2_5_1_2_3" hidden="1">{"'Ark1'!$A$8:$M$33"}</definedName>
    <definedName name="HTML_Control_2_2_5_1_2_4" hidden="1">{"'Ark1'!$A$8:$M$33"}</definedName>
    <definedName name="HTML_Control_2_2_5_1_2_5" hidden="1">{"'Ark1'!$A$8:$M$33"}</definedName>
    <definedName name="HTML_Control_2_2_5_1_3" hidden="1">{"'Ark1'!$A$8:$M$33"}</definedName>
    <definedName name="HTML_Control_2_2_5_1_3_1" hidden="1">{"'Ark1'!$A$8:$M$33"}</definedName>
    <definedName name="HTML_Control_2_2_5_1_3_2" hidden="1">{"'Ark1'!$A$8:$M$33"}</definedName>
    <definedName name="HTML_Control_2_2_5_1_3_3" hidden="1">{"'Ark1'!$A$8:$M$33"}</definedName>
    <definedName name="HTML_Control_2_2_5_1_3_4" hidden="1">{"'Ark1'!$A$8:$M$33"}</definedName>
    <definedName name="HTML_Control_2_2_5_1_3_5" hidden="1">{"'Ark1'!$A$8:$M$33"}</definedName>
    <definedName name="HTML_Control_2_2_5_1_4" hidden="1">{"'Ark1'!$A$8:$M$33"}</definedName>
    <definedName name="HTML_Control_2_2_5_1_4_1" hidden="1">{"'Ark1'!$A$8:$M$33"}</definedName>
    <definedName name="HTML_Control_2_2_5_1_4_2" hidden="1">{"'Ark1'!$A$8:$M$33"}</definedName>
    <definedName name="HTML_Control_2_2_5_1_4_3" hidden="1">{"'Ark1'!$A$8:$M$33"}</definedName>
    <definedName name="HTML_Control_2_2_5_1_4_4" hidden="1">{"'Ark1'!$A$8:$M$33"}</definedName>
    <definedName name="HTML_Control_2_2_5_1_4_5" hidden="1">{"'Ark1'!$A$8:$M$33"}</definedName>
    <definedName name="HTML_Control_2_2_5_1_5" hidden="1">{"'Ark1'!$A$8:$M$33"}</definedName>
    <definedName name="HTML_Control_2_2_5_1_5_1" hidden="1">{"'Ark1'!$A$8:$M$33"}</definedName>
    <definedName name="HTML_Control_2_2_5_1_5_2" hidden="1">{"'Ark1'!$A$8:$M$33"}</definedName>
    <definedName name="HTML_Control_2_2_5_1_5_3" hidden="1">{"'Ark1'!$A$8:$M$33"}</definedName>
    <definedName name="HTML_Control_2_2_5_1_5_4" hidden="1">{"'Ark1'!$A$8:$M$33"}</definedName>
    <definedName name="HTML_Control_2_2_5_1_5_5" hidden="1">{"'Ark1'!$A$8:$M$33"}</definedName>
    <definedName name="HTML_Control_2_2_5_2" hidden="1">{"'Ark1'!$A$8:$M$33"}</definedName>
    <definedName name="HTML_Control_2_2_5_2_1" hidden="1">{"'Ark1'!$A$8:$M$33"}</definedName>
    <definedName name="HTML_Control_2_2_5_2_2" hidden="1">{"'Ark1'!$A$8:$M$33"}</definedName>
    <definedName name="HTML_Control_2_2_5_2_3" hidden="1">{"'Ark1'!$A$8:$M$33"}</definedName>
    <definedName name="HTML_Control_2_2_5_2_4" hidden="1">{"'Ark1'!$A$8:$M$33"}</definedName>
    <definedName name="HTML_Control_2_2_5_2_5" hidden="1">{"'Ark1'!$A$8:$M$33"}</definedName>
    <definedName name="HTML_Control_2_2_5_3" hidden="1">{"'Ark1'!$A$8:$M$33"}</definedName>
    <definedName name="HTML_Control_2_2_5_3_1" hidden="1">{"'Ark1'!$A$8:$M$33"}</definedName>
    <definedName name="HTML_Control_2_2_5_3_2" hidden="1">{"'Ark1'!$A$8:$M$33"}</definedName>
    <definedName name="HTML_Control_2_2_5_3_3" hidden="1">{"'Ark1'!$A$8:$M$33"}</definedName>
    <definedName name="HTML_Control_2_2_5_3_4" hidden="1">{"'Ark1'!$A$8:$M$33"}</definedName>
    <definedName name="HTML_Control_2_2_5_3_5" hidden="1">{"'Ark1'!$A$8:$M$33"}</definedName>
    <definedName name="HTML_Control_2_2_5_4" hidden="1">{"'Ark1'!$A$8:$M$33"}</definedName>
    <definedName name="HTML_Control_2_2_5_4_1" hidden="1">{"'Ark1'!$A$8:$M$33"}</definedName>
    <definedName name="HTML_Control_2_2_5_4_2" hidden="1">{"'Ark1'!$A$8:$M$33"}</definedName>
    <definedName name="HTML_Control_2_2_5_4_3" hidden="1">{"'Ark1'!$A$8:$M$33"}</definedName>
    <definedName name="HTML_Control_2_2_5_4_4" hidden="1">{"'Ark1'!$A$8:$M$33"}</definedName>
    <definedName name="HTML_Control_2_2_5_4_5" hidden="1">{"'Ark1'!$A$8:$M$33"}</definedName>
    <definedName name="HTML_Control_2_2_5_5" hidden="1">{"'Ark1'!$A$8:$M$33"}</definedName>
    <definedName name="HTML_Control_2_2_5_5_1" hidden="1">{"'Ark1'!$A$8:$M$33"}</definedName>
    <definedName name="HTML_Control_2_2_5_5_2" hidden="1">{"'Ark1'!$A$8:$M$33"}</definedName>
    <definedName name="HTML_Control_2_2_5_5_3" hidden="1">{"'Ark1'!$A$8:$M$33"}</definedName>
    <definedName name="HTML_Control_2_2_5_5_4" hidden="1">{"'Ark1'!$A$8:$M$33"}</definedName>
    <definedName name="HTML_Control_2_2_5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1_1" hidden="1">{"'Ark1'!$A$8:$M$33"}</definedName>
    <definedName name="HTML_Control_2_3_1_1_1_1_2" hidden="1">{"'Ark1'!$A$8:$M$33"}</definedName>
    <definedName name="HTML_Control_2_3_1_1_1_1_3" hidden="1">{"'Ark1'!$A$8:$M$33"}</definedName>
    <definedName name="HTML_Control_2_3_1_1_1_1_4" hidden="1">{"'Ark1'!$A$8:$M$33"}</definedName>
    <definedName name="HTML_Control_2_3_1_1_1_1_5" hidden="1">{"'Ark1'!$A$8:$M$33"}</definedName>
    <definedName name="HTML_Control_2_3_1_1_1_2" hidden="1">{"'Ark1'!$A$8:$M$33"}</definedName>
    <definedName name="HTML_Control_2_3_1_1_1_2_1" hidden="1">{"'Ark1'!$A$8:$M$33"}</definedName>
    <definedName name="HTML_Control_2_3_1_1_1_2_2" hidden="1">{"'Ark1'!$A$8:$M$33"}</definedName>
    <definedName name="HTML_Control_2_3_1_1_1_2_3" hidden="1">{"'Ark1'!$A$8:$M$33"}</definedName>
    <definedName name="HTML_Control_2_3_1_1_1_2_4" hidden="1">{"'Ark1'!$A$8:$M$33"}</definedName>
    <definedName name="HTML_Control_2_3_1_1_1_2_5" hidden="1">{"'Ark1'!$A$8:$M$33"}</definedName>
    <definedName name="HTML_Control_2_3_1_1_1_3" hidden="1">{"'Ark1'!$A$8:$M$33"}</definedName>
    <definedName name="HTML_Control_2_3_1_1_1_3_1" hidden="1">{"'Ark1'!$A$8:$M$33"}</definedName>
    <definedName name="HTML_Control_2_3_1_1_1_3_2" hidden="1">{"'Ark1'!$A$8:$M$33"}</definedName>
    <definedName name="HTML_Control_2_3_1_1_1_3_3" hidden="1">{"'Ark1'!$A$8:$M$33"}</definedName>
    <definedName name="HTML_Control_2_3_1_1_1_3_4" hidden="1">{"'Ark1'!$A$8:$M$33"}</definedName>
    <definedName name="HTML_Control_2_3_1_1_1_3_5" hidden="1">{"'Ark1'!$A$8:$M$33"}</definedName>
    <definedName name="HTML_Control_2_3_1_1_1_4" hidden="1">{"'Ark1'!$A$8:$M$33"}</definedName>
    <definedName name="HTML_Control_2_3_1_1_1_4_1" hidden="1">{"'Ark1'!$A$8:$M$33"}</definedName>
    <definedName name="HTML_Control_2_3_1_1_1_4_2" hidden="1">{"'Ark1'!$A$8:$M$33"}</definedName>
    <definedName name="HTML_Control_2_3_1_1_1_4_3" hidden="1">{"'Ark1'!$A$8:$M$33"}</definedName>
    <definedName name="HTML_Control_2_3_1_1_1_4_4" hidden="1">{"'Ark1'!$A$8:$M$33"}</definedName>
    <definedName name="HTML_Control_2_3_1_1_1_4_5" hidden="1">{"'Ark1'!$A$8:$M$33"}</definedName>
    <definedName name="HTML_Control_2_3_1_1_1_5" hidden="1">{"'Ark1'!$A$8:$M$33"}</definedName>
    <definedName name="HTML_Control_2_3_1_1_1_5_1" hidden="1">{"'Ark1'!$A$8:$M$33"}</definedName>
    <definedName name="HTML_Control_2_3_1_1_1_5_2" hidden="1">{"'Ark1'!$A$8:$M$33"}</definedName>
    <definedName name="HTML_Control_2_3_1_1_1_5_3" hidden="1">{"'Ark1'!$A$8:$M$33"}</definedName>
    <definedName name="HTML_Control_2_3_1_1_1_5_4" hidden="1">{"'Ark1'!$A$8:$M$33"}</definedName>
    <definedName name="HTML_Control_2_3_1_1_1_5_5" hidden="1">{"'Ark1'!$A$8:$M$33"}</definedName>
    <definedName name="HTML_Control_2_3_1_1_2" hidden="1">{"'Ark1'!$A$8:$M$33"}</definedName>
    <definedName name="HTML_Control_2_3_1_1_2_1" hidden="1">{"'Ark1'!$A$8:$M$33"}</definedName>
    <definedName name="HTML_Control_2_3_1_1_2_2" hidden="1">{"'Ark1'!$A$8:$M$33"}</definedName>
    <definedName name="HTML_Control_2_3_1_1_2_3" hidden="1">{"'Ark1'!$A$8:$M$33"}</definedName>
    <definedName name="HTML_Control_2_3_1_1_2_4" hidden="1">{"'Ark1'!$A$8:$M$33"}</definedName>
    <definedName name="HTML_Control_2_3_1_1_2_5" hidden="1">{"'Ark1'!$A$8:$M$33"}</definedName>
    <definedName name="HTML_Control_2_3_1_1_3" hidden="1">{"'Ark1'!$A$8:$M$33"}</definedName>
    <definedName name="HTML_Control_2_3_1_1_3_1" hidden="1">{"'Ark1'!$A$8:$M$33"}</definedName>
    <definedName name="HTML_Control_2_3_1_1_3_2" hidden="1">{"'Ark1'!$A$8:$M$33"}</definedName>
    <definedName name="HTML_Control_2_3_1_1_3_3" hidden="1">{"'Ark1'!$A$8:$M$33"}</definedName>
    <definedName name="HTML_Control_2_3_1_1_3_4" hidden="1">{"'Ark1'!$A$8:$M$33"}</definedName>
    <definedName name="HTML_Control_2_3_1_1_3_5" hidden="1">{"'Ark1'!$A$8:$M$33"}</definedName>
    <definedName name="HTML_Control_2_3_1_1_4" hidden="1">{"'Ark1'!$A$8:$M$33"}</definedName>
    <definedName name="HTML_Control_2_3_1_1_4_1" hidden="1">{"'Ark1'!$A$8:$M$33"}</definedName>
    <definedName name="HTML_Control_2_3_1_1_4_2" hidden="1">{"'Ark1'!$A$8:$M$33"}</definedName>
    <definedName name="HTML_Control_2_3_1_1_4_3" hidden="1">{"'Ark1'!$A$8:$M$33"}</definedName>
    <definedName name="HTML_Control_2_3_1_1_4_4" hidden="1">{"'Ark1'!$A$8:$M$33"}</definedName>
    <definedName name="HTML_Control_2_3_1_1_4_5" hidden="1">{"'Ark1'!$A$8:$M$33"}</definedName>
    <definedName name="HTML_Control_2_3_1_1_5" hidden="1">{"'Ark1'!$A$8:$M$33"}</definedName>
    <definedName name="HTML_Control_2_3_1_1_5_1" hidden="1">{"'Ark1'!$A$8:$M$33"}</definedName>
    <definedName name="HTML_Control_2_3_1_1_5_2" hidden="1">{"'Ark1'!$A$8:$M$33"}</definedName>
    <definedName name="HTML_Control_2_3_1_1_5_3" hidden="1">{"'Ark1'!$A$8:$M$33"}</definedName>
    <definedName name="HTML_Control_2_3_1_1_5_4" hidden="1">{"'Ark1'!$A$8:$M$33"}</definedName>
    <definedName name="HTML_Control_2_3_1_1_5_5" hidden="1">{"'Ark1'!$A$8:$M$33"}</definedName>
    <definedName name="HTML_Control_2_3_1_2" hidden="1">{"'Ark1'!$A$8:$M$33"}</definedName>
    <definedName name="HTML_Control_2_3_1_2_1" hidden="1">{"'Ark1'!$A$8:$M$33"}</definedName>
    <definedName name="HTML_Control_2_3_1_2_1_1" hidden="1">{"'Ark1'!$A$8:$M$33"}</definedName>
    <definedName name="HTML_Control_2_3_1_2_1_1_1" hidden="1">{"'Ark1'!$A$8:$M$33"}</definedName>
    <definedName name="HTML_Control_2_3_1_2_1_1_2" hidden="1">{"'Ark1'!$A$8:$M$33"}</definedName>
    <definedName name="HTML_Control_2_3_1_2_1_1_3" hidden="1">{"'Ark1'!$A$8:$M$33"}</definedName>
    <definedName name="HTML_Control_2_3_1_2_1_1_4" hidden="1">{"'Ark1'!$A$8:$M$33"}</definedName>
    <definedName name="HTML_Control_2_3_1_2_1_1_5" hidden="1">{"'Ark1'!$A$8:$M$33"}</definedName>
    <definedName name="HTML_Control_2_3_1_2_1_2" hidden="1">{"'Ark1'!$A$8:$M$33"}</definedName>
    <definedName name="HTML_Control_2_3_1_2_1_2_1" hidden="1">{"'Ark1'!$A$8:$M$33"}</definedName>
    <definedName name="HTML_Control_2_3_1_2_1_2_2" hidden="1">{"'Ark1'!$A$8:$M$33"}</definedName>
    <definedName name="HTML_Control_2_3_1_2_1_2_3" hidden="1">{"'Ark1'!$A$8:$M$33"}</definedName>
    <definedName name="HTML_Control_2_3_1_2_1_2_4" hidden="1">{"'Ark1'!$A$8:$M$33"}</definedName>
    <definedName name="HTML_Control_2_3_1_2_1_2_5" hidden="1">{"'Ark1'!$A$8:$M$33"}</definedName>
    <definedName name="HTML_Control_2_3_1_2_1_3" hidden="1">{"'Ark1'!$A$8:$M$33"}</definedName>
    <definedName name="HTML_Control_2_3_1_2_1_3_1" hidden="1">{"'Ark1'!$A$8:$M$33"}</definedName>
    <definedName name="HTML_Control_2_3_1_2_1_3_2" hidden="1">{"'Ark1'!$A$8:$M$33"}</definedName>
    <definedName name="HTML_Control_2_3_1_2_1_3_3" hidden="1">{"'Ark1'!$A$8:$M$33"}</definedName>
    <definedName name="HTML_Control_2_3_1_2_1_3_4" hidden="1">{"'Ark1'!$A$8:$M$33"}</definedName>
    <definedName name="HTML_Control_2_3_1_2_1_3_5" hidden="1">{"'Ark1'!$A$8:$M$33"}</definedName>
    <definedName name="HTML_Control_2_3_1_2_1_4" hidden="1">{"'Ark1'!$A$8:$M$33"}</definedName>
    <definedName name="HTML_Control_2_3_1_2_1_4_1" hidden="1">{"'Ark1'!$A$8:$M$33"}</definedName>
    <definedName name="HTML_Control_2_3_1_2_1_4_2" hidden="1">{"'Ark1'!$A$8:$M$33"}</definedName>
    <definedName name="HTML_Control_2_3_1_2_1_4_3" hidden="1">{"'Ark1'!$A$8:$M$33"}</definedName>
    <definedName name="HTML_Control_2_3_1_2_1_4_4" hidden="1">{"'Ark1'!$A$8:$M$33"}</definedName>
    <definedName name="HTML_Control_2_3_1_2_1_4_5" hidden="1">{"'Ark1'!$A$8:$M$33"}</definedName>
    <definedName name="HTML_Control_2_3_1_2_1_5" hidden="1">{"'Ark1'!$A$8:$M$33"}</definedName>
    <definedName name="HTML_Control_2_3_1_2_1_5_1" hidden="1">{"'Ark1'!$A$8:$M$33"}</definedName>
    <definedName name="HTML_Control_2_3_1_2_1_5_2" hidden="1">{"'Ark1'!$A$8:$M$33"}</definedName>
    <definedName name="HTML_Control_2_3_1_2_1_5_3" hidden="1">{"'Ark1'!$A$8:$M$33"}</definedName>
    <definedName name="HTML_Control_2_3_1_2_1_5_4" hidden="1">{"'Ark1'!$A$8:$M$33"}</definedName>
    <definedName name="HTML_Control_2_3_1_2_1_5_5" hidden="1">{"'Ark1'!$A$8:$M$33"}</definedName>
    <definedName name="HTML_Control_2_3_1_2_2" hidden="1">{"'Ark1'!$A$8:$M$33"}</definedName>
    <definedName name="HTML_Control_2_3_1_2_2_1" hidden="1">{"'Ark1'!$A$8:$M$33"}</definedName>
    <definedName name="HTML_Control_2_3_1_2_2_2" hidden="1">{"'Ark1'!$A$8:$M$33"}</definedName>
    <definedName name="HTML_Control_2_3_1_2_2_3" hidden="1">{"'Ark1'!$A$8:$M$33"}</definedName>
    <definedName name="HTML_Control_2_3_1_2_2_4" hidden="1">{"'Ark1'!$A$8:$M$33"}</definedName>
    <definedName name="HTML_Control_2_3_1_2_2_5" hidden="1">{"'Ark1'!$A$8:$M$33"}</definedName>
    <definedName name="HTML_Control_2_3_1_2_3" hidden="1">{"'Ark1'!$A$8:$M$33"}</definedName>
    <definedName name="HTML_Control_2_3_1_2_3_1" hidden="1">{"'Ark1'!$A$8:$M$33"}</definedName>
    <definedName name="HTML_Control_2_3_1_2_3_2" hidden="1">{"'Ark1'!$A$8:$M$33"}</definedName>
    <definedName name="HTML_Control_2_3_1_2_3_3" hidden="1">{"'Ark1'!$A$8:$M$33"}</definedName>
    <definedName name="HTML_Control_2_3_1_2_3_4" hidden="1">{"'Ark1'!$A$8:$M$33"}</definedName>
    <definedName name="HTML_Control_2_3_1_2_3_5" hidden="1">{"'Ark1'!$A$8:$M$33"}</definedName>
    <definedName name="HTML_Control_2_3_1_2_4" hidden="1">{"'Ark1'!$A$8:$M$33"}</definedName>
    <definedName name="HTML_Control_2_3_1_2_4_1" hidden="1">{"'Ark1'!$A$8:$M$33"}</definedName>
    <definedName name="HTML_Control_2_3_1_2_4_2" hidden="1">{"'Ark1'!$A$8:$M$33"}</definedName>
    <definedName name="HTML_Control_2_3_1_2_4_3" hidden="1">{"'Ark1'!$A$8:$M$33"}</definedName>
    <definedName name="HTML_Control_2_3_1_2_4_4" hidden="1">{"'Ark1'!$A$8:$M$33"}</definedName>
    <definedName name="HTML_Control_2_3_1_2_4_5" hidden="1">{"'Ark1'!$A$8:$M$33"}</definedName>
    <definedName name="HTML_Control_2_3_1_2_5" hidden="1">{"'Ark1'!$A$8:$M$33"}</definedName>
    <definedName name="HTML_Control_2_3_1_2_5_1" hidden="1">{"'Ark1'!$A$8:$M$33"}</definedName>
    <definedName name="HTML_Control_2_3_1_2_5_2" hidden="1">{"'Ark1'!$A$8:$M$33"}</definedName>
    <definedName name="HTML_Control_2_3_1_2_5_3" hidden="1">{"'Ark1'!$A$8:$M$33"}</definedName>
    <definedName name="HTML_Control_2_3_1_2_5_4" hidden="1">{"'Ark1'!$A$8:$M$33"}</definedName>
    <definedName name="HTML_Control_2_3_1_2_5_5" hidden="1">{"'Ark1'!$A$8:$M$33"}</definedName>
    <definedName name="HTML_Control_2_3_1_3" hidden="1">{"'Ark1'!$A$8:$M$33"}</definedName>
    <definedName name="HTML_Control_2_3_1_3_1" hidden="1">{"'Ark1'!$A$8:$M$33"}</definedName>
    <definedName name="HTML_Control_2_3_1_3_1_1" hidden="1">{"'Ark1'!$A$8:$M$33"}</definedName>
    <definedName name="HTML_Control_2_3_1_3_1_2" hidden="1">{"'Ark1'!$A$8:$M$33"}</definedName>
    <definedName name="HTML_Control_2_3_1_3_1_3" hidden="1">{"'Ark1'!$A$8:$M$33"}</definedName>
    <definedName name="HTML_Control_2_3_1_3_1_4" hidden="1">{"'Ark1'!$A$8:$M$33"}</definedName>
    <definedName name="HTML_Control_2_3_1_3_1_5" hidden="1">{"'Ark1'!$A$8:$M$33"}</definedName>
    <definedName name="HTML_Control_2_3_1_3_2" hidden="1">{"'Ark1'!$A$8:$M$33"}</definedName>
    <definedName name="HTML_Control_2_3_1_3_2_1" hidden="1">{"'Ark1'!$A$8:$M$33"}</definedName>
    <definedName name="HTML_Control_2_3_1_3_2_2" hidden="1">{"'Ark1'!$A$8:$M$33"}</definedName>
    <definedName name="HTML_Control_2_3_1_3_2_3" hidden="1">{"'Ark1'!$A$8:$M$33"}</definedName>
    <definedName name="HTML_Control_2_3_1_3_2_4" hidden="1">{"'Ark1'!$A$8:$M$33"}</definedName>
    <definedName name="HTML_Control_2_3_1_3_2_5" hidden="1">{"'Ark1'!$A$8:$M$33"}</definedName>
    <definedName name="HTML_Control_2_3_1_3_3" hidden="1">{"'Ark1'!$A$8:$M$33"}</definedName>
    <definedName name="HTML_Control_2_3_1_3_3_1" hidden="1">{"'Ark1'!$A$8:$M$33"}</definedName>
    <definedName name="HTML_Control_2_3_1_3_3_2" hidden="1">{"'Ark1'!$A$8:$M$33"}</definedName>
    <definedName name="HTML_Control_2_3_1_3_3_3" hidden="1">{"'Ark1'!$A$8:$M$33"}</definedName>
    <definedName name="HTML_Control_2_3_1_3_3_4" hidden="1">{"'Ark1'!$A$8:$M$33"}</definedName>
    <definedName name="HTML_Control_2_3_1_3_3_5" hidden="1">{"'Ark1'!$A$8:$M$33"}</definedName>
    <definedName name="HTML_Control_2_3_1_3_4" hidden="1">{"'Ark1'!$A$8:$M$33"}</definedName>
    <definedName name="HTML_Control_2_3_1_3_4_1" hidden="1">{"'Ark1'!$A$8:$M$33"}</definedName>
    <definedName name="HTML_Control_2_3_1_3_4_2" hidden="1">{"'Ark1'!$A$8:$M$33"}</definedName>
    <definedName name="HTML_Control_2_3_1_3_4_3" hidden="1">{"'Ark1'!$A$8:$M$33"}</definedName>
    <definedName name="HTML_Control_2_3_1_3_4_4" hidden="1">{"'Ark1'!$A$8:$M$33"}</definedName>
    <definedName name="HTML_Control_2_3_1_3_4_5" hidden="1">{"'Ark1'!$A$8:$M$33"}</definedName>
    <definedName name="HTML_Control_2_3_1_3_5" hidden="1">{"'Ark1'!$A$8:$M$33"}</definedName>
    <definedName name="HTML_Control_2_3_1_3_5_1" hidden="1">{"'Ark1'!$A$8:$M$33"}</definedName>
    <definedName name="HTML_Control_2_3_1_3_5_2" hidden="1">{"'Ark1'!$A$8:$M$33"}</definedName>
    <definedName name="HTML_Control_2_3_1_3_5_3" hidden="1">{"'Ark1'!$A$8:$M$33"}</definedName>
    <definedName name="HTML_Control_2_3_1_3_5_4" hidden="1">{"'Ark1'!$A$8:$M$33"}</definedName>
    <definedName name="HTML_Control_2_3_1_3_5_5" hidden="1">{"'Ark1'!$A$8:$M$33"}</definedName>
    <definedName name="HTML_Control_2_3_1_4" hidden="1">{"'Ark1'!$A$8:$M$33"}</definedName>
    <definedName name="HTML_Control_2_3_1_4_1" hidden="1">{"'Ark1'!$A$8:$M$33"}</definedName>
    <definedName name="HTML_Control_2_3_1_4_2" hidden="1">{"'Ark1'!$A$8:$M$33"}</definedName>
    <definedName name="HTML_Control_2_3_1_4_3" hidden="1">{"'Ark1'!$A$8:$M$33"}</definedName>
    <definedName name="HTML_Control_2_3_1_4_4" hidden="1">{"'Ark1'!$A$8:$M$33"}</definedName>
    <definedName name="HTML_Control_2_3_1_4_5" hidden="1">{"'Ark1'!$A$8:$M$33"}</definedName>
    <definedName name="HTML_Control_2_3_1_5" hidden="1">{"'Ark1'!$A$8:$M$33"}</definedName>
    <definedName name="HTML_Control_2_3_1_5_1" hidden="1">{"'Ark1'!$A$8:$M$33"}</definedName>
    <definedName name="HTML_Control_2_3_1_5_2" hidden="1">{"'Ark1'!$A$8:$M$33"}</definedName>
    <definedName name="HTML_Control_2_3_1_5_3" hidden="1">{"'Ark1'!$A$8:$M$33"}</definedName>
    <definedName name="HTML_Control_2_3_1_5_4" hidden="1">{"'Ark1'!$A$8:$M$33"}</definedName>
    <definedName name="HTML_Control_2_3_1_5_5" hidden="1">{"'Ark1'!$A$8:$M$33"}</definedName>
    <definedName name="HTML_Control_2_3_2" hidden="1">{"'Ark1'!$A$8:$M$33"}</definedName>
    <definedName name="HTML_Control_2_3_2_1" hidden="1">{"'Ark1'!$A$8:$M$33"}</definedName>
    <definedName name="HTML_Control_2_3_2_1_1" hidden="1">{"'Ark1'!$A$8:$M$33"}</definedName>
    <definedName name="HTML_Control_2_3_2_1_1_1" hidden="1">{"'Ark1'!$A$8:$M$33"}</definedName>
    <definedName name="HTML_Control_2_3_2_1_1_2" hidden="1">{"'Ark1'!$A$8:$M$33"}</definedName>
    <definedName name="HTML_Control_2_3_2_1_1_3" hidden="1">{"'Ark1'!$A$8:$M$33"}</definedName>
    <definedName name="HTML_Control_2_3_2_1_1_4" hidden="1">{"'Ark1'!$A$8:$M$33"}</definedName>
    <definedName name="HTML_Control_2_3_2_1_1_5" hidden="1">{"'Ark1'!$A$8:$M$33"}</definedName>
    <definedName name="HTML_Control_2_3_2_1_2" hidden="1">{"'Ark1'!$A$8:$M$33"}</definedName>
    <definedName name="HTML_Control_2_3_2_1_2_1" hidden="1">{"'Ark1'!$A$8:$M$33"}</definedName>
    <definedName name="HTML_Control_2_3_2_1_2_2" hidden="1">{"'Ark1'!$A$8:$M$33"}</definedName>
    <definedName name="HTML_Control_2_3_2_1_2_3" hidden="1">{"'Ark1'!$A$8:$M$33"}</definedName>
    <definedName name="HTML_Control_2_3_2_1_2_4" hidden="1">{"'Ark1'!$A$8:$M$33"}</definedName>
    <definedName name="HTML_Control_2_3_2_1_2_5" hidden="1">{"'Ark1'!$A$8:$M$33"}</definedName>
    <definedName name="HTML_Control_2_3_2_1_3" hidden="1">{"'Ark1'!$A$8:$M$33"}</definedName>
    <definedName name="HTML_Control_2_3_2_1_3_1" hidden="1">{"'Ark1'!$A$8:$M$33"}</definedName>
    <definedName name="HTML_Control_2_3_2_1_3_2" hidden="1">{"'Ark1'!$A$8:$M$33"}</definedName>
    <definedName name="HTML_Control_2_3_2_1_3_3" hidden="1">{"'Ark1'!$A$8:$M$33"}</definedName>
    <definedName name="HTML_Control_2_3_2_1_3_4" hidden="1">{"'Ark1'!$A$8:$M$33"}</definedName>
    <definedName name="HTML_Control_2_3_2_1_3_5" hidden="1">{"'Ark1'!$A$8:$M$33"}</definedName>
    <definedName name="HTML_Control_2_3_2_1_4" hidden="1">{"'Ark1'!$A$8:$M$33"}</definedName>
    <definedName name="HTML_Control_2_3_2_1_4_1" hidden="1">{"'Ark1'!$A$8:$M$33"}</definedName>
    <definedName name="HTML_Control_2_3_2_1_4_2" hidden="1">{"'Ark1'!$A$8:$M$33"}</definedName>
    <definedName name="HTML_Control_2_3_2_1_4_3" hidden="1">{"'Ark1'!$A$8:$M$33"}</definedName>
    <definedName name="HTML_Control_2_3_2_1_4_4" hidden="1">{"'Ark1'!$A$8:$M$33"}</definedName>
    <definedName name="HTML_Control_2_3_2_1_4_5" hidden="1">{"'Ark1'!$A$8:$M$33"}</definedName>
    <definedName name="HTML_Control_2_3_2_1_5" hidden="1">{"'Ark1'!$A$8:$M$33"}</definedName>
    <definedName name="HTML_Control_2_3_2_1_5_1" hidden="1">{"'Ark1'!$A$8:$M$33"}</definedName>
    <definedName name="HTML_Control_2_3_2_1_5_2" hidden="1">{"'Ark1'!$A$8:$M$33"}</definedName>
    <definedName name="HTML_Control_2_3_2_1_5_3" hidden="1">{"'Ark1'!$A$8:$M$33"}</definedName>
    <definedName name="HTML_Control_2_3_2_1_5_4" hidden="1">{"'Ark1'!$A$8:$M$33"}</definedName>
    <definedName name="HTML_Control_2_3_2_1_5_5" hidden="1">{"'Ark1'!$A$8:$M$33"}</definedName>
    <definedName name="HTML_Control_2_3_2_2" hidden="1">{"'Ark1'!$A$8:$M$33"}</definedName>
    <definedName name="HTML_Control_2_3_2_2_1" hidden="1">{"'Ark1'!$A$8:$M$33"}</definedName>
    <definedName name="HTML_Control_2_3_2_2_2" hidden="1">{"'Ark1'!$A$8:$M$33"}</definedName>
    <definedName name="HTML_Control_2_3_2_2_3" hidden="1">{"'Ark1'!$A$8:$M$33"}</definedName>
    <definedName name="HTML_Control_2_3_2_2_4" hidden="1">{"'Ark1'!$A$8:$M$33"}</definedName>
    <definedName name="HTML_Control_2_3_2_2_5" hidden="1">{"'Ark1'!$A$8:$M$33"}</definedName>
    <definedName name="HTML_Control_2_3_2_3" hidden="1">{"'Ark1'!$A$8:$M$33"}</definedName>
    <definedName name="HTML_Control_2_3_2_3_1" hidden="1">{"'Ark1'!$A$8:$M$33"}</definedName>
    <definedName name="HTML_Control_2_3_2_3_2" hidden="1">{"'Ark1'!$A$8:$M$33"}</definedName>
    <definedName name="HTML_Control_2_3_2_3_3" hidden="1">{"'Ark1'!$A$8:$M$33"}</definedName>
    <definedName name="HTML_Control_2_3_2_3_4" hidden="1">{"'Ark1'!$A$8:$M$33"}</definedName>
    <definedName name="HTML_Control_2_3_2_3_5" hidden="1">{"'Ark1'!$A$8:$M$33"}</definedName>
    <definedName name="HTML_Control_2_3_2_4" hidden="1">{"'Ark1'!$A$8:$M$33"}</definedName>
    <definedName name="HTML_Control_2_3_2_4_1" hidden="1">{"'Ark1'!$A$8:$M$33"}</definedName>
    <definedName name="HTML_Control_2_3_2_4_2" hidden="1">{"'Ark1'!$A$8:$M$33"}</definedName>
    <definedName name="HTML_Control_2_3_2_4_3" hidden="1">{"'Ark1'!$A$8:$M$33"}</definedName>
    <definedName name="HTML_Control_2_3_2_4_4" hidden="1">{"'Ark1'!$A$8:$M$33"}</definedName>
    <definedName name="HTML_Control_2_3_2_4_5" hidden="1">{"'Ark1'!$A$8:$M$33"}</definedName>
    <definedName name="HTML_Control_2_3_2_5" hidden="1">{"'Ark1'!$A$8:$M$33"}</definedName>
    <definedName name="HTML_Control_2_3_2_5_1" hidden="1">{"'Ark1'!$A$8:$M$33"}</definedName>
    <definedName name="HTML_Control_2_3_2_5_2" hidden="1">{"'Ark1'!$A$8:$M$33"}</definedName>
    <definedName name="HTML_Control_2_3_2_5_3" hidden="1">{"'Ark1'!$A$8:$M$33"}</definedName>
    <definedName name="HTML_Control_2_3_2_5_4" hidden="1">{"'Ark1'!$A$8:$M$33"}</definedName>
    <definedName name="HTML_Control_2_3_2_5_5" hidden="1">{"'Ark1'!$A$8:$M$33"}</definedName>
    <definedName name="HTML_Control_2_3_3" hidden="1">{"'Ark1'!$A$8:$M$33"}</definedName>
    <definedName name="HTML_Control_2_3_3_1" hidden="1">{"'Ark1'!$A$8:$M$33"}</definedName>
    <definedName name="HTML_Control_2_3_3_1_1" hidden="1">{"'Ark1'!$A$8:$M$33"}</definedName>
    <definedName name="HTML_Control_2_3_3_1_1_1" hidden="1">{"'Ark1'!$A$8:$M$33"}</definedName>
    <definedName name="HTML_Control_2_3_3_1_1_2" hidden="1">{"'Ark1'!$A$8:$M$33"}</definedName>
    <definedName name="HTML_Control_2_3_3_1_1_3" hidden="1">{"'Ark1'!$A$8:$M$33"}</definedName>
    <definedName name="HTML_Control_2_3_3_1_1_4" hidden="1">{"'Ark1'!$A$8:$M$33"}</definedName>
    <definedName name="HTML_Control_2_3_3_1_1_5" hidden="1">{"'Ark1'!$A$8:$M$33"}</definedName>
    <definedName name="HTML_Control_2_3_3_1_2" hidden="1">{"'Ark1'!$A$8:$M$33"}</definedName>
    <definedName name="HTML_Control_2_3_3_1_2_1" hidden="1">{"'Ark1'!$A$8:$M$33"}</definedName>
    <definedName name="HTML_Control_2_3_3_1_2_2" hidden="1">{"'Ark1'!$A$8:$M$33"}</definedName>
    <definedName name="HTML_Control_2_3_3_1_2_3" hidden="1">{"'Ark1'!$A$8:$M$33"}</definedName>
    <definedName name="HTML_Control_2_3_3_1_2_4" hidden="1">{"'Ark1'!$A$8:$M$33"}</definedName>
    <definedName name="HTML_Control_2_3_3_1_2_5" hidden="1">{"'Ark1'!$A$8:$M$33"}</definedName>
    <definedName name="HTML_Control_2_3_3_1_3" hidden="1">{"'Ark1'!$A$8:$M$33"}</definedName>
    <definedName name="HTML_Control_2_3_3_1_3_1" hidden="1">{"'Ark1'!$A$8:$M$33"}</definedName>
    <definedName name="HTML_Control_2_3_3_1_3_2" hidden="1">{"'Ark1'!$A$8:$M$33"}</definedName>
    <definedName name="HTML_Control_2_3_3_1_3_3" hidden="1">{"'Ark1'!$A$8:$M$33"}</definedName>
    <definedName name="HTML_Control_2_3_3_1_3_4" hidden="1">{"'Ark1'!$A$8:$M$33"}</definedName>
    <definedName name="HTML_Control_2_3_3_1_3_5" hidden="1">{"'Ark1'!$A$8:$M$33"}</definedName>
    <definedName name="HTML_Control_2_3_3_1_4" hidden="1">{"'Ark1'!$A$8:$M$33"}</definedName>
    <definedName name="HTML_Control_2_3_3_1_4_1" hidden="1">{"'Ark1'!$A$8:$M$33"}</definedName>
    <definedName name="HTML_Control_2_3_3_1_4_2" hidden="1">{"'Ark1'!$A$8:$M$33"}</definedName>
    <definedName name="HTML_Control_2_3_3_1_4_3" hidden="1">{"'Ark1'!$A$8:$M$33"}</definedName>
    <definedName name="HTML_Control_2_3_3_1_4_4" hidden="1">{"'Ark1'!$A$8:$M$33"}</definedName>
    <definedName name="HTML_Control_2_3_3_1_4_5" hidden="1">{"'Ark1'!$A$8:$M$33"}</definedName>
    <definedName name="HTML_Control_2_3_3_1_5" hidden="1">{"'Ark1'!$A$8:$M$33"}</definedName>
    <definedName name="HTML_Control_2_3_3_1_5_1" hidden="1">{"'Ark1'!$A$8:$M$33"}</definedName>
    <definedName name="HTML_Control_2_3_3_1_5_2" hidden="1">{"'Ark1'!$A$8:$M$33"}</definedName>
    <definedName name="HTML_Control_2_3_3_1_5_3" hidden="1">{"'Ark1'!$A$8:$M$33"}</definedName>
    <definedName name="HTML_Control_2_3_3_1_5_4" hidden="1">{"'Ark1'!$A$8:$M$33"}</definedName>
    <definedName name="HTML_Control_2_3_3_1_5_5" hidden="1">{"'Ark1'!$A$8:$M$33"}</definedName>
    <definedName name="HTML_Control_2_3_3_2" hidden="1">{"'Ark1'!$A$8:$M$33"}</definedName>
    <definedName name="HTML_Control_2_3_3_2_1" hidden="1">{"'Ark1'!$A$8:$M$33"}</definedName>
    <definedName name="HTML_Control_2_3_3_2_2" hidden="1">{"'Ark1'!$A$8:$M$33"}</definedName>
    <definedName name="HTML_Control_2_3_3_2_3" hidden="1">{"'Ark1'!$A$8:$M$33"}</definedName>
    <definedName name="HTML_Control_2_3_3_2_4" hidden="1">{"'Ark1'!$A$8:$M$33"}</definedName>
    <definedName name="HTML_Control_2_3_3_2_5" hidden="1">{"'Ark1'!$A$8:$M$33"}</definedName>
    <definedName name="HTML_Control_2_3_3_3" hidden="1">{"'Ark1'!$A$8:$M$33"}</definedName>
    <definedName name="HTML_Control_2_3_3_3_1" hidden="1">{"'Ark1'!$A$8:$M$33"}</definedName>
    <definedName name="HTML_Control_2_3_3_3_2" hidden="1">{"'Ark1'!$A$8:$M$33"}</definedName>
    <definedName name="HTML_Control_2_3_3_3_3" hidden="1">{"'Ark1'!$A$8:$M$33"}</definedName>
    <definedName name="HTML_Control_2_3_3_3_4" hidden="1">{"'Ark1'!$A$8:$M$33"}</definedName>
    <definedName name="HTML_Control_2_3_3_3_5" hidden="1">{"'Ark1'!$A$8:$M$33"}</definedName>
    <definedName name="HTML_Control_2_3_3_4" hidden="1">{"'Ark1'!$A$8:$M$33"}</definedName>
    <definedName name="HTML_Control_2_3_3_4_1" hidden="1">{"'Ark1'!$A$8:$M$33"}</definedName>
    <definedName name="HTML_Control_2_3_3_4_2" hidden="1">{"'Ark1'!$A$8:$M$33"}</definedName>
    <definedName name="HTML_Control_2_3_3_4_3" hidden="1">{"'Ark1'!$A$8:$M$33"}</definedName>
    <definedName name="HTML_Control_2_3_3_4_4" hidden="1">{"'Ark1'!$A$8:$M$33"}</definedName>
    <definedName name="HTML_Control_2_3_3_4_5" hidden="1">{"'Ark1'!$A$8:$M$33"}</definedName>
    <definedName name="HTML_Control_2_3_3_5" hidden="1">{"'Ark1'!$A$8:$M$33"}</definedName>
    <definedName name="HTML_Control_2_3_3_5_1" hidden="1">{"'Ark1'!$A$8:$M$33"}</definedName>
    <definedName name="HTML_Control_2_3_3_5_2" hidden="1">{"'Ark1'!$A$8:$M$33"}</definedName>
    <definedName name="HTML_Control_2_3_3_5_3" hidden="1">{"'Ark1'!$A$8:$M$33"}</definedName>
    <definedName name="HTML_Control_2_3_3_5_4" hidden="1">{"'Ark1'!$A$8:$M$33"}</definedName>
    <definedName name="HTML_Control_2_3_3_5_5" hidden="1">{"'Ark1'!$A$8:$M$33"}</definedName>
    <definedName name="HTML_Control_2_3_4" hidden="1">{"'Ark1'!$A$8:$M$33"}</definedName>
    <definedName name="HTML_Control_2_3_4_1" hidden="1">{"'Ark1'!$A$8:$M$33"}</definedName>
    <definedName name="HTML_Control_2_3_4_1_1" hidden="1">{"'Ark1'!$A$8:$M$33"}</definedName>
    <definedName name="HTML_Control_2_3_4_1_2" hidden="1">{"'Ark1'!$A$8:$M$33"}</definedName>
    <definedName name="HTML_Control_2_3_4_1_3" hidden="1">{"'Ark1'!$A$8:$M$33"}</definedName>
    <definedName name="HTML_Control_2_3_4_1_4" hidden="1">{"'Ark1'!$A$8:$M$33"}</definedName>
    <definedName name="HTML_Control_2_3_4_1_5" hidden="1">{"'Ark1'!$A$8:$M$33"}</definedName>
    <definedName name="HTML_Control_2_3_4_2" hidden="1">{"'Ark1'!$A$8:$M$33"}</definedName>
    <definedName name="HTML_Control_2_3_4_2_1" hidden="1">{"'Ark1'!$A$8:$M$33"}</definedName>
    <definedName name="HTML_Control_2_3_4_2_2" hidden="1">{"'Ark1'!$A$8:$M$33"}</definedName>
    <definedName name="HTML_Control_2_3_4_2_3" hidden="1">{"'Ark1'!$A$8:$M$33"}</definedName>
    <definedName name="HTML_Control_2_3_4_2_4" hidden="1">{"'Ark1'!$A$8:$M$33"}</definedName>
    <definedName name="HTML_Control_2_3_4_2_5" hidden="1">{"'Ark1'!$A$8:$M$33"}</definedName>
    <definedName name="HTML_Control_2_3_4_3" hidden="1">{"'Ark1'!$A$8:$M$33"}</definedName>
    <definedName name="HTML_Control_2_3_4_3_1" hidden="1">{"'Ark1'!$A$8:$M$33"}</definedName>
    <definedName name="HTML_Control_2_3_4_3_2" hidden="1">{"'Ark1'!$A$8:$M$33"}</definedName>
    <definedName name="HTML_Control_2_3_4_3_3" hidden="1">{"'Ark1'!$A$8:$M$33"}</definedName>
    <definedName name="HTML_Control_2_3_4_3_4" hidden="1">{"'Ark1'!$A$8:$M$33"}</definedName>
    <definedName name="HTML_Control_2_3_4_3_5" hidden="1">{"'Ark1'!$A$8:$M$33"}</definedName>
    <definedName name="HTML_Control_2_3_4_4" hidden="1">{"'Ark1'!$A$8:$M$33"}</definedName>
    <definedName name="HTML_Control_2_3_4_4_1" hidden="1">{"'Ark1'!$A$8:$M$33"}</definedName>
    <definedName name="HTML_Control_2_3_4_4_2" hidden="1">{"'Ark1'!$A$8:$M$33"}</definedName>
    <definedName name="HTML_Control_2_3_4_4_3" hidden="1">{"'Ark1'!$A$8:$M$33"}</definedName>
    <definedName name="HTML_Control_2_3_4_4_4" hidden="1">{"'Ark1'!$A$8:$M$33"}</definedName>
    <definedName name="HTML_Control_2_3_4_4_5" hidden="1">{"'Ark1'!$A$8:$M$33"}</definedName>
    <definedName name="HTML_Control_2_3_4_5" hidden="1">{"'Ark1'!$A$8:$M$33"}</definedName>
    <definedName name="HTML_Control_2_3_4_5_1" hidden="1">{"'Ark1'!$A$8:$M$33"}</definedName>
    <definedName name="HTML_Control_2_3_4_5_2" hidden="1">{"'Ark1'!$A$8:$M$33"}</definedName>
    <definedName name="HTML_Control_2_3_4_5_3" hidden="1">{"'Ark1'!$A$8:$M$33"}</definedName>
    <definedName name="HTML_Control_2_3_4_5_4" hidden="1">{"'Ark1'!$A$8:$M$33"}</definedName>
    <definedName name="HTML_Control_2_3_4_5_5" hidden="1">{"'Ark1'!$A$8:$M$33"}</definedName>
    <definedName name="HTML_Control_2_3_5" hidden="1">{"'Ark1'!$A$8:$M$33"}</definedName>
    <definedName name="HTML_Control_2_3_5_1" hidden="1">{"'Ark1'!$A$8:$M$33"}</definedName>
    <definedName name="HTML_Control_2_3_5_2" hidden="1">{"'Ark1'!$A$8:$M$33"}</definedName>
    <definedName name="HTML_Control_2_3_5_3" hidden="1">{"'Ark1'!$A$8:$M$33"}</definedName>
    <definedName name="HTML_Control_2_3_5_4" hidden="1">{"'Ark1'!$A$8:$M$33"}</definedName>
    <definedName name="HTML_Control_2_3_5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1_1" hidden="1">{"'Ark1'!$A$8:$M$33"}</definedName>
    <definedName name="HTML_Control_2_4_1_1_1_1_2" hidden="1">{"'Ark1'!$A$8:$M$33"}</definedName>
    <definedName name="HTML_Control_2_4_1_1_1_1_3" hidden="1">{"'Ark1'!$A$8:$M$33"}</definedName>
    <definedName name="HTML_Control_2_4_1_1_1_1_4" hidden="1">{"'Ark1'!$A$8:$M$33"}</definedName>
    <definedName name="HTML_Control_2_4_1_1_1_1_5" hidden="1">{"'Ark1'!$A$8:$M$33"}</definedName>
    <definedName name="HTML_Control_2_4_1_1_1_2" hidden="1">{"'Ark1'!$A$8:$M$33"}</definedName>
    <definedName name="HTML_Control_2_4_1_1_1_2_1" hidden="1">{"'Ark1'!$A$8:$M$33"}</definedName>
    <definedName name="HTML_Control_2_4_1_1_1_2_2" hidden="1">{"'Ark1'!$A$8:$M$33"}</definedName>
    <definedName name="HTML_Control_2_4_1_1_1_2_3" hidden="1">{"'Ark1'!$A$8:$M$33"}</definedName>
    <definedName name="HTML_Control_2_4_1_1_1_2_4" hidden="1">{"'Ark1'!$A$8:$M$33"}</definedName>
    <definedName name="HTML_Control_2_4_1_1_1_2_5" hidden="1">{"'Ark1'!$A$8:$M$33"}</definedName>
    <definedName name="HTML_Control_2_4_1_1_1_3" hidden="1">{"'Ark1'!$A$8:$M$33"}</definedName>
    <definedName name="HTML_Control_2_4_1_1_1_3_1" hidden="1">{"'Ark1'!$A$8:$M$33"}</definedName>
    <definedName name="HTML_Control_2_4_1_1_1_3_2" hidden="1">{"'Ark1'!$A$8:$M$33"}</definedName>
    <definedName name="HTML_Control_2_4_1_1_1_3_3" hidden="1">{"'Ark1'!$A$8:$M$33"}</definedName>
    <definedName name="HTML_Control_2_4_1_1_1_3_4" hidden="1">{"'Ark1'!$A$8:$M$33"}</definedName>
    <definedName name="HTML_Control_2_4_1_1_1_3_5" hidden="1">{"'Ark1'!$A$8:$M$33"}</definedName>
    <definedName name="HTML_Control_2_4_1_1_1_4" hidden="1">{"'Ark1'!$A$8:$M$33"}</definedName>
    <definedName name="HTML_Control_2_4_1_1_1_4_1" hidden="1">{"'Ark1'!$A$8:$M$33"}</definedName>
    <definedName name="HTML_Control_2_4_1_1_1_4_2" hidden="1">{"'Ark1'!$A$8:$M$33"}</definedName>
    <definedName name="HTML_Control_2_4_1_1_1_4_3" hidden="1">{"'Ark1'!$A$8:$M$33"}</definedName>
    <definedName name="HTML_Control_2_4_1_1_1_4_4" hidden="1">{"'Ark1'!$A$8:$M$33"}</definedName>
    <definedName name="HTML_Control_2_4_1_1_1_4_5" hidden="1">{"'Ark1'!$A$8:$M$33"}</definedName>
    <definedName name="HTML_Control_2_4_1_1_1_5" hidden="1">{"'Ark1'!$A$8:$M$33"}</definedName>
    <definedName name="HTML_Control_2_4_1_1_1_5_1" hidden="1">{"'Ark1'!$A$8:$M$33"}</definedName>
    <definedName name="HTML_Control_2_4_1_1_1_5_2" hidden="1">{"'Ark1'!$A$8:$M$33"}</definedName>
    <definedName name="HTML_Control_2_4_1_1_1_5_3" hidden="1">{"'Ark1'!$A$8:$M$33"}</definedName>
    <definedName name="HTML_Control_2_4_1_1_1_5_4" hidden="1">{"'Ark1'!$A$8:$M$33"}</definedName>
    <definedName name="HTML_Control_2_4_1_1_1_5_5" hidden="1">{"'Ark1'!$A$8:$M$33"}</definedName>
    <definedName name="HTML_Control_2_4_1_1_2" hidden="1">{"'Ark1'!$A$8:$M$33"}</definedName>
    <definedName name="HTML_Control_2_4_1_1_2_1" hidden="1">{"'Ark1'!$A$8:$M$33"}</definedName>
    <definedName name="HTML_Control_2_4_1_1_2_2" hidden="1">{"'Ark1'!$A$8:$M$33"}</definedName>
    <definedName name="HTML_Control_2_4_1_1_2_3" hidden="1">{"'Ark1'!$A$8:$M$33"}</definedName>
    <definedName name="HTML_Control_2_4_1_1_2_4" hidden="1">{"'Ark1'!$A$8:$M$33"}</definedName>
    <definedName name="HTML_Control_2_4_1_1_2_5" hidden="1">{"'Ark1'!$A$8:$M$33"}</definedName>
    <definedName name="HTML_Control_2_4_1_1_3" hidden="1">{"'Ark1'!$A$8:$M$33"}</definedName>
    <definedName name="HTML_Control_2_4_1_1_3_1" hidden="1">{"'Ark1'!$A$8:$M$33"}</definedName>
    <definedName name="HTML_Control_2_4_1_1_3_2" hidden="1">{"'Ark1'!$A$8:$M$33"}</definedName>
    <definedName name="HTML_Control_2_4_1_1_3_3" hidden="1">{"'Ark1'!$A$8:$M$33"}</definedName>
    <definedName name="HTML_Control_2_4_1_1_3_4" hidden="1">{"'Ark1'!$A$8:$M$33"}</definedName>
    <definedName name="HTML_Control_2_4_1_1_3_5" hidden="1">{"'Ark1'!$A$8:$M$33"}</definedName>
    <definedName name="HTML_Control_2_4_1_1_4" hidden="1">{"'Ark1'!$A$8:$M$33"}</definedName>
    <definedName name="HTML_Control_2_4_1_1_4_1" hidden="1">{"'Ark1'!$A$8:$M$33"}</definedName>
    <definedName name="HTML_Control_2_4_1_1_4_2" hidden="1">{"'Ark1'!$A$8:$M$33"}</definedName>
    <definedName name="HTML_Control_2_4_1_1_4_3" hidden="1">{"'Ark1'!$A$8:$M$33"}</definedName>
    <definedName name="HTML_Control_2_4_1_1_4_4" hidden="1">{"'Ark1'!$A$8:$M$33"}</definedName>
    <definedName name="HTML_Control_2_4_1_1_4_5" hidden="1">{"'Ark1'!$A$8:$M$33"}</definedName>
    <definedName name="HTML_Control_2_4_1_1_5" hidden="1">{"'Ark1'!$A$8:$M$33"}</definedName>
    <definedName name="HTML_Control_2_4_1_1_5_1" hidden="1">{"'Ark1'!$A$8:$M$33"}</definedName>
    <definedName name="HTML_Control_2_4_1_1_5_2" hidden="1">{"'Ark1'!$A$8:$M$33"}</definedName>
    <definedName name="HTML_Control_2_4_1_1_5_3" hidden="1">{"'Ark1'!$A$8:$M$33"}</definedName>
    <definedName name="HTML_Control_2_4_1_1_5_4" hidden="1">{"'Ark1'!$A$8:$M$33"}</definedName>
    <definedName name="HTML_Control_2_4_1_1_5_5" hidden="1">{"'Ark1'!$A$8:$M$33"}</definedName>
    <definedName name="HTML_Control_2_4_1_2" hidden="1">{"'Ark1'!$A$8:$M$33"}</definedName>
    <definedName name="HTML_Control_2_4_1_2_1" hidden="1">{"'Ark1'!$A$8:$M$33"}</definedName>
    <definedName name="HTML_Control_2_4_1_2_1_1" hidden="1">{"'Ark1'!$A$8:$M$33"}</definedName>
    <definedName name="HTML_Control_2_4_1_2_1_1_1" hidden="1">{"'Ark1'!$A$8:$M$33"}</definedName>
    <definedName name="HTML_Control_2_4_1_2_1_1_2" hidden="1">{"'Ark1'!$A$8:$M$33"}</definedName>
    <definedName name="HTML_Control_2_4_1_2_1_1_3" hidden="1">{"'Ark1'!$A$8:$M$33"}</definedName>
    <definedName name="HTML_Control_2_4_1_2_1_1_4" hidden="1">{"'Ark1'!$A$8:$M$33"}</definedName>
    <definedName name="HTML_Control_2_4_1_2_1_1_5" hidden="1">{"'Ark1'!$A$8:$M$33"}</definedName>
    <definedName name="HTML_Control_2_4_1_2_1_2" hidden="1">{"'Ark1'!$A$8:$M$33"}</definedName>
    <definedName name="HTML_Control_2_4_1_2_1_2_1" hidden="1">{"'Ark1'!$A$8:$M$33"}</definedName>
    <definedName name="HTML_Control_2_4_1_2_1_2_2" hidden="1">{"'Ark1'!$A$8:$M$33"}</definedName>
    <definedName name="HTML_Control_2_4_1_2_1_2_3" hidden="1">{"'Ark1'!$A$8:$M$33"}</definedName>
    <definedName name="HTML_Control_2_4_1_2_1_2_4" hidden="1">{"'Ark1'!$A$8:$M$33"}</definedName>
    <definedName name="HTML_Control_2_4_1_2_1_2_5" hidden="1">{"'Ark1'!$A$8:$M$33"}</definedName>
    <definedName name="HTML_Control_2_4_1_2_1_3" hidden="1">{"'Ark1'!$A$8:$M$33"}</definedName>
    <definedName name="HTML_Control_2_4_1_2_1_3_1" hidden="1">{"'Ark1'!$A$8:$M$33"}</definedName>
    <definedName name="HTML_Control_2_4_1_2_1_3_2" hidden="1">{"'Ark1'!$A$8:$M$33"}</definedName>
    <definedName name="HTML_Control_2_4_1_2_1_3_3" hidden="1">{"'Ark1'!$A$8:$M$33"}</definedName>
    <definedName name="HTML_Control_2_4_1_2_1_3_4" hidden="1">{"'Ark1'!$A$8:$M$33"}</definedName>
    <definedName name="HTML_Control_2_4_1_2_1_3_5" hidden="1">{"'Ark1'!$A$8:$M$33"}</definedName>
    <definedName name="HTML_Control_2_4_1_2_1_4" hidden="1">{"'Ark1'!$A$8:$M$33"}</definedName>
    <definedName name="HTML_Control_2_4_1_2_1_4_1" hidden="1">{"'Ark1'!$A$8:$M$33"}</definedName>
    <definedName name="HTML_Control_2_4_1_2_1_4_2" hidden="1">{"'Ark1'!$A$8:$M$33"}</definedName>
    <definedName name="HTML_Control_2_4_1_2_1_4_3" hidden="1">{"'Ark1'!$A$8:$M$33"}</definedName>
    <definedName name="HTML_Control_2_4_1_2_1_4_4" hidden="1">{"'Ark1'!$A$8:$M$33"}</definedName>
    <definedName name="HTML_Control_2_4_1_2_1_4_5" hidden="1">{"'Ark1'!$A$8:$M$33"}</definedName>
    <definedName name="HTML_Control_2_4_1_2_1_5" hidden="1">{"'Ark1'!$A$8:$M$33"}</definedName>
    <definedName name="HTML_Control_2_4_1_2_1_5_1" hidden="1">{"'Ark1'!$A$8:$M$33"}</definedName>
    <definedName name="HTML_Control_2_4_1_2_1_5_2" hidden="1">{"'Ark1'!$A$8:$M$33"}</definedName>
    <definedName name="HTML_Control_2_4_1_2_1_5_3" hidden="1">{"'Ark1'!$A$8:$M$33"}</definedName>
    <definedName name="HTML_Control_2_4_1_2_1_5_4" hidden="1">{"'Ark1'!$A$8:$M$33"}</definedName>
    <definedName name="HTML_Control_2_4_1_2_1_5_5" hidden="1">{"'Ark1'!$A$8:$M$33"}</definedName>
    <definedName name="HTML_Control_2_4_1_2_2" hidden="1">{"'Ark1'!$A$8:$M$33"}</definedName>
    <definedName name="HTML_Control_2_4_1_2_2_1" hidden="1">{"'Ark1'!$A$8:$M$33"}</definedName>
    <definedName name="HTML_Control_2_4_1_2_2_2" hidden="1">{"'Ark1'!$A$8:$M$33"}</definedName>
    <definedName name="HTML_Control_2_4_1_2_2_3" hidden="1">{"'Ark1'!$A$8:$M$33"}</definedName>
    <definedName name="HTML_Control_2_4_1_2_2_4" hidden="1">{"'Ark1'!$A$8:$M$33"}</definedName>
    <definedName name="HTML_Control_2_4_1_2_2_5" hidden="1">{"'Ark1'!$A$8:$M$33"}</definedName>
    <definedName name="HTML_Control_2_4_1_2_3" hidden="1">{"'Ark1'!$A$8:$M$33"}</definedName>
    <definedName name="HTML_Control_2_4_1_2_3_1" hidden="1">{"'Ark1'!$A$8:$M$33"}</definedName>
    <definedName name="HTML_Control_2_4_1_2_3_2" hidden="1">{"'Ark1'!$A$8:$M$33"}</definedName>
    <definedName name="HTML_Control_2_4_1_2_3_3" hidden="1">{"'Ark1'!$A$8:$M$33"}</definedName>
    <definedName name="HTML_Control_2_4_1_2_3_4" hidden="1">{"'Ark1'!$A$8:$M$33"}</definedName>
    <definedName name="HTML_Control_2_4_1_2_3_5" hidden="1">{"'Ark1'!$A$8:$M$33"}</definedName>
    <definedName name="HTML_Control_2_4_1_2_4" hidden="1">{"'Ark1'!$A$8:$M$33"}</definedName>
    <definedName name="HTML_Control_2_4_1_2_4_1" hidden="1">{"'Ark1'!$A$8:$M$33"}</definedName>
    <definedName name="HTML_Control_2_4_1_2_4_2" hidden="1">{"'Ark1'!$A$8:$M$33"}</definedName>
    <definedName name="HTML_Control_2_4_1_2_4_3" hidden="1">{"'Ark1'!$A$8:$M$33"}</definedName>
    <definedName name="HTML_Control_2_4_1_2_4_4" hidden="1">{"'Ark1'!$A$8:$M$33"}</definedName>
    <definedName name="HTML_Control_2_4_1_2_4_5" hidden="1">{"'Ark1'!$A$8:$M$33"}</definedName>
    <definedName name="HTML_Control_2_4_1_2_5" hidden="1">{"'Ark1'!$A$8:$M$33"}</definedName>
    <definedName name="HTML_Control_2_4_1_2_5_1" hidden="1">{"'Ark1'!$A$8:$M$33"}</definedName>
    <definedName name="HTML_Control_2_4_1_2_5_2" hidden="1">{"'Ark1'!$A$8:$M$33"}</definedName>
    <definedName name="HTML_Control_2_4_1_2_5_3" hidden="1">{"'Ark1'!$A$8:$M$33"}</definedName>
    <definedName name="HTML_Control_2_4_1_2_5_4" hidden="1">{"'Ark1'!$A$8:$M$33"}</definedName>
    <definedName name="HTML_Control_2_4_1_2_5_5" hidden="1">{"'Ark1'!$A$8:$M$33"}</definedName>
    <definedName name="HTML_Control_2_4_1_3" hidden="1">{"'Ark1'!$A$8:$M$33"}</definedName>
    <definedName name="HTML_Control_2_4_1_3_1" hidden="1">{"'Ark1'!$A$8:$M$33"}</definedName>
    <definedName name="HTML_Control_2_4_1_3_1_1" hidden="1">{"'Ark1'!$A$8:$M$33"}</definedName>
    <definedName name="HTML_Control_2_4_1_3_1_2" hidden="1">{"'Ark1'!$A$8:$M$33"}</definedName>
    <definedName name="HTML_Control_2_4_1_3_1_3" hidden="1">{"'Ark1'!$A$8:$M$33"}</definedName>
    <definedName name="HTML_Control_2_4_1_3_1_4" hidden="1">{"'Ark1'!$A$8:$M$33"}</definedName>
    <definedName name="HTML_Control_2_4_1_3_1_5" hidden="1">{"'Ark1'!$A$8:$M$33"}</definedName>
    <definedName name="HTML_Control_2_4_1_3_2" hidden="1">{"'Ark1'!$A$8:$M$33"}</definedName>
    <definedName name="HTML_Control_2_4_1_3_2_1" hidden="1">{"'Ark1'!$A$8:$M$33"}</definedName>
    <definedName name="HTML_Control_2_4_1_3_2_2" hidden="1">{"'Ark1'!$A$8:$M$33"}</definedName>
    <definedName name="HTML_Control_2_4_1_3_2_3" hidden="1">{"'Ark1'!$A$8:$M$33"}</definedName>
    <definedName name="HTML_Control_2_4_1_3_2_4" hidden="1">{"'Ark1'!$A$8:$M$33"}</definedName>
    <definedName name="HTML_Control_2_4_1_3_2_5" hidden="1">{"'Ark1'!$A$8:$M$33"}</definedName>
    <definedName name="HTML_Control_2_4_1_3_3" hidden="1">{"'Ark1'!$A$8:$M$33"}</definedName>
    <definedName name="HTML_Control_2_4_1_3_3_1" hidden="1">{"'Ark1'!$A$8:$M$33"}</definedName>
    <definedName name="HTML_Control_2_4_1_3_3_2" hidden="1">{"'Ark1'!$A$8:$M$33"}</definedName>
    <definedName name="HTML_Control_2_4_1_3_3_3" hidden="1">{"'Ark1'!$A$8:$M$33"}</definedName>
    <definedName name="HTML_Control_2_4_1_3_3_4" hidden="1">{"'Ark1'!$A$8:$M$33"}</definedName>
    <definedName name="HTML_Control_2_4_1_3_3_5" hidden="1">{"'Ark1'!$A$8:$M$33"}</definedName>
    <definedName name="HTML_Control_2_4_1_3_4" hidden="1">{"'Ark1'!$A$8:$M$33"}</definedName>
    <definedName name="HTML_Control_2_4_1_3_4_1" hidden="1">{"'Ark1'!$A$8:$M$33"}</definedName>
    <definedName name="HTML_Control_2_4_1_3_4_2" hidden="1">{"'Ark1'!$A$8:$M$33"}</definedName>
    <definedName name="HTML_Control_2_4_1_3_4_3" hidden="1">{"'Ark1'!$A$8:$M$33"}</definedName>
    <definedName name="HTML_Control_2_4_1_3_4_4" hidden="1">{"'Ark1'!$A$8:$M$33"}</definedName>
    <definedName name="HTML_Control_2_4_1_3_4_5" hidden="1">{"'Ark1'!$A$8:$M$33"}</definedName>
    <definedName name="HTML_Control_2_4_1_3_5" hidden="1">{"'Ark1'!$A$8:$M$33"}</definedName>
    <definedName name="HTML_Control_2_4_1_3_5_1" hidden="1">{"'Ark1'!$A$8:$M$33"}</definedName>
    <definedName name="HTML_Control_2_4_1_3_5_2" hidden="1">{"'Ark1'!$A$8:$M$33"}</definedName>
    <definedName name="HTML_Control_2_4_1_3_5_3" hidden="1">{"'Ark1'!$A$8:$M$33"}</definedName>
    <definedName name="HTML_Control_2_4_1_3_5_4" hidden="1">{"'Ark1'!$A$8:$M$33"}</definedName>
    <definedName name="HTML_Control_2_4_1_3_5_5" hidden="1">{"'Ark1'!$A$8:$M$33"}</definedName>
    <definedName name="HTML_Control_2_4_1_4" hidden="1">{"'Ark1'!$A$8:$M$33"}</definedName>
    <definedName name="HTML_Control_2_4_1_4_1" hidden="1">{"'Ark1'!$A$8:$M$33"}</definedName>
    <definedName name="HTML_Control_2_4_1_4_2" hidden="1">{"'Ark1'!$A$8:$M$33"}</definedName>
    <definedName name="HTML_Control_2_4_1_4_3" hidden="1">{"'Ark1'!$A$8:$M$33"}</definedName>
    <definedName name="HTML_Control_2_4_1_4_4" hidden="1">{"'Ark1'!$A$8:$M$33"}</definedName>
    <definedName name="HTML_Control_2_4_1_4_5" hidden="1">{"'Ark1'!$A$8:$M$33"}</definedName>
    <definedName name="HTML_Control_2_4_1_5" hidden="1">{"'Ark1'!$A$8:$M$33"}</definedName>
    <definedName name="HTML_Control_2_4_1_5_1" hidden="1">{"'Ark1'!$A$8:$M$33"}</definedName>
    <definedName name="HTML_Control_2_4_1_5_2" hidden="1">{"'Ark1'!$A$8:$M$33"}</definedName>
    <definedName name="HTML_Control_2_4_1_5_3" hidden="1">{"'Ark1'!$A$8:$M$33"}</definedName>
    <definedName name="HTML_Control_2_4_1_5_4" hidden="1">{"'Ark1'!$A$8:$M$33"}</definedName>
    <definedName name="HTML_Control_2_4_1_5_5" hidden="1">{"'Ark1'!$A$8:$M$33"}</definedName>
    <definedName name="HTML_Control_2_4_2" hidden="1">{"'Ark1'!$A$8:$M$33"}</definedName>
    <definedName name="HTML_Control_2_4_2_1" hidden="1">{"'Ark1'!$A$8:$M$33"}</definedName>
    <definedName name="HTML_Control_2_4_2_1_1" hidden="1">{"'Ark1'!$A$8:$M$33"}</definedName>
    <definedName name="HTML_Control_2_4_2_1_1_1" hidden="1">{"'Ark1'!$A$8:$M$33"}</definedName>
    <definedName name="HTML_Control_2_4_2_1_1_2" hidden="1">{"'Ark1'!$A$8:$M$33"}</definedName>
    <definedName name="HTML_Control_2_4_2_1_1_3" hidden="1">{"'Ark1'!$A$8:$M$33"}</definedName>
    <definedName name="HTML_Control_2_4_2_1_1_4" hidden="1">{"'Ark1'!$A$8:$M$33"}</definedName>
    <definedName name="HTML_Control_2_4_2_1_1_5" hidden="1">{"'Ark1'!$A$8:$M$33"}</definedName>
    <definedName name="HTML_Control_2_4_2_1_2" hidden="1">{"'Ark1'!$A$8:$M$33"}</definedName>
    <definedName name="HTML_Control_2_4_2_1_2_1" hidden="1">{"'Ark1'!$A$8:$M$33"}</definedName>
    <definedName name="HTML_Control_2_4_2_1_2_2" hidden="1">{"'Ark1'!$A$8:$M$33"}</definedName>
    <definedName name="HTML_Control_2_4_2_1_2_3" hidden="1">{"'Ark1'!$A$8:$M$33"}</definedName>
    <definedName name="HTML_Control_2_4_2_1_2_4" hidden="1">{"'Ark1'!$A$8:$M$33"}</definedName>
    <definedName name="HTML_Control_2_4_2_1_2_5" hidden="1">{"'Ark1'!$A$8:$M$33"}</definedName>
    <definedName name="HTML_Control_2_4_2_1_3" hidden="1">{"'Ark1'!$A$8:$M$33"}</definedName>
    <definedName name="HTML_Control_2_4_2_1_3_1" hidden="1">{"'Ark1'!$A$8:$M$33"}</definedName>
    <definedName name="HTML_Control_2_4_2_1_3_2" hidden="1">{"'Ark1'!$A$8:$M$33"}</definedName>
    <definedName name="HTML_Control_2_4_2_1_3_3" hidden="1">{"'Ark1'!$A$8:$M$33"}</definedName>
    <definedName name="HTML_Control_2_4_2_1_3_4" hidden="1">{"'Ark1'!$A$8:$M$33"}</definedName>
    <definedName name="HTML_Control_2_4_2_1_3_5" hidden="1">{"'Ark1'!$A$8:$M$33"}</definedName>
    <definedName name="HTML_Control_2_4_2_1_4" hidden="1">{"'Ark1'!$A$8:$M$33"}</definedName>
    <definedName name="HTML_Control_2_4_2_1_4_1" hidden="1">{"'Ark1'!$A$8:$M$33"}</definedName>
    <definedName name="HTML_Control_2_4_2_1_4_2" hidden="1">{"'Ark1'!$A$8:$M$33"}</definedName>
    <definedName name="HTML_Control_2_4_2_1_4_3" hidden="1">{"'Ark1'!$A$8:$M$33"}</definedName>
    <definedName name="HTML_Control_2_4_2_1_4_4" hidden="1">{"'Ark1'!$A$8:$M$33"}</definedName>
    <definedName name="HTML_Control_2_4_2_1_4_5" hidden="1">{"'Ark1'!$A$8:$M$33"}</definedName>
    <definedName name="HTML_Control_2_4_2_1_5" hidden="1">{"'Ark1'!$A$8:$M$33"}</definedName>
    <definedName name="HTML_Control_2_4_2_1_5_1" hidden="1">{"'Ark1'!$A$8:$M$33"}</definedName>
    <definedName name="HTML_Control_2_4_2_1_5_2" hidden="1">{"'Ark1'!$A$8:$M$33"}</definedName>
    <definedName name="HTML_Control_2_4_2_1_5_3" hidden="1">{"'Ark1'!$A$8:$M$33"}</definedName>
    <definedName name="HTML_Control_2_4_2_1_5_4" hidden="1">{"'Ark1'!$A$8:$M$33"}</definedName>
    <definedName name="HTML_Control_2_4_2_1_5_5" hidden="1">{"'Ark1'!$A$8:$M$33"}</definedName>
    <definedName name="HTML_Control_2_4_2_2" hidden="1">{"'Ark1'!$A$8:$M$33"}</definedName>
    <definedName name="HTML_Control_2_4_2_2_1" hidden="1">{"'Ark1'!$A$8:$M$33"}</definedName>
    <definedName name="HTML_Control_2_4_2_2_2" hidden="1">{"'Ark1'!$A$8:$M$33"}</definedName>
    <definedName name="HTML_Control_2_4_2_2_3" hidden="1">{"'Ark1'!$A$8:$M$33"}</definedName>
    <definedName name="HTML_Control_2_4_2_2_4" hidden="1">{"'Ark1'!$A$8:$M$33"}</definedName>
    <definedName name="HTML_Control_2_4_2_2_5" hidden="1">{"'Ark1'!$A$8:$M$33"}</definedName>
    <definedName name="HTML_Control_2_4_2_3" hidden="1">{"'Ark1'!$A$8:$M$33"}</definedName>
    <definedName name="HTML_Control_2_4_2_3_1" hidden="1">{"'Ark1'!$A$8:$M$33"}</definedName>
    <definedName name="HTML_Control_2_4_2_3_2" hidden="1">{"'Ark1'!$A$8:$M$33"}</definedName>
    <definedName name="HTML_Control_2_4_2_3_3" hidden="1">{"'Ark1'!$A$8:$M$33"}</definedName>
    <definedName name="HTML_Control_2_4_2_3_4" hidden="1">{"'Ark1'!$A$8:$M$33"}</definedName>
    <definedName name="HTML_Control_2_4_2_3_5" hidden="1">{"'Ark1'!$A$8:$M$33"}</definedName>
    <definedName name="HTML_Control_2_4_2_4" hidden="1">{"'Ark1'!$A$8:$M$33"}</definedName>
    <definedName name="HTML_Control_2_4_2_4_1" hidden="1">{"'Ark1'!$A$8:$M$33"}</definedName>
    <definedName name="HTML_Control_2_4_2_4_2" hidden="1">{"'Ark1'!$A$8:$M$33"}</definedName>
    <definedName name="HTML_Control_2_4_2_4_3" hidden="1">{"'Ark1'!$A$8:$M$33"}</definedName>
    <definedName name="HTML_Control_2_4_2_4_4" hidden="1">{"'Ark1'!$A$8:$M$33"}</definedName>
    <definedName name="HTML_Control_2_4_2_4_5" hidden="1">{"'Ark1'!$A$8:$M$33"}</definedName>
    <definedName name="HTML_Control_2_4_2_5" hidden="1">{"'Ark1'!$A$8:$M$33"}</definedName>
    <definedName name="HTML_Control_2_4_2_5_1" hidden="1">{"'Ark1'!$A$8:$M$33"}</definedName>
    <definedName name="HTML_Control_2_4_2_5_2" hidden="1">{"'Ark1'!$A$8:$M$33"}</definedName>
    <definedName name="HTML_Control_2_4_2_5_3" hidden="1">{"'Ark1'!$A$8:$M$33"}</definedName>
    <definedName name="HTML_Control_2_4_2_5_4" hidden="1">{"'Ark1'!$A$8:$M$33"}</definedName>
    <definedName name="HTML_Control_2_4_2_5_5" hidden="1">{"'Ark1'!$A$8:$M$33"}</definedName>
    <definedName name="HTML_Control_2_4_3" hidden="1">{"'Ark1'!$A$8:$M$33"}</definedName>
    <definedName name="HTML_Control_2_4_3_1" hidden="1">{"'Ark1'!$A$8:$M$33"}</definedName>
    <definedName name="HTML_Control_2_4_3_1_1" hidden="1">{"'Ark1'!$A$8:$M$33"}</definedName>
    <definedName name="HTML_Control_2_4_3_1_1_1" hidden="1">{"'Ark1'!$A$8:$M$33"}</definedName>
    <definedName name="HTML_Control_2_4_3_1_1_2" hidden="1">{"'Ark1'!$A$8:$M$33"}</definedName>
    <definedName name="HTML_Control_2_4_3_1_1_3" hidden="1">{"'Ark1'!$A$8:$M$33"}</definedName>
    <definedName name="HTML_Control_2_4_3_1_1_4" hidden="1">{"'Ark1'!$A$8:$M$33"}</definedName>
    <definedName name="HTML_Control_2_4_3_1_1_5" hidden="1">{"'Ark1'!$A$8:$M$33"}</definedName>
    <definedName name="HTML_Control_2_4_3_1_2" hidden="1">{"'Ark1'!$A$8:$M$33"}</definedName>
    <definedName name="HTML_Control_2_4_3_1_2_1" hidden="1">{"'Ark1'!$A$8:$M$33"}</definedName>
    <definedName name="HTML_Control_2_4_3_1_2_2" hidden="1">{"'Ark1'!$A$8:$M$33"}</definedName>
    <definedName name="HTML_Control_2_4_3_1_2_3" hidden="1">{"'Ark1'!$A$8:$M$33"}</definedName>
    <definedName name="HTML_Control_2_4_3_1_2_4" hidden="1">{"'Ark1'!$A$8:$M$33"}</definedName>
    <definedName name="HTML_Control_2_4_3_1_2_5" hidden="1">{"'Ark1'!$A$8:$M$33"}</definedName>
    <definedName name="HTML_Control_2_4_3_1_3" hidden="1">{"'Ark1'!$A$8:$M$33"}</definedName>
    <definedName name="HTML_Control_2_4_3_1_3_1" hidden="1">{"'Ark1'!$A$8:$M$33"}</definedName>
    <definedName name="HTML_Control_2_4_3_1_3_2" hidden="1">{"'Ark1'!$A$8:$M$33"}</definedName>
    <definedName name="HTML_Control_2_4_3_1_3_3" hidden="1">{"'Ark1'!$A$8:$M$33"}</definedName>
    <definedName name="HTML_Control_2_4_3_1_3_4" hidden="1">{"'Ark1'!$A$8:$M$33"}</definedName>
    <definedName name="HTML_Control_2_4_3_1_3_5" hidden="1">{"'Ark1'!$A$8:$M$33"}</definedName>
    <definedName name="HTML_Control_2_4_3_1_4" hidden="1">{"'Ark1'!$A$8:$M$33"}</definedName>
    <definedName name="HTML_Control_2_4_3_1_4_1" hidden="1">{"'Ark1'!$A$8:$M$33"}</definedName>
    <definedName name="HTML_Control_2_4_3_1_4_2" hidden="1">{"'Ark1'!$A$8:$M$33"}</definedName>
    <definedName name="HTML_Control_2_4_3_1_4_3" hidden="1">{"'Ark1'!$A$8:$M$33"}</definedName>
    <definedName name="HTML_Control_2_4_3_1_4_4" hidden="1">{"'Ark1'!$A$8:$M$33"}</definedName>
    <definedName name="HTML_Control_2_4_3_1_4_5" hidden="1">{"'Ark1'!$A$8:$M$33"}</definedName>
    <definedName name="HTML_Control_2_4_3_1_5" hidden="1">{"'Ark1'!$A$8:$M$33"}</definedName>
    <definedName name="HTML_Control_2_4_3_1_5_1" hidden="1">{"'Ark1'!$A$8:$M$33"}</definedName>
    <definedName name="HTML_Control_2_4_3_1_5_2" hidden="1">{"'Ark1'!$A$8:$M$33"}</definedName>
    <definedName name="HTML_Control_2_4_3_1_5_3" hidden="1">{"'Ark1'!$A$8:$M$33"}</definedName>
    <definedName name="HTML_Control_2_4_3_1_5_4" hidden="1">{"'Ark1'!$A$8:$M$33"}</definedName>
    <definedName name="HTML_Control_2_4_3_1_5_5" hidden="1">{"'Ark1'!$A$8:$M$33"}</definedName>
    <definedName name="HTML_Control_2_4_3_2" hidden="1">{"'Ark1'!$A$8:$M$33"}</definedName>
    <definedName name="HTML_Control_2_4_3_2_1" hidden="1">{"'Ark1'!$A$8:$M$33"}</definedName>
    <definedName name="HTML_Control_2_4_3_2_2" hidden="1">{"'Ark1'!$A$8:$M$33"}</definedName>
    <definedName name="HTML_Control_2_4_3_2_3" hidden="1">{"'Ark1'!$A$8:$M$33"}</definedName>
    <definedName name="HTML_Control_2_4_3_2_4" hidden="1">{"'Ark1'!$A$8:$M$33"}</definedName>
    <definedName name="HTML_Control_2_4_3_2_5" hidden="1">{"'Ark1'!$A$8:$M$33"}</definedName>
    <definedName name="HTML_Control_2_4_3_3" hidden="1">{"'Ark1'!$A$8:$M$33"}</definedName>
    <definedName name="HTML_Control_2_4_3_3_1" hidden="1">{"'Ark1'!$A$8:$M$33"}</definedName>
    <definedName name="HTML_Control_2_4_3_3_2" hidden="1">{"'Ark1'!$A$8:$M$33"}</definedName>
    <definedName name="HTML_Control_2_4_3_3_3" hidden="1">{"'Ark1'!$A$8:$M$33"}</definedName>
    <definedName name="HTML_Control_2_4_3_3_4" hidden="1">{"'Ark1'!$A$8:$M$33"}</definedName>
    <definedName name="HTML_Control_2_4_3_3_5" hidden="1">{"'Ark1'!$A$8:$M$33"}</definedName>
    <definedName name="HTML_Control_2_4_3_4" hidden="1">{"'Ark1'!$A$8:$M$33"}</definedName>
    <definedName name="HTML_Control_2_4_3_4_1" hidden="1">{"'Ark1'!$A$8:$M$33"}</definedName>
    <definedName name="HTML_Control_2_4_3_4_2" hidden="1">{"'Ark1'!$A$8:$M$33"}</definedName>
    <definedName name="HTML_Control_2_4_3_4_3" hidden="1">{"'Ark1'!$A$8:$M$33"}</definedName>
    <definedName name="HTML_Control_2_4_3_4_4" hidden="1">{"'Ark1'!$A$8:$M$33"}</definedName>
    <definedName name="HTML_Control_2_4_3_4_5" hidden="1">{"'Ark1'!$A$8:$M$33"}</definedName>
    <definedName name="HTML_Control_2_4_3_5" hidden="1">{"'Ark1'!$A$8:$M$33"}</definedName>
    <definedName name="HTML_Control_2_4_3_5_1" hidden="1">{"'Ark1'!$A$8:$M$33"}</definedName>
    <definedName name="HTML_Control_2_4_3_5_2" hidden="1">{"'Ark1'!$A$8:$M$33"}</definedName>
    <definedName name="HTML_Control_2_4_3_5_3" hidden="1">{"'Ark1'!$A$8:$M$33"}</definedName>
    <definedName name="HTML_Control_2_4_3_5_4" hidden="1">{"'Ark1'!$A$8:$M$33"}</definedName>
    <definedName name="HTML_Control_2_4_3_5_5" hidden="1">{"'Ark1'!$A$8:$M$33"}</definedName>
    <definedName name="HTML_Control_2_4_4" hidden="1">{"'Ark1'!$A$8:$M$33"}</definedName>
    <definedName name="HTML_Control_2_4_4_1" hidden="1">{"'Ark1'!$A$8:$M$33"}</definedName>
    <definedName name="HTML_Control_2_4_4_1_1" hidden="1">{"'Ark1'!$A$8:$M$33"}</definedName>
    <definedName name="HTML_Control_2_4_4_1_2" hidden="1">{"'Ark1'!$A$8:$M$33"}</definedName>
    <definedName name="HTML_Control_2_4_4_1_3" hidden="1">{"'Ark1'!$A$8:$M$33"}</definedName>
    <definedName name="HTML_Control_2_4_4_1_4" hidden="1">{"'Ark1'!$A$8:$M$33"}</definedName>
    <definedName name="HTML_Control_2_4_4_1_5" hidden="1">{"'Ark1'!$A$8:$M$33"}</definedName>
    <definedName name="HTML_Control_2_4_4_2" hidden="1">{"'Ark1'!$A$8:$M$33"}</definedName>
    <definedName name="HTML_Control_2_4_4_2_1" hidden="1">{"'Ark1'!$A$8:$M$33"}</definedName>
    <definedName name="HTML_Control_2_4_4_2_2" hidden="1">{"'Ark1'!$A$8:$M$33"}</definedName>
    <definedName name="HTML_Control_2_4_4_2_3" hidden="1">{"'Ark1'!$A$8:$M$33"}</definedName>
    <definedName name="HTML_Control_2_4_4_2_4" hidden="1">{"'Ark1'!$A$8:$M$33"}</definedName>
    <definedName name="HTML_Control_2_4_4_2_5" hidden="1">{"'Ark1'!$A$8:$M$33"}</definedName>
    <definedName name="HTML_Control_2_4_4_3" hidden="1">{"'Ark1'!$A$8:$M$33"}</definedName>
    <definedName name="HTML_Control_2_4_4_3_1" hidden="1">{"'Ark1'!$A$8:$M$33"}</definedName>
    <definedName name="HTML_Control_2_4_4_3_2" hidden="1">{"'Ark1'!$A$8:$M$33"}</definedName>
    <definedName name="HTML_Control_2_4_4_3_3" hidden="1">{"'Ark1'!$A$8:$M$33"}</definedName>
    <definedName name="HTML_Control_2_4_4_3_4" hidden="1">{"'Ark1'!$A$8:$M$33"}</definedName>
    <definedName name="HTML_Control_2_4_4_3_5" hidden="1">{"'Ark1'!$A$8:$M$33"}</definedName>
    <definedName name="HTML_Control_2_4_4_4" hidden="1">{"'Ark1'!$A$8:$M$33"}</definedName>
    <definedName name="HTML_Control_2_4_4_4_1" hidden="1">{"'Ark1'!$A$8:$M$33"}</definedName>
    <definedName name="HTML_Control_2_4_4_4_2" hidden="1">{"'Ark1'!$A$8:$M$33"}</definedName>
    <definedName name="HTML_Control_2_4_4_4_3" hidden="1">{"'Ark1'!$A$8:$M$33"}</definedName>
    <definedName name="HTML_Control_2_4_4_4_4" hidden="1">{"'Ark1'!$A$8:$M$33"}</definedName>
    <definedName name="HTML_Control_2_4_4_4_5" hidden="1">{"'Ark1'!$A$8:$M$33"}</definedName>
    <definedName name="HTML_Control_2_4_4_5" hidden="1">{"'Ark1'!$A$8:$M$33"}</definedName>
    <definedName name="HTML_Control_2_4_4_5_1" hidden="1">{"'Ark1'!$A$8:$M$33"}</definedName>
    <definedName name="HTML_Control_2_4_4_5_2" hidden="1">{"'Ark1'!$A$8:$M$33"}</definedName>
    <definedName name="HTML_Control_2_4_4_5_3" hidden="1">{"'Ark1'!$A$8:$M$33"}</definedName>
    <definedName name="HTML_Control_2_4_4_5_4" hidden="1">{"'Ark1'!$A$8:$M$33"}</definedName>
    <definedName name="HTML_Control_2_4_4_5_5" hidden="1">{"'Ark1'!$A$8:$M$33"}</definedName>
    <definedName name="HTML_Control_2_4_5" hidden="1">{"'Ark1'!$A$8:$M$33"}</definedName>
    <definedName name="HTML_Control_2_4_5_1" hidden="1">{"'Ark1'!$A$8:$M$33"}</definedName>
    <definedName name="HTML_Control_2_4_5_2" hidden="1">{"'Ark1'!$A$8:$M$33"}</definedName>
    <definedName name="HTML_Control_2_4_5_3" hidden="1">{"'Ark1'!$A$8:$M$33"}</definedName>
    <definedName name="HTML_Control_2_4_5_4" hidden="1">{"'Ark1'!$A$8:$M$33"}</definedName>
    <definedName name="HTML_Control_2_4_5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1_1" hidden="1">{"'Ark1'!$A$8:$M$33"}</definedName>
    <definedName name="HTML_Control_2_5_1_1_1_2" hidden="1">{"'Ark1'!$A$8:$M$33"}</definedName>
    <definedName name="HTML_Control_2_5_1_1_1_3" hidden="1">{"'Ark1'!$A$8:$M$33"}</definedName>
    <definedName name="HTML_Control_2_5_1_1_1_4" hidden="1">{"'Ark1'!$A$8:$M$33"}</definedName>
    <definedName name="HTML_Control_2_5_1_1_1_5" hidden="1">{"'Ark1'!$A$8:$M$33"}</definedName>
    <definedName name="HTML_Control_2_5_1_1_2" hidden="1">{"'Ark1'!$A$8:$M$33"}</definedName>
    <definedName name="HTML_Control_2_5_1_1_2_1" hidden="1">{"'Ark1'!$A$8:$M$33"}</definedName>
    <definedName name="HTML_Control_2_5_1_1_2_2" hidden="1">{"'Ark1'!$A$8:$M$33"}</definedName>
    <definedName name="HTML_Control_2_5_1_1_2_3" hidden="1">{"'Ark1'!$A$8:$M$33"}</definedName>
    <definedName name="HTML_Control_2_5_1_1_2_4" hidden="1">{"'Ark1'!$A$8:$M$33"}</definedName>
    <definedName name="HTML_Control_2_5_1_1_2_5" hidden="1">{"'Ark1'!$A$8:$M$33"}</definedName>
    <definedName name="HTML_Control_2_5_1_1_3" hidden="1">{"'Ark1'!$A$8:$M$33"}</definedName>
    <definedName name="HTML_Control_2_5_1_1_3_1" hidden="1">{"'Ark1'!$A$8:$M$33"}</definedName>
    <definedName name="HTML_Control_2_5_1_1_3_2" hidden="1">{"'Ark1'!$A$8:$M$33"}</definedName>
    <definedName name="HTML_Control_2_5_1_1_3_3" hidden="1">{"'Ark1'!$A$8:$M$33"}</definedName>
    <definedName name="HTML_Control_2_5_1_1_3_4" hidden="1">{"'Ark1'!$A$8:$M$33"}</definedName>
    <definedName name="HTML_Control_2_5_1_1_3_5" hidden="1">{"'Ark1'!$A$8:$M$33"}</definedName>
    <definedName name="HTML_Control_2_5_1_1_4" hidden="1">{"'Ark1'!$A$8:$M$33"}</definedName>
    <definedName name="HTML_Control_2_5_1_1_4_1" hidden="1">{"'Ark1'!$A$8:$M$33"}</definedName>
    <definedName name="HTML_Control_2_5_1_1_4_2" hidden="1">{"'Ark1'!$A$8:$M$33"}</definedName>
    <definedName name="HTML_Control_2_5_1_1_4_3" hidden="1">{"'Ark1'!$A$8:$M$33"}</definedName>
    <definedName name="HTML_Control_2_5_1_1_4_4" hidden="1">{"'Ark1'!$A$8:$M$33"}</definedName>
    <definedName name="HTML_Control_2_5_1_1_4_5" hidden="1">{"'Ark1'!$A$8:$M$33"}</definedName>
    <definedName name="HTML_Control_2_5_1_1_5" hidden="1">{"'Ark1'!$A$8:$M$33"}</definedName>
    <definedName name="HTML_Control_2_5_1_1_5_1" hidden="1">{"'Ark1'!$A$8:$M$33"}</definedName>
    <definedName name="HTML_Control_2_5_1_1_5_2" hidden="1">{"'Ark1'!$A$8:$M$33"}</definedName>
    <definedName name="HTML_Control_2_5_1_1_5_3" hidden="1">{"'Ark1'!$A$8:$M$33"}</definedName>
    <definedName name="HTML_Control_2_5_1_1_5_4" hidden="1">{"'Ark1'!$A$8:$M$33"}</definedName>
    <definedName name="HTML_Control_2_5_1_1_5_5" hidden="1">{"'Ark1'!$A$8:$M$33"}</definedName>
    <definedName name="HTML_Control_2_5_1_2" hidden="1">{"'Ark1'!$A$8:$M$33"}</definedName>
    <definedName name="HTML_Control_2_5_1_2_1" hidden="1">{"'Ark1'!$A$8:$M$33"}</definedName>
    <definedName name="HTML_Control_2_5_1_2_2" hidden="1">{"'Ark1'!$A$8:$M$33"}</definedName>
    <definedName name="HTML_Control_2_5_1_2_3" hidden="1">{"'Ark1'!$A$8:$M$33"}</definedName>
    <definedName name="HTML_Control_2_5_1_2_4" hidden="1">{"'Ark1'!$A$8:$M$33"}</definedName>
    <definedName name="HTML_Control_2_5_1_2_5" hidden="1">{"'Ark1'!$A$8:$M$33"}</definedName>
    <definedName name="HTML_Control_2_5_1_3" hidden="1">{"'Ark1'!$A$8:$M$33"}</definedName>
    <definedName name="HTML_Control_2_5_1_3_1" hidden="1">{"'Ark1'!$A$8:$M$33"}</definedName>
    <definedName name="HTML_Control_2_5_1_3_2" hidden="1">{"'Ark1'!$A$8:$M$33"}</definedName>
    <definedName name="HTML_Control_2_5_1_3_3" hidden="1">{"'Ark1'!$A$8:$M$33"}</definedName>
    <definedName name="HTML_Control_2_5_1_3_4" hidden="1">{"'Ark1'!$A$8:$M$33"}</definedName>
    <definedName name="HTML_Control_2_5_1_3_5" hidden="1">{"'Ark1'!$A$8:$M$33"}</definedName>
    <definedName name="HTML_Control_2_5_1_4" hidden="1">{"'Ark1'!$A$8:$M$33"}</definedName>
    <definedName name="HTML_Control_2_5_1_4_1" hidden="1">{"'Ark1'!$A$8:$M$33"}</definedName>
    <definedName name="HTML_Control_2_5_1_4_2" hidden="1">{"'Ark1'!$A$8:$M$33"}</definedName>
    <definedName name="HTML_Control_2_5_1_4_3" hidden="1">{"'Ark1'!$A$8:$M$33"}</definedName>
    <definedName name="HTML_Control_2_5_1_4_4" hidden="1">{"'Ark1'!$A$8:$M$33"}</definedName>
    <definedName name="HTML_Control_2_5_1_4_5" hidden="1">{"'Ark1'!$A$8:$M$33"}</definedName>
    <definedName name="HTML_Control_2_5_1_5" hidden="1">{"'Ark1'!$A$8:$M$33"}</definedName>
    <definedName name="HTML_Control_2_5_1_5_1" hidden="1">{"'Ark1'!$A$8:$M$33"}</definedName>
    <definedName name="HTML_Control_2_5_1_5_2" hidden="1">{"'Ark1'!$A$8:$M$33"}</definedName>
    <definedName name="HTML_Control_2_5_1_5_3" hidden="1">{"'Ark1'!$A$8:$M$33"}</definedName>
    <definedName name="HTML_Control_2_5_1_5_4" hidden="1">{"'Ark1'!$A$8:$M$33"}</definedName>
    <definedName name="HTML_Control_2_5_1_5_5" hidden="1">{"'Ark1'!$A$8:$M$33"}</definedName>
    <definedName name="HTML_Control_2_5_2" hidden="1">{"'Ark1'!$A$8:$M$33"}</definedName>
    <definedName name="HTML_Control_2_5_2_1" hidden="1">{"'Ark1'!$A$8:$M$33"}</definedName>
    <definedName name="HTML_Control_2_5_2_1_1" hidden="1">{"'Ark1'!$A$8:$M$33"}</definedName>
    <definedName name="HTML_Control_2_5_2_1_1_1" hidden="1">{"'Ark1'!$A$8:$M$33"}</definedName>
    <definedName name="HTML_Control_2_5_2_1_1_2" hidden="1">{"'Ark1'!$A$8:$M$33"}</definedName>
    <definedName name="HTML_Control_2_5_2_1_1_3" hidden="1">{"'Ark1'!$A$8:$M$33"}</definedName>
    <definedName name="HTML_Control_2_5_2_1_1_4" hidden="1">{"'Ark1'!$A$8:$M$33"}</definedName>
    <definedName name="HTML_Control_2_5_2_1_1_5" hidden="1">{"'Ark1'!$A$8:$M$33"}</definedName>
    <definedName name="HTML_Control_2_5_2_1_2" hidden="1">{"'Ark1'!$A$8:$M$33"}</definedName>
    <definedName name="HTML_Control_2_5_2_1_2_1" hidden="1">{"'Ark1'!$A$8:$M$33"}</definedName>
    <definedName name="HTML_Control_2_5_2_1_2_2" hidden="1">{"'Ark1'!$A$8:$M$33"}</definedName>
    <definedName name="HTML_Control_2_5_2_1_2_3" hidden="1">{"'Ark1'!$A$8:$M$33"}</definedName>
    <definedName name="HTML_Control_2_5_2_1_2_4" hidden="1">{"'Ark1'!$A$8:$M$33"}</definedName>
    <definedName name="HTML_Control_2_5_2_1_2_5" hidden="1">{"'Ark1'!$A$8:$M$33"}</definedName>
    <definedName name="HTML_Control_2_5_2_1_3" hidden="1">{"'Ark1'!$A$8:$M$33"}</definedName>
    <definedName name="HTML_Control_2_5_2_1_3_1" hidden="1">{"'Ark1'!$A$8:$M$33"}</definedName>
    <definedName name="HTML_Control_2_5_2_1_3_2" hidden="1">{"'Ark1'!$A$8:$M$33"}</definedName>
    <definedName name="HTML_Control_2_5_2_1_3_3" hidden="1">{"'Ark1'!$A$8:$M$33"}</definedName>
    <definedName name="HTML_Control_2_5_2_1_3_4" hidden="1">{"'Ark1'!$A$8:$M$33"}</definedName>
    <definedName name="HTML_Control_2_5_2_1_3_5" hidden="1">{"'Ark1'!$A$8:$M$33"}</definedName>
    <definedName name="HTML_Control_2_5_2_1_4" hidden="1">{"'Ark1'!$A$8:$M$33"}</definedName>
    <definedName name="HTML_Control_2_5_2_1_4_1" hidden="1">{"'Ark1'!$A$8:$M$33"}</definedName>
    <definedName name="HTML_Control_2_5_2_1_4_2" hidden="1">{"'Ark1'!$A$8:$M$33"}</definedName>
    <definedName name="HTML_Control_2_5_2_1_4_3" hidden="1">{"'Ark1'!$A$8:$M$33"}</definedName>
    <definedName name="HTML_Control_2_5_2_1_4_4" hidden="1">{"'Ark1'!$A$8:$M$33"}</definedName>
    <definedName name="HTML_Control_2_5_2_1_4_5" hidden="1">{"'Ark1'!$A$8:$M$33"}</definedName>
    <definedName name="HTML_Control_2_5_2_1_5" hidden="1">{"'Ark1'!$A$8:$M$33"}</definedName>
    <definedName name="HTML_Control_2_5_2_1_5_1" hidden="1">{"'Ark1'!$A$8:$M$33"}</definedName>
    <definedName name="HTML_Control_2_5_2_1_5_2" hidden="1">{"'Ark1'!$A$8:$M$33"}</definedName>
    <definedName name="HTML_Control_2_5_2_1_5_3" hidden="1">{"'Ark1'!$A$8:$M$33"}</definedName>
    <definedName name="HTML_Control_2_5_2_1_5_4" hidden="1">{"'Ark1'!$A$8:$M$33"}</definedName>
    <definedName name="HTML_Control_2_5_2_1_5_5" hidden="1">{"'Ark1'!$A$8:$M$33"}</definedName>
    <definedName name="HTML_Control_2_5_2_2" hidden="1">{"'Ark1'!$A$8:$M$33"}</definedName>
    <definedName name="HTML_Control_2_5_2_2_1" hidden="1">{"'Ark1'!$A$8:$M$33"}</definedName>
    <definedName name="HTML_Control_2_5_2_2_2" hidden="1">{"'Ark1'!$A$8:$M$33"}</definedName>
    <definedName name="HTML_Control_2_5_2_2_3" hidden="1">{"'Ark1'!$A$8:$M$33"}</definedName>
    <definedName name="HTML_Control_2_5_2_2_4" hidden="1">{"'Ark1'!$A$8:$M$33"}</definedName>
    <definedName name="HTML_Control_2_5_2_2_5" hidden="1">{"'Ark1'!$A$8:$M$33"}</definedName>
    <definedName name="HTML_Control_2_5_2_3" hidden="1">{"'Ark1'!$A$8:$M$33"}</definedName>
    <definedName name="HTML_Control_2_5_2_3_1" hidden="1">{"'Ark1'!$A$8:$M$33"}</definedName>
    <definedName name="HTML_Control_2_5_2_3_2" hidden="1">{"'Ark1'!$A$8:$M$33"}</definedName>
    <definedName name="HTML_Control_2_5_2_3_3" hidden="1">{"'Ark1'!$A$8:$M$33"}</definedName>
    <definedName name="HTML_Control_2_5_2_3_4" hidden="1">{"'Ark1'!$A$8:$M$33"}</definedName>
    <definedName name="HTML_Control_2_5_2_3_5" hidden="1">{"'Ark1'!$A$8:$M$33"}</definedName>
    <definedName name="HTML_Control_2_5_2_4" hidden="1">{"'Ark1'!$A$8:$M$33"}</definedName>
    <definedName name="HTML_Control_2_5_2_4_1" hidden="1">{"'Ark1'!$A$8:$M$33"}</definedName>
    <definedName name="HTML_Control_2_5_2_4_2" hidden="1">{"'Ark1'!$A$8:$M$33"}</definedName>
    <definedName name="HTML_Control_2_5_2_4_3" hidden="1">{"'Ark1'!$A$8:$M$33"}</definedName>
    <definedName name="HTML_Control_2_5_2_4_4" hidden="1">{"'Ark1'!$A$8:$M$33"}</definedName>
    <definedName name="HTML_Control_2_5_2_4_5" hidden="1">{"'Ark1'!$A$8:$M$33"}</definedName>
    <definedName name="HTML_Control_2_5_2_5" hidden="1">{"'Ark1'!$A$8:$M$33"}</definedName>
    <definedName name="HTML_Control_2_5_2_5_1" hidden="1">{"'Ark1'!$A$8:$M$33"}</definedName>
    <definedName name="HTML_Control_2_5_2_5_2" hidden="1">{"'Ark1'!$A$8:$M$33"}</definedName>
    <definedName name="HTML_Control_2_5_2_5_3" hidden="1">{"'Ark1'!$A$8:$M$33"}</definedName>
    <definedName name="HTML_Control_2_5_2_5_4" hidden="1">{"'Ark1'!$A$8:$M$33"}</definedName>
    <definedName name="HTML_Control_2_5_2_5_5" hidden="1">{"'Ark1'!$A$8:$M$33"}</definedName>
    <definedName name="HTML_Control_2_5_3" hidden="1">{"'Ark1'!$A$8:$M$33"}</definedName>
    <definedName name="HTML_Control_2_5_3_1" hidden="1">{"'Ark1'!$A$8:$M$33"}</definedName>
    <definedName name="HTML_Control_2_5_3_1_1" hidden="1">{"'Ark1'!$A$8:$M$33"}</definedName>
    <definedName name="HTML_Control_2_5_3_1_2" hidden="1">{"'Ark1'!$A$8:$M$33"}</definedName>
    <definedName name="HTML_Control_2_5_3_1_3" hidden="1">{"'Ark1'!$A$8:$M$33"}</definedName>
    <definedName name="HTML_Control_2_5_3_1_4" hidden="1">{"'Ark1'!$A$8:$M$33"}</definedName>
    <definedName name="HTML_Control_2_5_3_1_5" hidden="1">{"'Ark1'!$A$8:$M$33"}</definedName>
    <definedName name="HTML_Control_2_5_3_2" hidden="1">{"'Ark1'!$A$8:$M$33"}</definedName>
    <definedName name="HTML_Control_2_5_3_2_1" hidden="1">{"'Ark1'!$A$8:$M$33"}</definedName>
    <definedName name="HTML_Control_2_5_3_2_2" hidden="1">{"'Ark1'!$A$8:$M$33"}</definedName>
    <definedName name="HTML_Control_2_5_3_2_3" hidden="1">{"'Ark1'!$A$8:$M$33"}</definedName>
    <definedName name="HTML_Control_2_5_3_2_4" hidden="1">{"'Ark1'!$A$8:$M$33"}</definedName>
    <definedName name="HTML_Control_2_5_3_2_5" hidden="1">{"'Ark1'!$A$8:$M$33"}</definedName>
    <definedName name="HTML_Control_2_5_3_3" hidden="1">{"'Ark1'!$A$8:$M$33"}</definedName>
    <definedName name="HTML_Control_2_5_3_3_1" hidden="1">{"'Ark1'!$A$8:$M$33"}</definedName>
    <definedName name="HTML_Control_2_5_3_3_2" hidden="1">{"'Ark1'!$A$8:$M$33"}</definedName>
    <definedName name="HTML_Control_2_5_3_3_3" hidden="1">{"'Ark1'!$A$8:$M$33"}</definedName>
    <definedName name="HTML_Control_2_5_3_3_4" hidden="1">{"'Ark1'!$A$8:$M$33"}</definedName>
    <definedName name="HTML_Control_2_5_3_3_5" hidden="1">{"'Ark1'!$A$8:$M$33"}</definedName>
    <definedName name="HTML_Control_2_5_3_4" hidden="1">{"'Ark1'!$A$8:$M$33"}</definedName>
    <definedName name="HTML_Control_2_5_3_4_1" hidden="1">{"'Ark1'!$A$8:$M$33"}</definedName>
    <definedName name="HTML_Control_2_5_3_4_2" hidden="1">{"'Ark1'!$A$8:$M$33"}</definedName>
    <definedName name="HTML_Control_2_5_3_4_3" hidden="1">{"'Ark1'!$A$8:$M$33"}</definedName>
    <definedName name="HTML_Control_2_5_3_4_4" hidden="1">{"'Ark1'!$A$8:$M$33"}</definedName>
    <definedName name="HTML_Control_2_5_3_4_5" hidden="1">{"'Ark1'!$A$8:$M$33"}</definedName>
    <definedName name="HTML_Control_2_5_3_5" hidden="1">{"'Ark1'!$A$8:$M$33"}</definedName>
    <definedName name="HTML_Control_2_5_3_5_1" hidden="1">{"'Ark1'!$A$8:$M$33"}</definedName>
    <definedName name="HTML_Control_2_5_3_5_2" hidden="1">{"'Ark1'!$A$8:$M$33"}</definedName>
    <definedName name="HTML_Control_2_5_3_5_3" hidden="1">{"'Ark1'!$A$8:$M$33"}</definedName>
    <definedName name="HTML_Control_2_5_3_5_4" hidden="1">{"'Ark1'!$A$8:$M$33"}</definedName>
    <definedName name="HTML_Control_2_5_3_5_5" hidden="1">{"'Ark1'!$A$8:$M$33"}</definedName>
    <definedName name="HTML_Control_2_5_4" hidden="1">{"'Ark1'!$A$8:$M$33"}</definedName>
    <definedName name="HTML_Control_2_5_4_1" hidden="1">{"'Ark1'!$A$8:$M$33"}</definedName>
    <definedName name="HTML_Control_2_5_4_2" hidden="1">{"'Ark1'!$A$8:$M$33"}</definedName>
    <definedName name="HTML_Control_2_5_4_3" hidden="1">{"'Ark1'!$A$8:$M$33"}</definedName>
    <definedName name="HTML_Control_2_5_4_4" hidden="1">{"'Ark1'!$A$8:$M$33"}</definedName>
    <definedName name="HTML_Control_2_5_4_5" hidden="1">{"'Ark1'!$A$8:$M$33"}</definedName>
    <definedName name="HTML_Control_2_5_5" hidden="1">{"'Ark1'!$A$8:$M$33"}</definedName>
    <definedName name="HTML_Control_2_5_5_1" hidden="1">{"'Ark1'!$A$8:$M$33"}</definedName>
    <definedName name="HTML_Control_2_5_5_2" hidden="1">{"'Ark1'!$A$8:$M$33"}</definedName>
    <definedName name="HTML_Control_2_5_5_3" hidden="1">{"'Ark1'!$A$8:$M$33"}</definedName>
    <definedName name="HTML_Control_2_5_5_4" hidden="1">{"'Ark1'!$A$8:$M$33"}</definedName>
    <definedName name="HTML_Control_2_5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1_1" hidden="1">{"'Ark1'!$A$8:$M$33"}</definedName>
    <definedName name="HTML_Control_3_1_1_1_1_1_1_1_2" hidden="1">{"'Ark1'!$A$8:$M$33"}</definedName>
    <definedName name="HTML_Control_3_1_1_1_1_1_1_1_3" hidden="1">{"'Ark1'!$A$8:$M$33"}</definedName>
    <definedName name="HTML_Control_3_1_1_1_1_1_1_1_4" hidden="1">{"'Ark1'!$A$8:$M$33"}</definedName>
    <definedName name="HTML_Control_3_1_1_1_1_1_1_1_5" hidden="1">{"'Ark1'!$A$8:$M$33"}</definedName>
    <definedName name="HTML_Control_3_1_1_1_1_1_1_2" hidden="1">{"'Ark1'!$A$8:$M$33"}</definedName>
    <definedName name="HTML_Control_3_1_1_1_1_1_1_2_1" hidden="1">{"'Ark1'!$A$8:$M$33"}</definedName>
    <definedName name="HTML_Control_3_1_1_1_1_1_1_2_2" hidden="1">{"'Ark1'!$A$8:$M$33"}</definedName>
    <definedName name="HTML_Control_3_1_1_1_1_1_1_2_3" hidden="1">{"'Ark1'!$A$8:$M$33"}</definedName>
    <definedName name="HTML_Control_3_1_1_1_1_1_1_2_4" hidden="1">{"'Ark1'!$A$8:$M$33"}</definedName>
    <definedName name="HTML_Control_3_1_1_1_1_1_1_2_5" hidden="1">{"'Ark1'!$A$8:$M$33"}</definedName>
    <definedName name="HTML_Control_3_1_1_1_1_1_1_3" hidden="1">{"'Ark1'!$A$8:$M$33"}</definedName>
    <definedName name="HTML_Control_3_1_1_1_1_1_1_3_1" hidden="1">{"'Ark1'!$A$8:$M$33"}</definedName>
    <definedName name="HTML_Control_3_1_1_1_1_1_1_3_2" hidden="1">{"'Ark1'!$A$8:$M$33"}</definedName>
    <definedName name="HTML_Control_3_1_1_1_1_1_1_3_3" hidden="1">{"'Ark1'!$A$8:$M$33"}</definedName>
    <definedName name="HTML_Control_3_1_1_1_1_1_1_3_4" hidden="1">{"'Ark1'!$A$8:$M$33"}</definedName>
    <definedName name="HTML_Control_3_1_1_1_1_1_1_3_5" hidden="1">{"'Ark1'!$A$8:$M$33"}</definedName>
    <definedName name="HTML_Control_3_1_1_1_1_1_1_4" hidden="1">{"'Ark1'!$A$8:$M$33"}</definedName>
    <definedName name="HTML_Control_3_1_1_1_1_1_1_4_1" hidden="1">{"'Ark1'!$A$8:$M$33"}</definedName>
    <definedName name="HTML_Control_3_1_1_1_1_1_1_4_2" hidden="1">{"'Ark1'!$A$8:$M$33"}</definedName>
    <definedName name="HTML_Control_3_1_1_1_1_1_1_4_3" hidden="1">{"'Ark1'!$A$8:$M$33"}</definedName>
    <definedName name="HTML_Control_3_1_1_1_1_1_1_4_4" hidden="1">{"'Ark1'!$A$8:$M$33"}</definedName>
    <definedName name="HTML_Control_3_1_1_1_1_1_1_4_5" hidden="1">{"'Ark1'!$A$8:$M$33"}</definedName>
    <definedName name="HTML_Control_3_1_1_1_1_1_1_5" hidden="1">{"'Ark1'!$A$8:$M$33"}</definedName>
    <definedName name="HTML_Control_3_1_1_1_1_1_1_5_1" hidden="1">{"'Ark1'!$A$8:$M$33"}</definedName>
    <definedName name="HTML_Control_3_1_1_1_1_1_1_5_2" hidden="1">{"'Ark1'!$A$8:$M$33"}</definedName>
    <definedName name="HTML_Control_3_1_1_1_1_1_1_5_3" hidden="1">{"'Ark1'!$A$8:$M$33"}</definedName>
    <definedName name="HTML_Control_3_1_1_1_1_1_1_5_4" hidden="1">{"'Ark1'!$A$8:$M$33"}</definedName>
    <definedName name="HTML_Control_3_1_1_1_1_1_1_5_5" hidden="1">{"'Ark1'!$A$8:$M$33"}</definedName>
    <definedName name="HTML_Control_3_1_1_1_1_1_2" hidden="1">{"'Ark1'!$A$8:$M$33"}</definedName>
    <definedName name="HTML_Control_3_1_1_1_1_1_2_1" hidden="1">{"'Ark1'!$A$8:$M$33"}</definedName>
    <definedName name="HTML_Control_3_1_1_1_1_1_2_2" hidden="1">{"'Ark1'!$A$8:$M$33"}</definedName>
    <definedName name="HTML_Control_3_1_1_1_1_1_2_3" hidden="1">{"'Ark1'!$A$8:$M$33"}</definedName>
    <definedName name="HTML_Control_3_1_1_1_1_1_2_4" hidden="1">{"'Ark1'!$A$8:$M$33"}</definedName>
    <definedName name="HTML_Control_3_1_1_1_1_1_2_5" hidden="1">{"'Ark1'!$A$8:$M$33"}</definedName>
    <definedName name="HTML_Control_3_1_1_1_1_1_3" hidden="1">{"'Ark1'!$A$8:$M$33"}</definedName>
    <definedName name="HTML_Control_3_1_1_1_1_1_3_1" hidden="1">{"'Ark1'!$A$8:$M$33"}</definedName>
    <definedName name="HTML_Control_3_1_1_1_1_1_3_2" hidden="1">{"'Ark1'!$A$8:$M$33"}</definedName>
    <definedName name="HTML_Control_3_1_1_1_1_1_3_3" hidden="1">{"'Ark1'!$A$8:$M$33"}</definedName>
    <definedName name="HTML_Control_3_1_1_1_1_1_3_4" hidden="1">{"'Ark1'!$A$8:$M$33"}</definedName>
    <definedName name="HTML_Control_3_1_1_1_1_1_3_5" hidden="1">{"'Ark1'!$A$8:$M$33"}</definedName>
    <definedName name="HTML_Control_3_1_1_1_1_1_4" hidden="1">{"'Ark1'!$A$8:$M$33"}</definedName>
    <definedName name="HTML_Control_3_1_1_1_1_1_4_1" hidden="1">{"'Ark1'!$A$8:$M$33"}</definedName>
    <definedName name="HTML_Control_3_1_1_1_1_1_4_2" hidden="1">{"'Ark1'!$A$8:$M$33"}</definedName>
    <definedName name="HTML_Control_3_1_1_1_1_1_4_3" hidden="1">{"'Ark1'!$A$8:$M$33"}</definedName>
    <definedName name="HTML_Control_3_1_1_1_1_1_4_4" hidden="1">{"'Ark1'!$A$8:$M$33"}</definedName>
    <definedName name="HTML_Control_3_1_1_1_1_1_4_5" hidden="1">{"'Ark1'!$A$8:$M$33"}</definedName>
    <definedName name="HTML_Control_3_1_1_1_1_1_5" hidden="1">{"'Ark1'!$A$8:$M$33"}</definedName>
    <definedName name="HTML_Control_3_1_1_1_1_1_5_1" hidden="1">{"'Ark1'!$A$8:$M$33"}</definedName>
    <definedName name="HTML_Control_3_1_1_1_1_1_5_2" hidden="1">{"'Ark1'!$A$8:$M$33"}</definedName>
    <definedName name="HTML_Control_3_1_1_1_1_1_5_3" hidden="1">{"'Ark1'!$A$8:$M$33"}</definedName>
    <definedName name="HTML_Control_3_1_1_1_1_1_5_4" hidden="1">{"'Ark1'!$A$8:$M$33"}</definedName>
    <definedName name="HTML_Control_3_1_1_1_1_1_5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1_1" hidden="1">{"'Ark1'!$A$8:$M$33"}</definedName>
    <definedName name="HTML_Control_3_1_1_1_1_2_1_1_2" hidden="1">{"'Ark1'!$A$8:$M$33"}</definedName>
    <definedName name="HTML_Control_3_1_1_1_1_2_1_1_3" hidden="1">{"'Ark1'!$A$8:$M$33"}</definedName>
    <definedName name="HTML_Control_3_1_1_1_1_2_1_1_4" hidden="1">{"'Ark1'!$A$8:$M$33"}</definedName>
    <definedName name="HTML_Control_3_1_1_1_1_2_1_1_5" hidden="1">{"'Ark1'!$A$8:$M$33"}</definedName>
    <definedName name="HTML_Control_3_1_1_1_1_2_1_2" hidden="1">{"'Ark1'!$A$8:$M$33"}</definedName>
    <definedName name="HTML_Control_3_1_1_1_1_2_1_2_1" hidden="1">{"'Ark1'!$A$8:$M$33"}</definedName>
    <definedName name="HTML_Control_3_1_1_1_1_2_1_2_2" hidden="1">{"'Ark1'!$A$8:$M$33"}</definedName>
    <definedName name="HTML_Control_3_1_1_1_1_2_1_2_3" hidden="1">{"'Ark1'!$A$8:$M$33"}</definedName>
    <definedName name="HTML_Control_3_1_1_1_1_2_1_2_4" hidden="1">{"'Ark1'!$A$8:$M$33"}</definedName>
    <definedName name="HTML_Control_3_1_1_1_1_2_1_2_5" hidden="1">{"'Ark1'!$A$8:$M$33"}</definedName>
    <definedName name="HTML_Control_3_1_1_1_1_2_1_3" hidden="1">{"'Ark1'!$A$8:$M$33"}</definedName>
    <definedName name="HTML_Control_3_1_1_1_1_2_1_3_1" hidden="1">{"'Ark1'!$A$8:$M$33"}</definedName>
    <definedName name="HTML_Control_3_1_1_1_1_2_1_3_2" hidden="1">{"'Ark1'!$A$8:$M$33"}</definedName>
    <definedName name="HTML_Control_3_1_1_1_1_2_1_3_3" hidden="1">{"'Ark1'!$A$8:$M$33"}</definedName>
    <definedName name="HTML_Control_3_1_1_1_1_2_1_3_4" hidden="1">{"'Ark1'!$A$8:$M$33"}</definedName>
    <definedName name="HTML_Control_3_1_1_1_1_2_1_3_5" hidden="1">{"'Ark1'!$A$8:$M$33"}</definedName>
    <definedName name="HTML_Control_3_1_1_1_1_2_1_4" hidden="1">{"'Ark1'!$A$8:$M$33"}</definedName>
    <definedName name="HTML_Control_3_1_1_1_1_2_1_4_1" hidden="1">{"'Ark1'!$A$8:$M$33"}</definedName>
    <definedName name="HTML_Control_3_1_1_1_1_2_1_4_2" hidden="1">{"'Ark1'!$A$8:$M$33"}</definedName>
    <definedName name="HTML_Control_3_1_1_1_1_2_1_4_3" hidden="1">{"'Ark1'!$A$8:$M$33"}</definedName>
    <definedName name="HTML_Control_3_1_1_1_1_2_1_4_4" hidden="1">{"'Ark1'!$A$8:$M$33"}</definedName>
    <definedName name="HTML_Control_3_1_1_1_1_2_1_4_5" hidden="1">{"'Ark1'!$A$8:$M$33"}</definedName>
    <definedName name="HTML_Control_3_1_1_1_1_2_1_5" hidden="1">{"'Ark1'!$A$8:$M$33"}</definedName>
    <definedName name="HTML_Control_3_1_1_1_1_2_1_5_1" hidden="1">{"'Ark1'!$A$8:$M$33"}</definedName>
    <definedName name="HTML_Control_3_1_1_1_1_2_1_5_2" hidden="1">{"'Ark1'!$A$8:$M$33"}</definedName>
    <definedName name="HTML_Control_3_1_1_1_1_2_1_5_3" hidden="1">{"'Ark1'!$A$8:$M$33"}</definedName>
    <definedName name="HTML_Control_3_1_1_1_1_2_1_5_4" hidden="1">{"'Ark1'!$A$8:$M$33"}</definedName>
    <definedName name="HTML_Control_3_1_1_1_1_2_1_5_5" hidden="1">{"'Ark1'!$A$8:$M$33"}</definedName>
    <definedName name="HTML_Control_3_1_1_1_1_2_2" hidden="1">{"'Ark1'!$A$8:$M$33"}</definedName>
    <definedName name="HTML_Control_3_1_1_1_1_2_2_1" hidden="1">{"'Ark1'!$A$8:$M$33"}</definedName>
    <definedName name="HTML_Control_3_1_1_1_1_2_2_2" hidden="1">{"'Ark1'!$A$8:$M$33"}</definedName>
    <definedName name="HTML_Control_3_1_1_1_1_2_2_3" hidden="1">{"'Ark1'!$A$8:$M$33"}</definedName>
    <definedName name="HTML_Control_3_1_1_1_1_2_2_4" hidden="1">{"'Ark1'!$A$8:$M$33"}</definedName>
    <definedName name="HTML_Control_3_1_1_1_1_2_2_5" hidden="1">{"'Ark1'!$A$8:$M$33"}</definedName>
    <definedName name="HTML_Control_3_1_1_1_1_2_3" hidden="1">{"'Ark1'!$A$8:$M$33"}</definedName>
    <definedName name="HTML_Control_3_1_1_1_1_2_3_1" hidden="1">{"'Ark1'!$A$8:$M$33"}</definedName>
    <definedName name="HTML_Control_3_1_1_1_1_2_3_2" hidden="1">{"'Ark1'!$A$8:$M$33"}</definedName>
    <definedName name="HTML_Control_3_1_1_1_1_2_3_3" hidden="1">{"'Ark1'!$A$8:$M$33"}</definedName>
    <definedName name="HTML_Control_3_1_1_1_1_2_3_4" hidden="1">{"'Ark1'!$A$8:$M$33"}</definedName>
    <definedName name="HTML_Control_3_1_1_1_1_2_3_5" hidden="1">{"'Ark1'!$A$8:$M$33"}</definedName>
    <definedName name="HTML_Control_3_1_1_1_1_2_4" hidden="1">{"'Ark1'!$A$8:$M$33"}</definedName>
    <definedName name="HTML_Control_3_1_1_1_1_2_4_1" hidden="1">{"'Ark1'!$A$8:$M$33"}</definedName>
    <definedName name="HTML_Control_3_1_1_1_1_2_4_2" hidden="1">{"'Ark1'!$A$8:$M$33"}</definedName>
    <definedName name="HTML_Control_3_1_1_1_1_2_4_3" hidden="1">{"'Ark1'!$A$8:$M$33"}</definedName>
    <definedName name="HTML_Control_3_1_1_1_1_2_4_4" hidden="1">{"'Ark1'!$A$8:$M$33"}</definedName>
    <definedName name="HTML_Control_3_1_1_1_1_2_4_5" hidden="1">{"'Ark1'!$A$8:$M$33"}</definedName>
    <definedName name="HTML_Control_3_1_1_1_1_2_5" hidden="1">{"'Ark1'!$A$8:$M$33"}</definedName>
    <definedName name="HTML_Control_3_1_1_1_1_2_5_1" hidden="1">{"'Ark1'!$A$8:$M$33"}</definedName>
    <definedName name="HTML_Control_3_1_1_1_1_2_5_2" hidden="1">{"'Ark1'!$A$8:$M$33"}</definedName>
    <definedName name="HTML_Control_3_1_1_1_1_2_5_3" hidden="1">{"'Ark1'!$A$8:$M$33"}</definedName>
    <definedName name="HTML_Control_3_1_1_1_1_2_5_4" hidden="1">{"'Ark1'!$A$8:$M$33"}</definedName>
    <definedName name="HTML_Control_3_1_1_1_1_2_5_5" hidden="1">{"'Ark1'!$A$8:$M$33"}</definedName>
    <definedName name="HTML_Control_3_1_1_1_1_3" hidden="1">{"'Ark1'!$A$8:$M$33"}</definedName>
    <definedName name="HTML_Control_3_1_1_1_1_3_1" hidden="1">{"'Ark1'!$A$8:$M$33"}</definedName>
    <definedName name="HTML_Control_3_1_1_1_1_3_1_1" hidden="1">{"'Ark1'!$A$8:$M$33"}</definedName>
    <definedName name="HTML_Control_3_1_1_1_1_3_1_2" hidden="1">{"'Ark1'!$A$8:$M$33"}</definedName>
    <definedName name="HTML_Control_3_1_1_1_1_3_1_3" hidden="1">{"'Ark1'!$A$8:$M$33"}</definedName>
    <definedName name="HTML_Control_3_1_1_1_1_3_1_4" hidden="1">{"'Ark1'!$A$8:$M$33"}</definedName>
    <definedName name="HTML_Control_3_1_1_1_1_3_1_5" hidden="1">{"'Ark1'!$A$8:$M$33"}</definedName>
    <definedName name="HTML_Control_3_1_1_1_1_3_2" hidden="1">{"'Ark1'!$A$8:$M$33"}</definedName>
    <definedName name="HTML_Control_3_1_1_1_1_3_2_1" hidden="1">{"'Ark1'!$A$8:$M$33"}</definedName>
    <definedName name="HTML_Control_3_1_1_1_1_3_2_2" hidden="1">{"'Ark1'!$A$8:$M$33"}</definedName>
    <definedName name="HTML_Control_3_1_1_1_1_3_2_3" hidden="1">{"'Ark1'!$A$8:$M$33"}</definedName>
    <definedName name="HTML_Control_3_1_1_1_1_3_2_4" hidden="1">{"'Ark1'!$A$8:$M$33"}</definedName>
    <definedName name="HTML_Control_3_1_1_1_1_3_2_5" hidden="1">{"'Ark1'!$A$8:$M$33"}</definedName>
    <definedName name="HTML_Control_3_1_1_1_1_3_3" hidden="1">{"'Ark1'!$A$8:$M$33"}</definedName>
    <definedName name="HTML_Control_3_1_1_1_1_3_3_1" hidden="1">{"'Ark1'!$A$8:$M$33"}</definedName>
    <definedName name="HTML_Control_3_1_1_1_1_3_3_2" hidden="1">{"'Ark1'!$A$8:$M$33"}</definedName>
    <definedName name="HTML_Control_3_1_1_1_1_3_3_3" hidden="1">{"'Ark1'!$A$8:$M$33"}</definedName>
    <definedName name="HTML_Control_3_1_1_1_1_3_3_4" hidden="1">{"'Ark1'!$A$8:$M$33"}</definedName>
    <definedName name="HTML_Control_3_1_1_1_1_3_3_5" hidden="1">{"'Ark1'!$A$8:$M$33"}</definedName>
    <definedName name="HTML_Control_3_1_1_1_1_3_4" hidden="1">{"'Ark1'!$A$8:$M$33"}</definedName>
    <definedName name="HTML_Control_3_1_1_1_1_3_4_1" hidden="1">{"'Ark1'!$A$8:$M$33"}</definedName>
    <definedName name="HTML_Control_3_1_1_1_1_3_4_2" hidden="1">{"'Ark1'!$A$8:$M$33"}</definedName>
    <definedName name="HTML_Control_3_1_1_1_1_3_4_3" hidden="1">{"'Ark1'!$A$8:$M$33"}</definedName>
    <definedName name="HTML_Control_3_1_1_1_1_3_4_4" hidden="1">{"'Ark1'!$A$8:$M$33"}</definedName>
    <definedName name="HTML_Control_3_1_1_1_1_3_4_5" hidden="1">{"'Ark1'!$A$8:$M$33"}</definedName>
    <definedName name="HTML_Control_3_1_1_1_1_3_5" hidden="1">{"'Ark1'!$A$8:$M$33"}</definedName>
    <definedName name="HTML_Control_3_1_1_1_1_3_5_1" hidden="1">{"'Ark1'!$A$8:$M$33"}</definedName>
    <definedName name="HTML_Control_3_1_1_1_1_3_5_2" hidden="1">{"'Ark1'!$A$8:$M$33"}</definedName>
    <definedName name="HTML_Control_3_1_1_1_1_3_5_3" hidden="1">{"'Ark1'!$A$8:$M$33"}</definedName>
    <definedName name="HTML_Control_3_1_1_1_1_3_5_4" hidden="1">{"'Ark1'!$A$8:$M$33"}</definedName>
    <definedName name="HTML_Control_3_1_1_1_1_3_5_5" hidden="1">{"'Ark1'!$A$8:$M$33"}</definedName>
    <definedName name="HTML_Control_3_1_1_1_1_4" hidden="1">{"'Ark1'!$A$8:$M$33"}</definedName>
    <definedName name="HTML_Control_3_1_1_1_1_4_1" hidden="1">{"'Ark1'!$A$8:$M$33"}</definedName>
    <definedName name="HTML_Control_3_1_1_1_1_4_2" hidden="1">{"'Ark1'!$A$8:$M$33"}</definedName>
    <definedName name="HTML_Control_3_1_1_1_1_4_3" hidden="1">{"'Ark1'!$A$8:$M$33"}</definedName>
    <definedName name="HTML_Control_3_1_1_1_1_4_4" hidden="1">{"'Ark1'!$A$8:$M$33"}</definedName>
    <definedName name="HTML_Control_3_1_1_1_1_4_5" hidden="1">{"'Ark1'!$A$8:$M$33"}</definedName>
    <definedName name="HTML_Control_3_1_1_1_1_5" hidden="1">{"'Ark1'!$A$8:$M$33"}</definedName>
    <definedName name="HTML_Control_3_1_1_1_1_5_1" hidden="1">{"'Ark1'!$A$8:$M$33"}</definedName>
    <definedName name="HTML_Control_3_1_1_1_1_5_2" hidden="1">{"'Ark1'!$A$8:$M$33"}</definedName>
    <definedName name="HTML_Control_3_1_1_1_1_5_3" hidden="1">{"'Ark1'!$A$8:$M$33"}</definedName>
    <definedName name="HTML_Control_3_1_1_1_1_5_4" hidden="1">{"'Ark1'!$A$8:$M$33"}</definedName>
    <definedName name="HTML_Control_3_1_1_1_1_5_5" hidden="1">{"'Ark1'!$A$8:$M$33"}</definedName>
    <definedName name="HTML_Control_3_1_1_1_2" hidden="1">{"'Ark1'!$A$8:$M$33"}</definedName>
    <definedName name="HTML_Control_3_1_1_1_2_1" hidden="1">{"'Ark1'!$A$8:$M$33"}</definedName>
    <definedName name="HTML_Control_3_1_1_1_2_1_1" hidden="1">{"'Ark1'!$A$8:$M$33"}</definedName>
    <definedName name="HTML_Control_3_1_1_1_2_1_1_1" hidden="1">{"'Ark1'!$A$8:$M$33"}</definedName>
    <definedName name="HTML_Control_3_1_1_1_2_1_1_2" hidden="1">{"'Ark1'!$A$8:$M$33"}</definedName>
    <definedName name="HTML_Control_3_1_1_1_2_1_1_3" hidden="1">{"'Ark1'!$A$8:$M$33"}</definedName>
    <definedName name="HTML_Control_3_1_1_1_2_1_1_4" hidden="1">{"'Ark1'!$A$8:$M$33"}</definedName>
    <definedName name="HTML_Control_3_1_1_1_2_1_1_5" hidden="1">{"'Ark1'!$A$8:$M$33"}</definedName>
    <definedName name="HTML_Control_3_1_1_1_2_1_2" hidden="1">{"'Ark1'!$A$8:$M$33"}</definedName>
    <definedName name="HTML_Control_3_1_1_1_2_1_2_1" hidden="1">{"'Ark1'!$A$8:$M$33"}</definedName>
    <definedName name="HTML_Control_3_1_1_1_2_1_2_2" hidden="1">{"'Ark1'!$A$8:$M$33"}</definedName>
    <definedName name="HTML_Control_3_1_1_1_2_1_2_3" hidden="1">{"'Ark1'!$A$8:$M$33"}</definedName>
    <definedName name="HTML_Control_3_1_1_1_2_1_2_4" hidden="1">{"'Ark1'!$A$8:$M$33"}</definedName>
    <definedName name="HTML_Control_3_1_1_1_2_1_2_5" hidden="1">{"'Ark1'!$A$8:$M$33"}</definedName>
    <definedName name="HTML_Control_3_1_1_1_2_1_3" hidden="1">{"'Ark1'!$A$8:$M$33"}</definedName>
    <definedName name="HTML_Control_3_1_1_1_2_1_3_1" hidden="1">{"'Ark1'!$A$8:$M$33"}</definedName>
    <definedName name="HTML_Control_3_1_1_1_2_1_3_2" hidden="1">{"'Ark1'!$A$8:$M$33"}</definedName>
    <definedName name="HTML_Control_3_1_1_1_2_1_3_3" hidden="1">{"'Ark1'!$A$8:$M$33"}</definedName>
    <definedName name="HTML_Control_3_1_1_1_2_1_3_4" hidden="1">{"'Ark1'!$A$8:$M$33"}</definedName>
    <definedName name="HTML_Control_3_1_1_1_2_1_3_5" hidden="1">{"'Ark1'!$A$8:$M$33"}</definedName>
    <definedName name="HTML_Control_3_1_1_1_2_1_4" hidden="1">{"'Ark1'!$A$8:$M$33"}</definedName>
    <definedName name="HTML_Control_3_1_1_1_2_1_4_1" hidden="1">{"'Ark1'!$A$8:$M$33"}</definedName>
    <definedName name="HTML_Control_3_1_1_1_2_1_4_2" hidden="1">{"'Ark1'!$A$8:$M$33"}</definedName>
    <definedName name="HTML_Control_3_1_1_1_2_1_4_3" hidden="1">{"'Ark1'!$A$8:$M$33"}</definedName>
    <definedName name="HTML_Control_3_1_1_1_2_1_4_4" hidden="1">{"'Ark1'!$A$8:$M$33"}</definedName>
    <definedName name="HTML_Control_3_1_1_1_2_1_4_5" hidden="1">{"'Ark1'!$A$8:$M$33"}</definedName>
    <definedName name="HTML_Control_3_1_1_1_2_1_5" hidden="1">{"'Ark1'!$A$8:$M$33"}</definedName>
    <definedName name="HTML_Control_3_1_1_1_2_1_5_1" hidden="1">{"'Ark1'!$A$8:$M$33"}</definedName>
    <definedName name="HTML_Control_3_1_1_1_2_1_5_2" hidden="1">{"'Ark1'!$A$8:$M$33"}</definedName>
    <definedName name="HTML_Control_3_1_1_1_2_1_5_3" hidden="1">{"'Ark1'!$A$8:$M$33"}</definedName>
    <definedName name="HTML_Control_3_1_1_1_2_1_5_4" hidden="1">{"'Ark1'!$A$8:$M$33"}</definedName>
    <definedName name="HTML_Control_3_1_1_1_2_1_5_5" hidden="1">{"'Ark1'!$A$8:$M$33"}</definedName>
    <definedName name="HTML_Control_3_1_1_1_2_2" hidden="1">{"'Ark1'!$A$8:$M$33"}</definedName>
    <definedName name="HTML_Control_3_1_1_1_2_2_1" hidden="1">{"'Ark1'!$A$8:$M$33"}</definedName>
    <definedName name="HTML_Control_3_1_1_1_2_2_2" hidden="1">{"'Ark1'!$A$8:$M$33"}</definedName>
    <definedName name="HTML_Control_3_1_1_1_2_2_3" hidden="1">{"'Ark1'!$A$8:$M$33"}</definedName>
    <definedName name="HTML_Control_3_1_1_1_2_2_4" hidden="1">{"'Ark1'!$A$8:$M$33"}</definedName>
    <definedName name="HTML_Control_3_1_1_1_2_2_5" hidden="1">{"'Ark1'!$A$8:$M$33"}</definedName>
    <definedName name="HTML_Control_3_1_1_1_2_3" hidden="1">{"'Ark1'!$A$8:$M$33"}</definedName>
    <definedName name="HTML_Control_3_1_1_1_2_3_1" hidden="1">{"'Ark1'!$A$8:$M$33"}</definedName>
    <definedName name="HTML_Control_3_1_1_1_2_3_2" hidden="1">{"'Ark1'!$A$8:$M$33"}</definedName>
    <definedName name="HTML_Control_3_1_1_1_2_3_3" hidden="1">{"'Ark1'!$A$8:$M$33"}</definedName>
    <definedName name="HTML_Control_3_1_1_1_2_3_4" hidden="1">{"'Ark1'!$A$8:$M$33"}</definedName>
    <definedName name="HTML_Control_3_1_1_1_2_3_5" hidden="1">{"'Ark1'!$A$8:$M$33"}</definedName>
    <definedName name="HTML_Control_3_1_1_1_2_4" hidden="1">{"'Ark1'!$A$8:$M$33"}</definedName>
    <definedName name="HTML_Control_3_1_1_1_2_4_1" hidden="1">{"'Ark1'!$A$8:$M$33"}</definedName>
    <definedName name="HTML_Control_3_1_1_1_2_4_2" hidden="1">{"'Ark1'!$A$8:$M$33"}</definedName>
    <definedName name="HTML_Control_3_1_1_1_2_4_3" hidden="1">{"'Ark1'!$A$8:$M$33"}</definedName>
    <definedName name="HTML_Control_3_1_1_1_2_4_4" hidden="1">{"'Ark1'!$A$8:$M$33"}</definedName>
    <definedName name="HTML_Control_3_1_1_1_2_4_5" hidden="1">{"'Ark1'!$A$8:$M$33"}</definedName>
    <definedName name="HTML_Control_3_1_1_1_2_5" hidden="1">{"'Ark1'!$A$8:$M$33"}</definedName>
    <definedName name="HTML_Control_3_1_1_1_2_5_1" hidden="1">{"'Ark1'!$A$8:$M$33"}</definedName>
    <definedName name="HTML_Control_3_1_1_1_2_5_2" hidden="1">{"'Ark1'!$A$8:$M$33"}</definedName>
    <definedName name="HTML_Control_3_1_1_1_2_5_3" hidden="1">{"'Ark1'!$A$8:$M$33"}</definedName>
    <definedName name="HTML_Control_3_1_1_1_2_5_4" hidden="1">{"'Ark1'!$A$8:$M$33"}</definedName>
    <definedName name="HTML_Control_3_1_1_1_2_5_5" hidden="1">{"'Ark1'!$A$8:$M$33"}</definedName>
    <definedName name="HTML_Control_3_1_1_1_3" hidden="1">{"'Ark1'!$A$8:$M$33"}</definedName>
    <definedName name="HTML_Control_3_1_1_1_3_1" hidden="1">{"'Ark1'!$A$8:$M$33"}</definedName>
    <definedName name="HTML_Control_3_1_1_1_3_1_1" hidden="1">{"'Ark1'!$A$8:$M$33"}</definedName>
    <definedName name="HTML_Control_3_1_1_1_3_1_1_1" hidden="1">{"'Ark1'!$A$8:$M$33"}</definedName>
    <definedName name="HTML_Control_3_1_1_1_3_1_1_2" hidden="1">{"'Ark1'!$A$8:$M$33"}</definedName>
    <definedName name="HTML_Control_3_1_1_1_3_1_1_3" hidden="1">{"'Ark1'!$A$8:$M$33"}</definedName>
    <definedName name="HTML_Control_3_1_1_1_3_1_1_4" hidden="1">{"'Ark1'!$A$8:$M$33"}</definedName>
    <definedName name="HTML_Control_3_1_1_1_3_1_1_5" hidden="1">{"'Ark1'!$A$8:$M$33"}</definedName>
    <definedName name="HTML_Control_3_1_1_1_3_1_2" hidden="1">{"'Ark1'!$A$8:$M$33"}</definedName>
    <definedName name="HTML_Control_3_1_1_1_3_1_2_1" hidden="1">{"'Ark1'!$A$8:$M$33"}</definedName>
    <definedName name="HTML_Control_3_1_1_1_3_1_2_2" hidden="1">{"'Ark1'!$A$8:$M$33"}</definedName>
    <definedName name="HTML_Control_3_1_1_1_3_1_2_3" hidden="1">{"'Ark1'!$A$8:$M$33"}</definedName>
    <definedName name="HTML_Control_3_1_1_1_3_1_2_4" hidden="1">{"'Ark1'!$A$8:$M$33"}</definedName>
    <definedName name="HTML_Control_3_1_1_1_3_1_2_5" hidden="1">{"'Ark1'!$A$8:$M$33"}</definedName>
    <definedName name="HTML_Control_3_1_1_1_3_1_3" hidden="1">{"'Ark1'!$A$8:$M$33"}</definedName>
    <definedName name="HTML_Control_3_1_1_1_3_1_3_1" hidden="1">{"'Ark1'!$A$8:$M$33"}</definedName>
    <definedName name="HTML_Control_3_1_1_1_3_1_3_2" hidden="1">{"'Ark1'!$A$8:$M$33"}</definedName>
    <definedName name="HTML_Control_3_1_1_1_3_1_3_3" hidden="1">{"'Ark1'!$A$8:$M$33"}</definedName>
    <definedName name="HTML_Control_3_1_1_1_3_1_3_4" hidden="1">{"'Ark1'!$A$8:$M$33"}</definedName>
    <definedName name="HTML_Control_3_1_1_1_3_1_3_5" hidden="1">{"'Ark1'!$A$8:$M$33"}</definedName>
    <definedName name="HTML_Control_3_1_1_1_3_1_4" hidden="1">{"'Ark1'!$A$8:$M$33"}</definedName>
    <definedName name="HTML_Control_3_1_1_1_3_1_4_1" hidden="1">{"'Ark1'!$A$8:$M$33"}</definedName>
    <definedName name="HTML_Control_3_1_1_1_3_1_4_2" hidden="1">{"'Ark1'!$A$8:$M$33"}</definedName>
    <definedName name="HTML_Control_3_1_1_1_3_1_4_3" hidden="1">{"'Ark1'!$A$8:$M$33"}</definedName>
    <definedName name="HTML_Control_3_1_1_1_3_1_4_4" hidden="1">{"'Ark1'!$A$8:$M$33"}</definedName>
    <definedName name="HTML_Control_3_1_1_1_3_1_4_5" hidden="1">{"'Ark1'!$A$8:$M$33"}</definedName>
    <definedName name="HTML_Control_3_1_1_1_3_1_5" hidden="1">{"'Ark1'!$A$8:$M$33"}</definedName>
    <definedName name="HTML_Control_3_1_1_1_3_1_5_1" hidden="1">{"'Ark1'!$A$8:$M$33"}</definedName>
    <definedName name="HTML_Control_3_1_1_1_3_1_5_2" hidden="1">{"'Ark1'!$A$8:$M$33"}</definedName>
    <definedName name="HTML_Control_3_1_1_1_3_1_5_3" hidden="1">{"'Ark1'!$A$8:$M$33"}</definedName>
    <definedName name="HTML_Control_3_1_1_1_3_1_5_4" hidden="1">{"'Ark1'!$A$8:$M$33"}</definedName>
    <definedName name="HTML_Control_3_1_1_1_3_1_5_5" hidden="1">{"'Ark1'!$A$8:$M$33"}</definedName>
    <definedName name="HTML_Control_3_1_1_1_3_2" hidden="1">{"'Ark1'!$A$8:$M$33"}</definedName>
    <definedName name="HTML_Control_3_1_1_1_3_2_1" hidden="1">{"'Ark1'!$A$8:$M$33"}</definedName>
    <definedName name="HTML_Control_3_1_1_1_3_2_2" hidden="1">{"'Ark1'!$A$8:$M$33"}</definedName>
    <definedName name="HTML_Control_3_1_1_1_3_2_3" hidden="1">{"'Ark1'!$A$8:$M$33"}</definedName>
    <definedName name="HTML_Control_3_1_1_1_3_2_4" hidden="1">{"'Ark1'!$A$8:$M$33"}</definedName>
    <definedName name="HTML_Control_3_1_1_1_3_2_5" hidden="1">{"'Ark1'!$A$8:$M$33"}</definedName>
    <definedName name="HTML_Control_3_1_1_1_3_3" hidden="1">{"'Ark1'!$A$8:$M$33"}</definedName>
    <definedName name="HTML_Control_3_1_1_1_3_3_1" hidden="1">{"'Ark1'!$A$8:$M$33"}</definedName>
    <definedName name="HTML_Control_3_1_1_1_3_3_2" hidden="1">{"'Ark1'!$A$8:$M$33"}</definedName>
    <definedName name="HTML_Control_3_1_1_1_3_3_3" hidden="1">{"'Ark1'!$A$8:$M$33"}</definedName>
    <definedName name="HTML_Control_3_1_1_1_3_3_4" hidden="1">{"'Ark1'!$A$8:$M$33"}</definedName>
    <definedName name="HTML_Control_3_1_1_1_3_3_5" hidden="1">{"'Ark1'!$A$8:$M$33"}</definedName>
    <definedName name="HTML_Control_3_1_1_1_3_4" hidden="1">{"'Ark1'!$A$8:$M$33"}</definedName>
    <definedName name="HTML_Control_3_1_1_1_3_4_1" hidden="1">{"'Ark1'!$A$8:$M$33"}</definedName>
    <definedName name="HTML_Control_3_1_1_1_3_4_2" hidden="1">{"'Ark1'!$A$8:$M$33"}</definedName>
    <definedName name="HTML_Control_3_1_1_1_3_4_3" hidden="1">{"'Ark1'!$A$8:$M$33"}</definedName>
    <definedName name="HTML_Control_3_1_1_1_3_4_4" hidden="1">{"'Ark1'!$A$8:$M$33"}</definedName>
    <definedName name="HTML_Control_3_1_1_1_3_4_5" hidden="1">{"'Ark1'!$A$8:$M$33"}</definedName>
    <definedName name="HTML_Control_3_1_1_1_3_5" hidden="1">{"'Ark1'!$A$8:$M$33"}</definedName>
    <definedName name="HTML_Control_3_1_1_1_3_5_1" hidden="1">{"'Ark1'!$A$8:$M$33"}</definedName>
    <definedName name="HTML_Control_3_1_1_1_3_5_2" hidden="1">{"'Ark1'!$A$8:$M$33"}</definedName>
    <definedName name="HTML_Control_3_1_1_1_3_5_3" hidden="1">{"'Ark1'!$A$8:$M$33"}</definedName>
    <definedName name="HTML_Control_3_1_1_1_3_5_4" hidden="1">{"'Ark1'!$A$8:$M$33"}</definedName>
    <definedName name="HTML_Control_3_1_1_1_3_5_5" hidden="1">{"'Ark1'!$A$8:$M$33"}</definedName>
    <definedName name="HTML_Control_3_1_1_1_4" hidden="1">{"'Ark1'!$A$8:$M$33"}</definedName>
    <definedName name="HTML_Control_3_1_1_1_4_1" hidden="1">{"'Ark1'!$A$8:$M$33"}</definedName>
    <definedName name="HTML_Control_3_1_1_1_4_1_1" hidden="1">{"'Ark1'!$A$8:$M$33"}</definedName>
    <definedName name="HTML_Control_3_1_1_1_4_1_2" hidden="1">{"'Ark1'!$A$8:$M$33"}</definedName>
    <definedName name="HTML_Control_3_1_1_1_4_1_3" hidden="1">{"'Ark1'!$A$8:$M$33"}</definedName>
    <definedName name="HTML_Control_3_1_1_1_4_1_4" hidden="1">{"'Ark1'!$A$8:$M$33"}</definedName>
    <definedName name="HTML_Control_3_1_1_1_4_1_5" hidden="1">{"'Ark1'!$A$8:$M$33"}</definedName>
    <definedName name="HTML_Control_3_1_1_1_4_2" hidden="1">{"'Ark1'!$A$8:$M$33"}</definedName>
    <definedName name="HTML_Control_3_1_1_1_4_2_1" hidden="1">{"'Ark1'!$A$8:$M$33"}</definedName>
    <definedName name="HTML_Control_3_1_1_1_4_2_2" hidden="1">{"'Ark1'!$A$8:$M$33"}</definedName>
    <definedName name="HTML_Control_3_1_1_1_4_2_3" hidden="1">{"'Ark1'!$A$8:$M$33"}</definedName>
    <definedName name="HTML_Control_3_1_1_1_4_2_4" hidden="1">{"'Ark1'!$A$8:$M$33"}</definedName>
    <definedName name="HTML_Control_3_1_1_1_4_2_5" hidden="1">{"'Ark1'!$A$8:$M$33"}</definedName>
    <definedName name="HTML_Control_3_1_1_1_4_3" hidden="1">{"'Ark1'!$A$8:$M$33"}</definedName>
    <definedName name="HTML_Control_3_1_1_1_4_3_1" hidden="1">{"'Ark1'!$A$8:$M$33"}</definedName>
    <definedName name="HTML_Control_3_1_1_1_4_3_2" hidden="1">{"'Ark1'!$A$8:$M$33"}</definedName>
    <definedName name="HTML_Control_3_1_1_1_4_3_3" hidden="1">{"'Ark1'!$A$8:$M$33"}</definedName>
    <definedName name="HTML_Control_3_1_1_1_4_3_4" hidden="1">{"'Ark1'!$A$8:$M$33"}</definedName>
    <definedName name="HTML_Control_3_1_1_1_4_3_5" hidden="1">{"'Ark1'!$A$8:$M$33"}</definedName>
    <definedName name="HTML_Control_3_1_1_1_4_4" hidden="1">{"'Ark1'!$A$8:$M$33"}</definedName>
    <definedName name="HTML_Control_3_1_1_1_4_4_1" hidden="1">{"'Ark1'!$A$8:$M$33"}</definedName>
    <definedName name="HTML_Control_3_1_1_1_4_4_2" hidden="1">{"'Ark1'!$A$8:$M$33"}</definedName>
    <definedName name="HTML_Control_3_1_1_1_4_4_3" hidden="1">{"'Ark1'!$A$8:$M$33"}</definedName>
    <definedName name="HTML_Control_3_1_1_1_4_4_4" hidden="1">{"'Ark1'!$A$8:$M$33"}</definedName>
    <definedName name="HTML_Control_3_1_1_1_4_4_5" hidden="1">{"'Ark1'!$A$8:$M$33"}</definedName>
    <definedName name="HTML_Control_3_1_1_1_4_5" hidden="1">{"'Ark1'!$A$8:$M$33"}</definedName>
    <definedName name="HTML_Control_3_1_1_1_4_5_1" hidden="1">{"'Ark1'!$A$8:$M$33"}</definedName>
    <definedName name="HTML_Control_3_1_1_1_4_5_2" hidden="1">{"'Ark1'!$A$8:$M$33"}</definedName>
    <definedName name="HTML_Control_3_1_1_1_4_5_3" hidden="1">{"'Ark1'!$A$8:$M$33"}</definedName>
    <definedName name="HTML_Control_3_1_1_1_4_5_4" hidden="1">{"'Ark1'!$A$8:$M$33"}</definedName>
    <definedName name="HTML_Control_3_1_1_1_4_5_5" hidden="1">{"'Ark1'!$A$8:$M$33"}</definedName>
    <definedName name="HTML_Control_3_1_1_1_5" hidden="1">{"'Ark1'!$A$8:$M$33"}</definedName>
    <definedName name="HTML_Control_3_1_1_1_5_1" hidden="1">{"'Ark1'!$A$8:$M$33"}</definedName>
    <definedName name="HTML_Control_3_1_1_1_5_2" hidden="1">{"'Ark1'!$A$8:$M$33"}</definedName>
    <definedName name="HTML_Control_3_1_1_1_5_3" hidden="1">{"'Ark1'!$A$8:$M$33"}</definedName>
    <definedName name="HTML_Control_3_1_1_1_5_4" hidden="1">{"'Ark1'!$A$8:$M$33"}</definedName>
    <definedName name="HTML_Control_3_1_1_1_5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1_1" hidden="1">{"'Ark1'!$A$8:$M$33"}</definedName>
    <definedName name="HTML_Control_3_1_1_2_1_1_1_1_2" hidden="1">{"'Ark1'!$A$8:$M$33"}</definedName>
    <definedName name="HTML_Control_3_1_1_2_1_1_1_1_3" hidden="1">{"'Ark1'!$A$8:$M$33"}</definedName>
    <definedName name="HTML_Control_3_1_1_2_1_1_1_1_4" hidden="1">{"'Ark1'!$A$8:$M$33"}</definedName>
    <definedName name="HTML_Control_3_1_1_2_1_1_1_1_5" hidden="1">{"'Ark1'!$A$8:$M$33"}</definedName>
    <definedName name="HTML_Control_3_1_1_2_1_1_1_2" hidden="1">{"'Ark1'!$A$8:$M$33"}</definedName>
    <definedName name="HTML_Control_3_1_1_2_1_1_1_2_1" hidden="1">{"'Ark1'!$A$8:$M$33"}</definedName>
    <definedName name="HTML_Control_3_1_1_2_1_1_1_2_2" hidden="1">{"'Ark1'!$A$8:$M$33"}</definedName>
    <definedName name="HTML_Control_3_1_1_2_1_1_1_2_3" hidden="1">{"'Ark1'!$A$8:$M$33"}</definedName>
    <definedName name="HTML_Control_3_1_1_2_1_1_1_2_4" hidden="1">{"'Ark1'!$A$8:$M$33"}</definedName>
    <definedName name="HTML_Control_3_1_1_2_1_1_1_2_5" hidden="1">{"'Ark1'!$A$8:$M$33"}</definedName>
    <definedName name="HTML_Control_3_1_1_2_1_1_1_3" hidden="1">{"'Ark1'!$A$8:$M$33"}</definedName>
    <definedName name="HTML_Control_3_1_1_2_1_1_1_3_1" hidden="1">{"'Ark1'!$A$8:$M$33"}</definedName>
    <definedName name="HTML_Control_3_1_1_2_1_1_1_3_2" hidden="1">{"'Ark1'!$A$8:$M$33"}</definedName>
    <definedName name="HTML_Control_3_1_1_2_1_1_1_3_3" hidden="1">{"'Ark1'!$A$8:$M$33"}</definedName>
    <definedName name="HTML_Control_3_1_1_2_1_1_1_3_4" hidden="1">{"'Ark1'!$A$8:$M$33"}</definedName>
    <definedName name="HTML_Control_3_1_1_2_1_1_1_3_5" hidden="1">{"'Ark1'!$A$8:$M$33"}</definedName>
    <definedName name="HTML_Control_3_1_1_2_1_1_1_4" hidden="1">{"'Ark1'!$A$8:$M$33"}</definedName>
    <definedName name="HTML_Control_3_1_1_2_1_1_1_4_1" hidden="1">{"'Ark1'!$A$8:$M$33"}</definedName>
    <definedName name="HTML_Control_3_1_1_2_1_1_1_4_2" hidden="1">{"'Ark1'!$A$8:$M$33"}</definedName>
    <definedName name="HTML_Control_3_1_1_2_1_1_1_4_3" hidden="1">{"'Ark1'!$A$8:$M$33"}</definedName>
    <definedName name="HTML_Control_3_1_1_2_1_1_1_4_4" hidden="1">{"'Ark1'!$A$8:$M$33"}</definedName>
    <definedName name="HTML_Control_3_1_1_2_1_1_1_4_5" hidden="1">{"'Ark1'!$A$8:$M$33"}</definedName>
    <definedName name="HTML_Control_3_1_1_2_1_1_1_5" hidden="1">{"'Ark1'!$A$8:$M$33"}</definedName>
    <definedName name="HTML_Control_3_1_1_2_1_1_1_5_1" hidden="1">{"'Ark1'!$A$8:$M$33"}</definedName>
    <definedName name="HTML_Control_3_1_1_2_1_1_1_5_2" hidden="1">{"'Ark1'!$A$8:$M$33"}</definedName>
    <definedName name="HTML_Control_3_1_1_2_1_1_1_5_3" hidden="1">{"'Ark1'!$A$8:$M$33"}</definedName>
    <definedName name="HTML_Control_3_1_1_2_1_1_1_5_4" hidden="1">{"'Ark1'!$A$8:$M$33"}</definedName>
    <definedName name="HTML_Control_3_1_1_2_1_1_1_5_5" hidden="1">{"'Ark1'!$A$8:$M$33"}</definedName>
    <definedName name="HTML_Control_3_1_1_2_1_1_2" hidden="1">{"'Ark1'!$A$8:$M$33"}</definedName>
    <definedName name="HTML_Control_3_1_1_2_1_1_2_1" hidden="1">{"'Ark1'!$A$8:$M$33"}</definedName>
    <definedName name="HTML_Control_3_1_1_2_1_1_2_2" hidden="1">{"'Ark1'!$A$8:$M$33"}</definedName>
    <definedName name="HTML_Control_3_1_1_2_1_1_2_3" hidden="1">{"'Ark1'!$A$8:$M$33"}</definedName>
    <definedName name="HTML_Control_3_1_1_2_1_1_2_4" hidden="1">{"'Ark1'!$A$8:$M$33"}</definedName>
    <definedName name="HTML_Control_3_1_1_2_1_1_2_5" hidden="1">{"'Ark1'!$A$8:$M$33"}</definedName>
    <definedName name="HTML_Control_3_1_1_2_1_1_3" hidden="1">{"'Ark1'!$A$8:$M$33"}</definedName>
    <definedName name="HTML_Control_3_1_1_2_1_1_3_1" hidden="1">{"'Ark1'!$A$8:$M$33"}</definedName>
    <definedName name="HTML_Control_3_1_1_2_1_1_3_2" hidden="1">{"'Ark1'!$A$8:$M$33"}</definedName>
    <definedName name="HTML_Control_3_1_1_2_1_1_3_3" hidden="1">{"'Ark1'!$A$8:$M$33"}</definedName>
    <definedName name="HTML_Control_3_1_1_2_1_1_3_4" hidden="1">{"'Ark1'!$A$8:$M$33"}</definedName>
    <definedName name="HTML_Control_3_1_1_2_1_1_3_5" hidden="1">{"'Ark1'!$A$8:$M$33"}</definedName>
    <definedName name="HTML_Control_3_1_1_2_1_1_4" hidden="1">{"'Ark1'!$A$8:$M$33"}</definedName>
    <definedName name="HTML_Control_3_1_1_2_1_1_4_1" hidden="1">{"'Ark1'!$A$8:$M$33"}</definedName>
    <definedName name="HTML_Control_3_1_1_2_1_1_4_2" hidden="1">{"'Ark1'!$A$8:$M$33"}</definedName>
    <definedName name="HTML_Control_3_1_1_2_1_1_4_3" hidden="1">{"'Ark1'!$A$8:$M$33"}</definedName>
    <definedName name="HTML_Control_3_1_1_2_1_1_4_4" hidden="1">{"'Ark1'!$A$8:$M$33"}</definedName>
    <definedName name="HTML_Control_3_1_1_2_1_1_4_5" hidden="1">{"'Ark1'!$A$8:$M$33"}</definedName>
    <definedName name="HTML_Control_3_1_1_2_1_1_5" hidden="1">{"'Ark1'!$A$8:$M$33"}</definedName>
    <definedName name="HTML_Control_3_1_1_2_1_1_5_1" hidden="1">{"'Ark1'!$A$8:$M$33"}</definedName>
    <definedName name="HTML_Control_3_1_1_2_1_1_5_2" hidden="1">{"'Ark1'!$A$8:$M$33"}</definedName>
    <definedName name="HTML_Control_3_1_1_2_1_1_5_3" hidden="1">{"'Ark1'!$A$8:$M$33"}</definedName>
    <definedName name="HTML_Control_3_1_1_2_1_1_5_4" hidden="1">{"'Ark1'!$A$8:$M$33"}</definedName>
    <definedName name="HTML_Control_3_1_1_2_1_1_5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1_1" hidden="1">{"'Ark1'!$A$8:$M$33"}</definedName>
    <definedName name="HTML_Control_3_1_1_2_1_2_1_1_2" hidden="1">{"'Ark1'!$A$8:$M$33"}</definedName>
    <definedName name="HTML_Control_3_1_1_2_1_2_1_1_3" hidden="1">{"'Ark1'!$A$8:$M$33"}</definedName>
    <definedName name="HTML_Control_3_1_1_2_1_2_1_1_4" hidden="1">{"'Ark1'!$A$8:$M$33"}</definedName>
    <definedName name="HTML_Control_3_1_1_2_1_2_1_1_5" hidden="1">{"'Ark1'!$A$8:$M$33"}</definedName>
    <definedName name="HTML_Control_3_1_1_2_1_2_1_2" hidden="1">{"'Ark1'!$A$8:$M$33"}</definedName>
    <definedName name="HTML_Control_3_1_1_2_1_2_1_2_1" hidden="1">{"'Ark1'!$A$8:$M$33"}</definedName>
    <definedName name="HTML_Control_3_1_1_2_1_2_1_2_2" hidden="1">{"'Ark1'!$A$8:$M$33"}</definedName>
    <definedName name="HTML_Control_3_1_1_2_1_2_1_2_3" hidden="1">{"'Ark1'!$A$8:$M$33"}</definedName>
    <definedName name="HTML_Control_3_1_1_2_1_2_1_2_4" hidden="1">{"'Ark1'!$A$8:$M$33"}</definedName>
    <definedName name="HTML_Control_3_1_1_2_1_2_1_2_5" hidden="1">{"'Ark1'!$A$8:$M$33"}</definedName>
    <definedName name="HTML_Control_3_1_1_2_1_2_1_3" hidden="1">{"'Ark1'!$A$8:$M$33"}</definedName>
    <definedName name="HTML_Control_3_1_1_2_1_2_1_3_1" hidden="1">{"'Ark1'!$A$8:$M$33"}</definedName>
    <definedName name="HTML_Control_3_1_1_2_1_2_1_3_2" hidden="1">{"'Ark1'!$A$8:$M$33"}</definedName>
    <definedName name="HTML_Control_3_1_1_2_1_2_1_3_3" hidden="1">{"'Ark1'!$A$8:$M$33"}</definedName>
    <definedName name="HTML_Control_3_1_1_2_1_2_1_3_4" hidden="1">{"'Ark1'!$A$8:$M$33"}</definedName>
    <definedName name="HTML_Control_3_1_1_2_1_2_1_3_5" hidden="1">{"'Ark1'!$A$8:$M$33"}</definedName>
    <definedName name="HTML_Control_3_1_1_2_1_2_1_4" hidden="1">{"'Ark1'!$A$8:$M$33"}</definedName>
    <definedName name="HTML_Control_3_1_1_2_1_2_1_4_1" hidden="1">{"'Ark1'!$A$8:$M$33"}</definedName>
    <definedName name="HTML_Control_3_1_1_2_1_2_1_4_2" hidden="1">{"'Ark1'!$A$8:$M$33"}</definedName>
    <definedName name="HTML_Control_3_1_1_2_1_2_1_4_3" hidden="1">{"'Ark1'!$A$8:$M$33"}</definedName>
    <definedName name="HTML_Control_3_1_1_2_1_2_1_4_4" hidden="1">{"'Ark1'!$A$8:$M$33"}</definedName>
    <definedName name="HTML_Control_3_1_1_2_1_2_1_4_5" hidden="1">{"'Ark1'!$A$8:$M$33"}</definedName>
    <definedName name="HTML_Control_3_1_1_2_1_2_1_5" hidden="1">{"'Ark1'!$A$8:$M$33"}</definedName>
    <definedName name="HTML_Control_3_1_1_2_1_2_1_5_1" hidden="1">{"'Ark1'!$A$8:$M$33"}</definedName>
    <definedName name="HTML_Control_3_1_1_2_1_2_1_5_2" hidden="1">{"'Ark1'!$A$8:$M$33"}</definedName>
    <definedName name="HTML_Control_3_1_1_2_1_2_1_5_3" hidden="1">{"'Ark1'!$A$8:$M$33"}</definedName>
    <definedName name="HTML_Control_3_1_1_2_1_2_1_5_4" hidden="1">{"'Ark1'!$A$8:$M$33"}</definedName>
    <definedName name="HTML_Control_3_1_1_2_1_2_1_5_5" hidden="1">{"'Ark1'!$A$8:$M$33"}</definedName>
    <definedName name="HTML_Control_3_1_1_2_1_2_2" hidden="1">{"'Ark1'!$A$8:$M$33"}</definedName>
    <definedName name="HTML_Control_3_1_1_2_1_2_2_1" hidden="1">{"'Ark1'!$A$8:$M$33"}</definedName>
    <definedName name="HTML_Control_3_1_1_2_1_2_2_2" hidden="1">{"'Ark1'!$A$8:$M$33"}</definedName>
    <definedName name="HTML_Control_3_1_1_2_1_2_2_3" hidden="1">{"'Ark1'!$A$8:$M$33"}</definedName>
    <definedName name="HTML_Control_3_1_1_2_1_2_2_4" hidden="1">{"'Ark1'!$A$8:$M$33"}</definedName>
    <definedName name="HTML_Control_3_1_1_2_1_2_2_5" hidden="1">{"'Ark1'!$A$8:$M$33"}</definedName>
    <definedName name="HTML_Control_3_1_1_2_1_2_3" hidden="1">{"'Ark1'!$A$8:$M$33"}</definedName>
    <definedName name="HTML_Control_3_1_1_2_1_2_3_1" hidden="1">{"'Ark1'!$A$8:$M$33"}</definedName>
    <definedName name="HTML_Control_3_1_1_2_1_2_3_2" hidden="1">{"'Ark1'!$A$8:$M$33"}</definedName>
    <definedName name="HTML_Control_3_1_1_2_1_2_3_3" hidden="1">{"'Ark1'!$A$8:$M$33"}</definedName>
    <definedName name="HTML_Control_3_1_1_2_1_2_3_4" hidden="1">{"'Ark1'!$A$8:$M$33"}</definedName>
    <definedName name="HTML_Control_3_1_1_2_1_2_3_5" hidden="1">{"'Ark1'!$A$8:$M$33"}</definedName>
    <definedName name="HTML_Control_3_1_1_2_1_2_4" hidden="1">{"'Ark1'!$A$8:$M$33"}</definedName>
    <definedName name="HTML_Control_3_1_1_2_1_2_4_1" hidden="1">{"'Ark1'!$A$8:$M$33"}</definedName>
    <definedName name="HTML_Control_3_1_1_2_1_2_4_2" hidden="1">{"'Ark1'!$A$8:$M$33"}</definedName>
    <definedName name="HTML_Control_3_1_1_2_1_2_4_3" hidden="1">{"'Ark1'!$A$8:$M$33"}</definedName>
    <definedName name="HTML_Control_3_1_1_2_1_2_4_4" hidden="1">{"'Ark1'!$A$8:$M$33"}</definedName>
    <definedName name="HTML_Control_3_1_1_2_1_2_4_5" hidden="1">{"'Ark1'!$A$8:$M$33"}</definedName>
    <definedName name="HTML_Control_3_1_1_2_1_2_5" hidden="1">{"'Ark1'!$A$8:$M$33"}</definedName>
    <definedName name="HTML_Control_3_1_1_2_1_2_5_1" hidden="1">{"'Ark1'!$A$8:$M$33"}</definedName>
    <definedName name="HTML_Control_3_1_1_2_1_2_5_2" hidden="1">{"'Ark1'!$A$8:$M$33"}</definedName>
    <definedName name="HTML_Control_3_1_1_2_1_2_5_3" hidden="1">{"'Ark1'!$A$8:$M$33"}</definedName>
    <definedName name="HTML_Control_3_1_1_2_1_2_5_4" hidden="1">{"'Ark1'!$A$8:$M$33"}</definedName>
    <definedName name="HTML_Control_3_1_1_2_1_2_5_5" hidden="1">{"'Ark1'!$A$8:$M$33"}</definedName>
    <definedName name="HTML_Control_3_1_1_2_1_3" hidden="1">{"'Ark1'!$A$8:$M$33"}</definedName>
    <definedName name="HTML_Control_3_1_1_2_1_3_1" hidden="1">{"'Ark1'!$A$8:$M$33"}</definedName>
    <definedName name="HTML_Control_3_1_1_2_1_3_1_1" hidden="1">{"'Ark1'!$A$8:$M$33"}</definedName>
    <definedName name="HTML_Control_3_1_1_2_1_3_1_2" hidden="1">{"'Ark1'!$A$8:$M$33"}</definedName>
    <definedName name="HTML_Control_3_1_1_2_1_3_1_3" hidden="1">{"'Ark1'!$A$8:$M$33"}</definedName>
    <definedName name="HTML_Control_3_1_1_2_1_3_1_4" hidden="1">{"'Ark1'!$A$8:$M$33"}</definedName>
    <definedName name="HTML_Control_3_1_1_2_1_3_1_5" hidden="1">{"'Ark1'!$A$8:$M$33"}</definedName>
    <definedName name="HTML_Control_3_1_1_2_1_3_2" hidden="1">{"'Ark1'!$A$8:$M$33"}</definedName>
    <definedName name="HTML_Control_3_1_1_2_1_3_2_1" hidden="1">{"'Ark1'!$A$8:$M$33"}</definedName>
    <definedName name="HTML_Control_3_1_1_2_1_3_2_2" hidden="1">{"'Ark1'!$A$8:$M$33"}</definedName>
    <definedName name="HTML_Control_3_1_1_2_1_3_2_3" hidden="1">{"'Ark1'!$A$8:$M$33"}</definedName>
    <definedName name="HTML_Control_3_1_1_2_1_3_2_4" hidden="1">{"'Ark1'!$A$8:$M$33"}</definedName>
    <definedName name="HTML_Control_3_1_1_2_1_3_2_5" hidden="1">{"'Ark1'!$A$8:$M$33"}</definedName>
    <definedName name="HTML_Control_3_1_1_2_1_3_3" hidden="1">{"'Ark1'!$A$8:$M$33"}</definedName>
    <definedName name="HTML_Control_3_1_1_2_1_3_3_1" hidden="1">{"'Ark1'!$A$8:$M$33"}</definedName>
    <definedName name="HTML_Control_3_1_1_2_1_3_3_2" hidden="1">{"'Ark1'!$A$8:$M$33"}</definedName>
    <definedName name="HTML_Control_3_1_1_2_1_3_3_3" hidden="1">{"'Ark1'!$A$8:$M$33"}</definedName>
    <definedName name="HTML_Control_3_1_1_2_1_3_3_4" hidden="1">{"'Ark1'!$A$8:$M$33"}</definedName>
    <definedName name="HTML_Control_3_1_1_2_1_3_3_5" hidden="1">{"'Ark1'!$A$8:$M$33"}</definedName>
    <definedName name="HTML_Control_3_1_1_2_1_3_4" hidden="1">{"'Ark1'!$A$8:$M$33"}</definedName>
    <definedName name="HTML_Control_3_1_1_2_1_3_4_1" hidden="1">{"'Ark1'!$A$8:$M$33"}</definedName>
    <definedName name="HTML_Control_3_1_1_2_1_3_4_2" hidden="1">{"'Ark1'!$A$8:$M$33"}</definedName>
    <definedName name="HTML_Control_3_1_1_2_1_3_4_3" hidden="1">{"'Ark1'!$A$8:$M$33"}</definedName>
    <definedName name="HTML_Control_3_1_1_2_1_3_4_4" hidden="1">{"'Ark1'!$A$8:$M$33"}</definedName>
    <definedName name="HTML_Control_3_1_1_2_1_3_4_5" hidden="1">{"'Ark1'!$A$8:$M$33"}</definedName>
    <definedName name="HTML_Control_3_1_1_2_1_3_5" hidden="1">{"'Ark1'!$A$8:$M$33"}</definedName>
    <definedName name="HTML_Control_3_1_1_2_1_3_5_1" hidden="1">{"'Ark1'!$A$8:$M$33"}</definedName>
    <definedName name="HTML_Control_3_1_1_2_1_3_5_2" hidden="1">{"'Ark1'!$A$8:$M$33"}</definedName>
    <definedName name="HTML_Control_3_1_1_2_1_3_5_3" hidden="1">{"'Ark1'!$A$8:$M$33"}</definedName>
    <definedName name="HTML_Control_3_1_1_2_1_3_5_4" hidden="1">{"'Ark1'!$A$8:$M$33"}</definedName>
    <definedName name="HTML_Control_3_1_1_2_1_3_5_5" hidden="1">{"'Ark1'!$A$8:$M$33"}</definedName>
    <definedName name="HTML_Control_3_1_1_2_1_4" hidden="1">{"'Ark1'!$A$8:$M$33"}</definedName>
    <definedName name="HTML_Control_3_1_1_2_1_4_1" hidden="1">{"'Ark1'!$A$8:$M$33"}</definedName>
    <definedName name="HTML_Control_3_1_1_2_1_4_2" hidden="1">{"'Ark1'!$A$8:$M$33"}</definedName>
    <definedName name="HTML_Control_3_1_1_2_1_4_3" hidden="1">{"'Ark1'!$A$8:$M$33"}</definedName>
    <definedName name="HTML_Control_3_1_1_2_1_4_4" hidden="1">{"'Ark1'!$A$8:$M$33"}</definedName>
    <definedName name="HTML_Control_3_1_1_2_1_4_5" hidden="1">{"'Ark1'!$A$8:$M$33"}</definedName>
    <definedName name="HTML_Control_3_1_1_2_1_5" hidden="1">{"'Ark1'!$A$8:$M$33"}</definedName>
    <definedName name="HTML_Control_3_1_1_2_1_5_1" hidden="1">{"'Ark1'!$A$8:$M$33"}</definedName>
    <definedName name="HTML_Control_3_1_1_2_1_5_2" hidden="1">{"'Ark1'!$A$8:$M$33"}</definedName>
    <definedName name="HTML_Control_3_1_1_2_1_5_3" hidden="1">{"'Ark1'!$A$8:$M$33"}</definedName>
    <definedName name="HTML_Control_3_1_1_2_1_5_4" hidden="1">{"'Ark1'!$A$8:$M$33"}</definedName>
    <definedName name="HTML_Control_3_1_1_2_1_5_5" hidden="1">{"'Ark1'!$A$8:$M$33"}</definedName>
    <definedName name="HTML_Control_3_1_1_2_2" hidden="1">{"'Ark1'!$A$8:$M$33"}</definedName>
    <definedName name="HTML_Control_3_1_1_2_2_1" hidden="1">{"'Ark1'!$A$8:$M$33"}</definedName>
    <definedName name="HTML_Control_3_1_1_2_2_1_1" hidden="1">{"'Ark1'!$A$8:$M$33"}</definedName>
    <definedName name="HTML_Control_3_1_1_2_2_1_1_1" hidden="1">{"'Ark1'!$A$8:$M$33"}</definedName>
    <definedName name="HTML_Control_3_1_1_2_2_1_1_2" hidden="1">{"'Ark1'!$A$8:$M$33"}</definedName>
    <definedName name="HTML_Control_3_1_1_2_2_1_1_3" hidden="1">{"'Ark1'!$A$8:$M$33"}</definedName>
    <definedName name="HTML_Control_3_1_1_2_2_1_1_4" hidden="1">{"'Ark1'!$A$8:$M$33"}</definedName>
    <definedName name="HTML_Control_3_1_1_2_2_1_1_5" hidden="1">{"'Ark1'!$A$8:$M$33"}</definedName>
    <definedName name="HTML_Control_3_1_1_2_2_1_2" hidden="1">{"'Ark1'!$A$8:$M$33"}</definedName>
    <definedName name="HTML_Control_3_1_1_2_2_1_2_1" hidden="1">{"'Ark1'!$A$8:$M$33"}</definedName>
    <definedName name="HTML_Control_3_1_1_2_2_1_2_2" hidden="1">{"'Ark1'!$A$8:$M$33"}</definedName>
    <definedName name="HTML_Control_3_1_1_2_2_1_2_3" hidden="1">{"'Ark1'!$A$8:$M$33"}</definedName>
    <definedName name="HTML_Control_3_1_1_2_2_1_2_4" hidden="1">{"'Ark1'!$A$8:$M$33"}</definedName>
    <definedName name="HTML_Control_3_1_1_2_2_1_2_5" hidden="1">{"'Ark1'!$A$8:$M$33"}</definedName>
    <definedName name="HTML_Control_3_1_1_2_2_1_3" hidden="1">{"'Ark1'!$A$8:$M$33"}</definedName>
    <definedName name="HTML_Control_3_1_1_2_2_1_3_1" hidden="1">{"'Ark1'!$A$8:$M$33"}</definedName>
    <definedName name="HTML_Control_3_1_1_2_2_1_3_2" hidden="1">{"'Ark1'!$A$8:$M$33"}</definedName>
    <definedName name="HTML_Control_3_1_1_2_2_1_3_3" hidden="1">{"'Ark1'!$A$8:$M$33"}</definedName>
    <definedName name="HTML_Control_3_1_1_2_2_1_3_4" hidden="1">{"'Ark1'!$A$8:$M$33"}</definedName>
    <definedName name="HTML_Control_3_1_1_2_2_1_3_5" hidden="1">{"'Ark1'!$A$8:$M$33"}</definedName>
    <definedName name="HTML_Control_3_1_1_2_2_1_4" hidden="1">{"'Ark1'!$A$8:$M$33"}</definedName>
    <definedName name="HTML_Control_3_1_1_2_2_1_4_1" hidden="1">{"'Ark1'!$A$8:$M$33"}</definedName>
    <definedName name="HTML_Control_3_1_1_2_2_1_4_2" hidden="1">{"'Ark1'!$A$8:$M$33"}</definedName>
    <definedName name="HTML_Control_3_1_1_2_2_1_4_3" hidden="1">{"'Ark1'!$A$8:$M$33"}</definedName>
    <definedName name="HTML_Control_3_1_1_2_2_1_4_4" hidden="1">{"'Ark1'!$A$8:$M$33"}</definedName>
    <definedName name="HTML_Control_3_1_1_2_2_1_4_5" hidden="1">{"'Ark1'!$A$8:$M$33"}</definedName>
    <definedName name="HTML_Control_3_1_1_2_2_1_5" hidden="1">{"'Ark1'!$A$8:$M$33"}</definedName>
    <definedName name="HTML_Control_3_1_1_2_2_1_5_1" hidden="1">{"'Ark1'!$A$8:$M$33"}</definedName>
    <definedName name="HTML_Control_3_1_1_2_2_1_5_2" hidden="1">{"'Ark1'!$A$8:$M$33"}</definedName>
    <definedName name="HTML_Control_3_1_1_2_2_1_5_3" hidden="1">{"'Ark1'!$A$8:$M$33"}</definedName>
    <definedName name="HTML_Control_3_1_1_2_2_1_5_4" hidden="1">{"'Ark1'!$A$8:$M$33"}</definedName>
    <definedName name="HTML_Control_3_1_1_2_2_1_5_5" hidden="1">{"'Ark1'!$A$8:$M$33"}</definedName>
    <definedName name="HTML_Control_3_1_1_2_2_2" hidden="1">{"'Ark1'!$A$8:$M$33"}</definedName>
    <definedName name="HTML_Control_3_1_1_2_2_2_1" hidden="1">{"'Ark1'!$A$8:$M$33"}</definedName>
    <definedName name="HTML_Control_3_1_1_2_2_2_2" hidden="1">{"'Ark1'!$A$8:$M$33"}</definedName>
    <definedName name="HTML_Control_3_1_1_2_2_2_3" hidden="1">{"'Ark1'!$A$8:$M$33"}</definedName>
    <definedName name="HTML_Control_3_1_1_2_2_2_4" hidden="1">{"'Ark1'!$A$8:$M$33"}</definedName>
    <definedName name="HTML_Control_3_1_1_2_2_2_5" hidden="1">{"'Ark1'!$A$8:$M$33"}</definedName>
    <definedName name="HTML_Control_3_1_1_2_2_3" hidden="1">{"'Ark1'!$A$8:$M$33"}</definedName>
    <definedName name="HTML_Control_3_1_1_2_2_3_1" hidden="1">{"'Ark1'!$A$8:$M$33"}</definedName>
    <definedName name="HTML_Control_3_1_1_2_2_3_2" hidden="1">{"'Ark1'!$A$8:$M$33"}</definedName>
    <definedName name="HTML_Control_3_1_1_2_2_3_3" hidden="1">{"'Ark1'!$A$8:$M$33"}</definedName>
    <definedName name="HTML_Control_3_1_1_2_2_3_4" hidden="1">{"'Ark1'!$A$8:$M$33"}</definedName>
    <definedName name="HTML_Control_3_1_1_2_2_3_5" hidden="1">{"'Ark1'!$A$8:$M$33"}</definedName>
    <definedName name="HTML_Control_3_1_1_2_2_4" hidden="1">{"'Ark1'!$A$8:$M$33"}</definedName>
    <definedName name="HTML_Control_3_1_1_2_2_4_1" hidden="1">{"'Ark1'!$A$8:$M$33"}</definedName>
    <definedName name="HTML_Control_3_1_1_2_2_4_2" hidden="1">{"'Ark1'!$A$8:$M$33"}</definedName>
    <definedName name="HTML_Control_3_1_1_2_2_4_3" hidden="1">{"'Ark1'!$A$8:$M$33"}</definedName>
    <definedName name="HTML_Control_3_1_1_2_2_4_4" hidden="1">{"'Ark1'!$A$8:$M$33"}</definedName>
    <definedName name="HTML_Control_3_1_1_2_2_4_5" hidden="1">{"'Ark1'!$A$8:$M$33"}</definedName>
    <definedName name="HTML_Control_3_1_1_2_2_5" hidden="1">{"'Ark1'!$A$8:$M$33"}</definedName>
    <definedName name="HTML_Control_3_1_1_2_2_5_1" hidden="1">{"'Ark1'!$A$8:$M$33"}</definedName>
    <definedName name="HTML_Control_3_1_1_2_2_5_2" hidden="1">{"'Ark1'!$A$8:$M$33"}</definedName>
    <definedName name="HTML_Control_3_1_1_2_2_5_3" hidden="1">{"'Ark1'!$A$8:$M$33"}</definedName>
    <definedName name="HTML_Control_3_1_1_2_2_5_4" hidden="1">{"'Ark1'!$A$8:$M$33"}</definedName>
    <definedName name="HTML_Control_3_1_1_2_2_5_5" hidden="1">{"'Ark1'!$A$8:$M$33"}</definedName>
    <definedName name="HTML_Control_3_1_1_2_3" hidden="1">{"'Ark1'!$A$8:$M$33"}</definedName>
    <definedName name="HTML_Control_3_1_1_2_3_1" hidden="1">{"'Ark1'!$A$8:$M$33"}</definedName>
    <definedName name="HTML_Control_3_1_1_2_3_1_1" hidden="1">{"'Ark1'!$A$8:$M$33"}</definedName>
    <definedName name="HTML_Control_3_1_1_2_3_1_1_1" hidden="1">{"'Ark1'!$A$8:$M$33"}</definedName>
    <definedName name="HTML_Control_3_1_1_2_3_1_1_2" hidden="1">{"'Ark1'!$A$8:$M$33"}</definedName>
    <definedName name="HTML_Control_3_1_1_2_3_1_1_3" hidden="1">{"'Ark1'!$A$8:$M$33"}</definedName>
    <definedName name="HTML_Control_3_1_1_2_3_1_1_4" hidden="1">{"'Ark1'!$A$8:$M$33"}</definedName>
    <definedName name="HTML_Control_3_1_1_2_3_1_1_5" hidden="1">{"'Ark1'!$A$8:$M$33"}</definedName>
    <definedName name="HTML_Control_3_1_1_2_3_1_2" hidden="1">{"'Ark1'!$A$8:$M$33"}</definedName>
    <definedName name="HTML_Control_3_1_1_2_3_1_2_1" hidden="1">{"'Ark1'!$A$8:$M$33"}</definedName>
    <definedName name="HTML_Control_3_1_1_2_3_1_2_2" hidden="1">{"'Ark1'!$A$8:$M$33"}</definedName>
    <definedName name="HTML_Control_3_1_1_2_3_1_2_3" hidden="1">{"'Ark1'!$A$8:$M$33"}</definedName>
    <definedName name="HTML_Control_3_1_1_2_3_1_2_4" hidden="1">{"'Ark1'!$A$8:$M$33"}</definedName>
    <definedName name="HTML_Control_3_1_1_2_3_1_2_5" hidden="1">{"'Ark1'!$A$8:$M$33"}</definedName>
    <definedName name="HTML_Control_3_1_1_2_3_1_3" hidden="1">{"'Ark1'!$A$8:$M$33"}</definedName>
    <definedName name="HTML_Control_3_1_1_2_3_1_3_1" hidden="1">{"'Ark1'!$A$8:$M$33"}</definedName>
    <definedName name="HTML_Control_3_1_1_2_3_1_3_2" hidden="1">{"'Ark1'!$A$8:$M$33"}</definedName>
    <definedName name="HTML_Control_3_1_1_2_3_1_3_3" hidden="1">{"'Ark1'!$A$8:$M$33"}</definedName>
    <definedName name="HTML_Control_3_1_1_2_3_1_3_4" hidden="1">{"'Ark1'!$A$8:$M$33"}</definedName>
    <definedName name="HTML_Control_3_1_1_2_3_1_3_5" hidden="1">{"'Ark1'!$A$8:$M$33"}</definedName>
    <definedName name="HTML_Control_3_1_1_2_3_1_4" hidden="1">{"'Ark1'!$A$8:$M$33"}</definedName>
    <definedName name="HTML_Control_3_1_1_2_3_1_4_1" hidden="1">{"'Ark1'!$A$8:$M$33"}</definedName>
    <definedName name="HTML_Control_3_1_1_2_3_1_4_2" hidden="1">{"'Ark1'!$A$8:$M$33"}</definedName>
    <definedName name="HTML_Control_3_1_1_2_3_1_4_3" hidden="1">{"'Ark1'!$A$8:$M$33"}</definedName>
    <definedName name="HTML_Control_3_1_1_2_3_1_4_4" hidden="1">{"'Ark1'!$A$8:$M$33"}</definedName>
    <definedName name="HTML_Control_3_1_1_2_3_1_4_5" hidden="1">{"'Ark1'!$A$8:$M$33"}</definedName>
    <definedName name="HTML_Control_3_1_1_2_3_1_5" hidden="1">{"'Ark1'!$A$8:$M$33"}</definedName>
    <definedName name="HTML_Control_3_1_1_2_3_1_5_1" hidden="1">{"'Ark1'!$A$8:$M$33"}</definedName>
    <definedName name="HTML_Control_3_1_1_2_3_1_5_2" hidden="1">{"'Ark1'!$A$8:$M$33"}</definedName>
    <definedName name="HTML_Control_3_1_1_2_3_1_5_3" hidden="1">{"'Ark1'!$A$8:$M$33"}</definedName>
    <definedName name="HTML_Control_3_1_1_2_3_1_5_4" hidden="1">{"'Ark1'!$A$8:$M$33"}</definedName>
    <definedName name="HTML_Control_3_1_1_2_3_1_5_5" hidden="1">{"'Ark1'!$A$8:$M$33"}</definedName>
    <definedName name="HTML_Control_3_1_1_2_3_2" hidden="1">{"'Ark1'!$A$8:$M$33"}</definedName>
    <definedName name="HTML_Control_3_1_1_2_3_2_1" hidden="1">{"'Ark1'!$A$8:$M$33"}</definedName>
    <definedName name="HTML_Control_3_1_1_2_3_2_2" hidden="1">{"'Ark1'!$A$8:$M$33"}</definedName>
    <definedName name="HTML_Control_3_1_1_2_3_2_3" hidden="1">{"'Ark1'!$A$8:$M$33"}</definedName>
    <definedName name="HTML_Control_3_1_1_2_3_2_4" hidden="1">{"'Ark1'!$A$8:$M$33"}</definedName>
    <definedName name="HTML_Control_3_1_1_2_3_2_5" hidden="1">{"'Ark1'!$A$8:$M$33"}</definedName>
    <definedName name="HTML_Control_3_1_1_2_3_3" hidden="1">{"'Ark1'!$A$8:$M$33"}</definedName>
    <definedName name="HTML_Control_3_1_1_2_3_3_1" hidden="1">{"'Ark1'!$A$8:$M$33"}</definedName>
    <definedName name="HTML_Control_3_1_1_2_3_3_2" hidden="1">{"'Ark1'!$A$8:$M$33"}</definedName>
    <definedName name="HTML_Control_3_1_1_2_3_3_3" hidden="1">{"'Ark1'!$A$8:$M$33"}</definedName>
    <definedName name="HTML_Control_3_1_1_2_3_3_4" hidden="1">{"'Ark1'!$A$8:$M$33"}</definedName>
    <definedName name="HTML_Control_3_1_1_2_3_3_5" hidden="1">{"'Ark1'!$A$8:$M$33"}</definedName>
    <definedName name="HTML_Control_3_1_1_2_3_4" hidden="1">{"'Ark1'!$A$8:$M$33"}</definedName>
    <definedName name="HTML_Control_3_1_1_2_3_4_1" hidden="1">{"'Ark1'!$A$8:$M$33"}</definedName>
    <definedName name="HTML_Control_3_1_1_2_3_4_2" hidden="1">{"'Ark1'!$A$8:$M$33"}</definedName>
    <definedName name="HTML_Control_3_1_1_2_3_4_3" hidden="1">{"'Ark1'!$A$8:$M$33"}</definedName>
    <definedName name="HTML_Control_3_1_1_2_3_4_4" hidden="1">{"'Ark1'!$A$8:$M$33"}</definedName>
    <definedName name="HTML_Control_3_1_1_2_3_4_5" hidden="1">{"'Ark1'!$A$8:$M$33"}</definedName>
    <definedName name="HTML_Control_3_1_1_2_3_5" hidden="1">{"'Ark1'!$A$8:$M$33"}</definedName>
    <definedName name="HTML_Control_3_1_1_2_3_5_1" hidden="1">{"'Ark1'!$A$8:$M$33"}</definedName>
    <definedName name="HTML_Control_3_1_1_2_3_5_2" hidden="1">{"'Ark1'!$A$8:$M$33"}</definedName>
    <definedName name="HTML_Control_3_1_1_2_3_5_3" hidden="1">{"'Ark1'!$A$8:$M$33"}</definedName>
    <definedName name="HTML_Control_3_1_1_2_3_5_4" hidden="1">{"'Ark1'!$A$8:$M$33"}</definedName>
    <definedName name="HTML_Control_3_1_1_2_3_5_5" hidden="1">{"'Ark1'!$A$8:$M$33"}</definedName>
    <definedName name="HTML_Control_3_1_1_2_4" hidden="1">{"'Ark1'!$A$8:$M$33"}</definedName>
    <definedName name="HTML_Control_3_1_1_2_4_1" hidden="1">{"'Ark1'!$A$8:$M$33"}</definedName>
    <definedName name="HTML_Control_3_1_1_2_4_1_1" hidden="1">{"'Ark1'!$A$8:$M$33"}</definedName>
    <definedName name="HTML_Control_3_1_1_2_4_1_2" hidden="1">{"'Ark1'!$A$8:$M$33"}</definedName>
    <definedName name="HTML_Control_3_1_1_2_4_1_3" hidden="1">{"'Ark1'!$A$8:$M$33"}</definedName>
    <definedName name="HTML_Control_3_1_1_2_4_1_4" hidden="1">{"'Ark1'!$A$8:$M$33"}</definedName>
    <definedName name="HTML_Control_3_1_1_2_4_1_5" hidden="1">{"'Ark1'!$A$8:$M$33"}</definedName>
    <definedName name="HTML_Control_3_1_1_2_4_2" hidden="1">{"'Ark1'!$A$8:$M$33"}</definedName>
    <definedName name="HTML_Control_3_1_1_2_4_2_1" hidden="1">{"'Ark1'!$A$8:$M$33"}</definedName>
    <definedName name="HTML_Control_3_1_1_2_4_2_2" hidden="1">{"'Ark1'!$A$8:$M$33"}</definedName>
    <definedName name="HTML_Control_3_1_1_2_4_2_3" hidden="1">{"'Ark1'!$A$8:$M$33"}</definedName>
    <definedName name="HTML_Control_3_1_1_2_4_2_4" hidden="1">{"'Ark1'!$A$8:$M$33"}</definedName>
    <definedName name="HTML_Control_3_1_1_2_4_2_5" hidden="1">{"'Ark1'!$A$8:$M$33"}</definedName>
    <definedName name="HTML_Control_3_1_1_2_4_3" hidden="1">{"'Ark1'!$A$8:$M$33"}</definedName>
    <definedName name="HTML_Control_3_1_1_2_4_3_1" hidden="1">{"'Ark1'!$A$8:$M$33"}</definedName>
    <definedName name="HTML_Control_3_1_1_2_4_3_2" hidden="1">{"'Ark1'!$A$8:$M$33"}</definedName>
    <definedName name="HTML_Control_3_1_1_2_4_3_3" hidden="1">{"'Ark1'!$A$8:$M$33"}</definedName>
    <definedName name="HTML_Control_3_1_1_2_4_3_4" hidden="1">{"'Ark1'!$A$8:$M$33"}</definedName>
    <definedName name="HTML_Control_3_1_1_2_4_3_5" hidden="1">{"'Ark1'!$A$8:$M$33"}</definedName>
    <definedName name="HTML_Control_3_1_1_2_4_4" hidden="1">{"'Ark1'!$A$8:$M$33"}</definedName>
    <definedName name="HTML_Control_3_1_1_2_4_4_1" hidden="1">{"'Ark1'!$A$8:$M$33"}</definedName>
    <definedName name="HTML_Control_3_1_1_2_4_4_2" hidden="1">{"'Ark1'!$A$8:$M$33"}</definedName>
    <definedName name="HTML_Control_3_1_1_2_4_4_3" hidden="1">{"'Ark1'!$A$8:$M$33"}</definedName>
    <definedName name="HTML_Control_3_1_1_2_4_4_4" hidden="1">{"'Ark1'!$A$8:$M$33"}</definedName>
    <definedName name="HTML_Control_3_1_1_2_4_4_5" hidden="1">{"'Ark1'!$A$8:$M$33"}</definedName>
    <definedName name="HTML_Control_3_1_1_2_4_5" hidden="1">{"'Ark1'!$A$8:$M$33"}</definedName>
    <definedName name="HTML_Control_3_1_1_2_4_5_1" hidden="1">{"'Ark1'!$A$8:$M$33"}</definedName>
    <definedName name="HTML_Control_3_1_1_2_4_5_2" hidden="1">{"'Ark1'!$A$8:$M$33"}</definedName>
    <definedName name="HTML_Control_3_1_1_2_4_5_3" hidden="1">{"'Ark1'!$A$8:$M$33"}</definedName>
    <definedName name="HTML_Control_3_1_1_2_4_5_4" hidden="1">{"'Ark1'!$A$8:$M$33"}</definedName>
    <definedName name="HTML_Control_3_1_1_2_4_5_5" hidden="1">{"'Ark1'!$A$8:$M$33"}</definedName>
    <definedName name="HTML_Control_3_1_1_2_5" hidden="1">{"'Ark1'!$A$8:$M$33"}</definedName>
    <definedName name="HTML_Control_3_1_1_2_5_1" hidden="1">{"'Ark1'!$A$8:$M$33"}</definedName>
    <definedName name="HTML_Control_3_1_1_2_5_2" hidden="1">{"'Ark1'!$A$8:$M$33"}</definedName>
    <definedName name="HTML_Control_3_1_1_2_5_3" hidden="1">{"'Ark1'!$A$8:$M$33"}</definedName>
    <definedName name="HTML_Control_3_1_1_2_5_4" hidden="1">{"'Ark1'!$A$8:$M$33"}</definedName>
    <definedName name="HTML_Control_3_1_1_2_5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1_1" hidden="1">{"'Ark1'!$A$8:$M$33"}</definedName>
    <definedName name="HTML_Control_3_1_1_3_1_1_1_2" hidden="1">{"'Ark1'!$A$8:$M$33"}</definedName>
    <definedName name="HTML_Control_3_1_1_3_1_1_1_3" hidden="1">{"'Ark1'!$A$8:$M$33"}</definedName>
    <definedName name="HTML_Control_3_1_1_3_1_1_1_4" hidden="1">{"'Ark1'!$A$8:$M$33"}</definedName>
    <definedName name="HTML_Control_3_1_1_3_1_1_1_5" hidden="1">{"'Ark1'!$A$8:$M$33"}</definedName>
    <definedName name="HTML_Control_3_1_1_3_1_1_2" hidden="1">{"'Ark1'!$A$8:$M$33"}</definedName>
    <definedName name="HTML_Control_3_1_1_3_1_1_2_1" hidden="1">{"'Ark1'!$A$8:$M$33"}</definedName>
    <definedName name="HTML_Control_3_1_1_3_1_1_2_2" hidden="1">{"'Ark1'!$A$8:$M$33"}</definedName>
    <definedName name="HTML_Control_3_1_1_3_1_1_2_3" hidden="1">{"'Ark1'!$A$8:$M$33"}</definedName>
    <definedName name="HTML_Control_3_1_1_3_1_1_2_4" hidden="1">{"'Ark1'!$A$8:$M$33"}</definedName>
    <definedName name="HTML_Control_3_1_1_3_1_1_2_5" hidden="1">{"'Ark1'!$A$8:$M$33"}</definedName>
    <definedName name="HTML_Control_3_1_1_3_1_1_3" hidden="1">{"'Ark1'!$A$8:$M$33"}</definedName>
    <definedName name="HTML_Control_3_1_1_3_1_1_3_1" hidden="1">{"'Ark1'!$A$8:$M$33"}</definedName>
    <definedName name="HTML_Control_3_1_1_3_1_1_3_2" hidden="1">{"'Ark1'!$A$8:$M$33"}</definedName>
    <definedName name="HTML_Control_3_1_1_3_1_1_3_3" hidden="1">{"'Ark1'!$A$8:$M$33"}</definedName>
    <definedName name="HTML_Control_3_1_1_3_1_1_3_4" hidden="1">{"'Ark1'!$A$8:$M$33"}</definedName>
    <definedName name="HTML_Control_3_1_1_3_1_1_3_5" hidden="1">{"'Ark1'!$A$8:$M$33"}</definedName>
    <definedName name="HTML_Control_3_1_1_3_1_1_4" hidden="1">{"'Ark1'!$A$8:$M$33"}</definedName>
    <definedName name="HTML_Control_3_1_1_3_1_1_4_1" hidden="1">{"'Ark1'!$A$8:$M$33"}</definedName>
    <definedName name="HTML_Control_3_1_1_3_1_1_4_2" hidden="1">{"'Ark1'!$A$8:$M$33"}</definedName>
    <definedName name="HTML_Control_3_1_1_3_1_1_4_3" hidden="1">{"'Ark1'!$A$8:$M$33"}</definedName>
    <definedName name="HTML_Control_3_1_1_3_1_1_4_4" hidden="1">{"'Ark1'!$A$8:$M$33"}</definedName>
    <definedName name="HTML_Control_3_1_1_3_1_1_4_5" hidden="1">{"'Ark1'!$A$8:$M$33"}</definedName>
    <definedName name="HTML_Control_3_1_1_3_1_1_5" hidden="1">{"'Ark1'!$A$8:$M$33"}</definedName>
    <definedName name="HTML_Control_3_1_1_3_1_1_5_1" hidden="1">{"'Ark1'!$A$8:$M$33"}</definedName>
    <definedName name="HTML_Control_3_1_1_3_1_1_5_2" hidden="1">{"'Ark1'!$A$8:$M$33"}</definedName>
    <definedName name="HTML_Control_3_1_1_3_1_1_5_3" hidden="1">{"'Ark1'!$A$8:$M$33"}</definedName>
    <definedName name="HTML_Control_3_1_1_3_1_1_5_4" hidden="1">{"'Ark1'!$A$8:$M$33"}</definedName>
    <definedName name="HTML_Control_3_1_1_3_1_1_5_5" hidden="1">{"'Ark1'!$A$8:$M$33"}</definedName>
    <definedName name="HTML_Control_3_1_1_3_1_2" hidden="1">{"'Ark1'!$A$8:$M$33"}</definedName>
    <definedName name="HTML_Control_3_1_1_3_1_2_1" hidden="1">{"'Ark1'!$A$8:$M$33"}</definedName>
    <definedName name="HTML_Control_3_1_1_3_1_2_2" hidden="1">{"'Ark1'!$A$8:$M$33"}</definedName>
    <definedName name="HTML_Control_3_1_1_3_1_2_3" hidden="1">{"'Ark1'!$A$8:$M$33"}</definedName>
    <definedName name="HTML_Control_3_1_1_3_1_2_4" hidden="1">{"'Ark1'!$A$8:$M$33"}</definedName>
    <definedName name="HTML_Control_3_1_1_3_1_2_5" hidden="1">{"'Ark1'!$A$8:$M$33"}</definedName>
    <definedName name="HTML_Control_3_1_1_3_1_3" hidden="1">{"'Ark1'!$A$8:$M$33"}</definedName>
    <definedName name="HTML_Control_3_1_1_3_1_3_1" hidden="1">{"'Ark1'!$A$8:$M$33"}</definedName>
    <definedName name="HTML_Control_3_1_1_3_1_3_2" hidden="1">{"'Ark1'!$A$8:$M$33"}</definedName>
    <definedName name="HTML_Control_3_1_1_3_1_3_3" hidden="1">{"'Ark1'!$A$8:$M$33"}</definedName>
    <definedName name="HTML_Control_3_1_1_3_1_3_4" hidden="1">{"'Ark1'!$A$8:$M$33"}</definedName>
    <definedName name="HTML_Control_3_1_1_3_1_3_5" hidden="1">{"'Ark1'!$A$8:$M$33"}</definedName>
    <definedName name="HTML_Control_3_1_1_3_1_4" hidden="1">{"'Ark1'!$A$8:$M$33"}</definedName>
    <definedName name="HTML_Control_3_1_1_3_1_4_1" hidden="1">{"'Ark1'!$A$8:$M$33"}</definedName>
    <definedName name="HTML_Control_3_1_1_3_1_4_2" hidden="1">{"'Ark1'!$A$8:$M$33"}</definedName>
    <definedName name="HTML_Control_3_1_1_3_1_4_3" hidden="1">{"'Ark1'!$A$8:$M$33"}</definedName>
    <definedName name="HTML_Control_3_1_1_3_1_4_4" hidden="1">{"'Ark1'!$A$8:$M$33"}</definedName>
    <definedName name="HTML_Control_3_1_1_3_1_4_5" hidden="1">{"'Ark1'!$A$8:$M$33"}</definedName>
    <definedName name="HTML_Control_3_1_1_3_1_5" hidden="1">{"'Ark1'!$A$8:$M$33"}</definedName>
    <definedName name="HTML_Control_3_1_1_3_1_5_1" hidden="1">{"'Ark1'!$A$8:$M$33"}</definedName>
    <definedName name="HTML_Control_3_1_1_3_1_5_2" hidden="1">{"'Ark1'!$A$8:$M$33"}</definedName>
    <definedName name="HTML_Control_3_1_1_3_1_5_3" hidden="1">{"'Ark1'!$A$8:$M$33"}</definedName>
    <definedName name="HTML_Control_3_1_1_3_1_5_4" hidden="1">{"'Ark1'!$A$8:$M$33"}</definedName>
    <definedName name="HTML_Control_3_1_1_3_1_5_5" hidden="1">{"'Ark1'!$A$8:$M$33"}</definedName>
    <definedName name="HTML_Control_3_1_1_3_2" hidden="1">{"'Ark1'!$A$8:$M$33"}</definedName>
    <definedName name="HTML_Control_3_1_1_3_2_1" hidden="1">{"'Ark1'!$A$8:$M$33"}</definedName>
    <definedName name="HTML_Control_3_1_1_3_2_1_1" hidden="1">{"'Ark1'!$A$8:$M$33"}</definedName>
    <definedName name="HTML_Control_3_1_1_3_2_1_1_1" hidden="1">{"'Ark1'!$A$8:$M$33"}</definedName>
    <definedName name="HTML_Control_3_1_1_3_2_1_1_2" hidden="1">{"'Ark1'!$A$8:$M$33"}</definedName>
    <definedName name="HTML_Control_3_1_1_3_2_1_1_3" hidden="1">{"'Ark1'!$A$8:$M$33"}</definedName>
    <definedName name="HTML_Control_3_1_1_3_2_1_1_4" hidden="1">{"'Ark1'!$A$8:$M$33"}</definedName>
    <definedName name="HTML_Control_3_1_1_3_2_1_1_5" hidden="1">{"'Ark1'!$A$8:$M$33"}</definedName>
    <definedName name="HTML_Control_3_1_1_3_2_1_2" hidden="1">{"'Ark1'!$A$8:$M$33"}</definedName>
    <definedName name="HTML_Control_3_1_1_3_2_1_2_1" hidden="1">{"'Ark1'!$A$8:$M$33"}</definedName>
    <definedName name="HTML_Control_3_1_1_3_2_1_2_2" hidden="1">{"'Ark1'!$A$8:$M$33"}</definedName>
    <definedName name="HTML_Control_3_1_1_3_2_1_2_3" hidden="1">{"'Ark1'!$A$8:$M$33"}</definedName>
    <definedName name="HTML_Control_3_1_1_3_2_1_2_4" hidden="1">{"'Ark1'!$A$8:$M$33"}</definedName>
    <definedName name="HTML_Control_3_1_1_3_2_1_2_5" hidden="1">{"'Ark1'!$A$8:$M$33"}</definedName>
    <definedName name="HTML_Control_3_1_1_3_2_1_3" hidden="1">{"'Ark1'!$A$8:$M$33"}</definedName>
    <definedName name="HTML_Control_3_1_1_3_2_1_3_1" hidden="1">{"'Ark1'!$A$8:$M$33"}</definedName>
    <definedName name="HTML_Control_3_1_1_3_2_1_3_2" hidden="1">{"'Ark1'!$A$8:$M$33"}</definedName>
    <definedName name="HTML_Control_3_1_1_3_2_1_3_3" hidden="1">{"'Ark1'!$A$8:$M$33"}</definedName>
    <definedName name="HTML_Control_3_1_1_3_2_1_3_4" hidden="1">{"'Ark1'!$A$8:$M$33"}</definedName>
    <definedName name="HTML_Control_3_1_1_3_2_1_3_5" hidden="1">{"'Ark1'!$A$8:$M$33"}</definedName>
    <definedName name="HTML_Control_3_1_1_3_2_1_4" hidden="1">{"'Ark1'!$A$8:$M$33"}</definedName>
    <definedName name="HTML_Control_3_1_1_3_2_1_4_1" hidden="1">{"'Ark1'!$A$8:$M$33"}</definedName>
    <definedName name="HTML_Control_3_1_1_3_2_1_4_2" hidden="1">{"'Ark1'!$A$8:$M$33"}</definedName>
    <definedName name="HTML_Control_3_1_1_3_2_1_4_3" hidden="1">{"'Ark1'!$A$8:$M$33"}</definedName>
    <definedName name="HTML_Control_3_1_1_3_2_1_4_4" hidden="1">{"'Ark1'!$A$8:$M$33"}</definedName>
    <definedName name="HTML_Control_3_1_1_3_2_1_4_5" hidden="1">{"'Ark1'!$A$8:$M$33"}</definedName>
    <definedName name="HTML_Control_3_1_1_3_2_1_5" hidden="1">{"'Ark1'!$A$8:$M$33"}</definedName>
    <definedName name="HTML_Control_3_1_1_3_2_1_5_1" hidden="1">{"'Ark1'!$A$8:$M$33"}</definedName>
    <definedName name="HTML_Control_3_1_1_3_2_1_5_2" hidden="1">{"'Ark1'!$A$8:$M$33"}</definedName>
    <definedName name="HTML_Control_3_1_1_3_2_1_5_3" hidden="1">{"'Ark1'!$A$8:$M$33"}</definedName>
    <definedName name="HTML_Control_3_1_1_3_2_1_5_4" hidden="1">{"'Ark1'!$A$8:$M$33"}</definedName>
    <definedName name="HTML_Control_3_1_1_3_2_1_5_5" hidden="1">{"'Ark1'!$A$8:$M$33"}</definedName>
    <definedName name="HTML_Control_3_1_1_3_2_2" hidden="1">{"'Ark1'!$A$8:$M$33"}</definedName>
    <definedName name="HTML_Control_3_1_1_3_2_2_1" hidden="1">{"'Ark1'!$A$8:$M$33"}</definedName>
    <definedName name="HTML_Control_3_1_1_3_2_2_2" hidden="1">{"'Ark1'!$A$8:$M$33"}</definedName>
    <definedName name="HTML_Control_3_1_1_3_2_2_3" hidden="1">{"'Ark1'!$A$8:$M$33"}</definedName>
    <definedName name="HTML_Control_3_1_1_3_2_2_4" hidden="1">{"'Ark1'!$A$8:$M$33"}</definedName>
    <definedName name="HTML_Control_3_1_1_3_2_2_5" hidden="1">{"'Ark1'!$A$8:$M$33"}</definedName>
    <definedName name="HTML_Control_3_1_1_3_2_3" hidden="1">{"'Ark1'!$A$8:$M$33"}</definedName>
    <definedName name="HTML_Control_3_1_1_3_2_3_1" hidden="1">{"'Ark1'!$A$8:$M$33"}</definedName>
    <definedName name="HTML_Control_3_1_1_3_2_3_2" hidden="1">{"'Ark1'!$A$8:$M$33"}</definedName>
    <definedName name="HTML_Control_3_1_1_3_2_3_3" hidden="1">{"'Ark1'!$A$8:$M$33"}</definedName>
    <definedName name="HTML_Control_3_1_1_3_2_3_4" hidden="1">{"'Ark1'!$A$8:$M$33"}</definedName>
    <definedName name="HTML_Control_3_1_1_3_2_3_5" hidden="1">{"'Ark1'!$A$8:$M$33"}</definedName>
    <definedName name="HTML_Control_3_1_1_3_2_4" hidden="1">{"'Ark1'!$A$8:$M$33"}</definedName>
    <definedName name="HTML_Control_3_1_1_3_2_4_1" hidden="1">{"'Ark1'!$A$8:$M$33"}</definedName>
    <definedName name="HTML_Control_3_1_1_3_2_4_2" hidden="1">{"'Ark1'!$A$8:$M$33"}</definedName>
    <definedName name="HTML_Control_3_1_1_3_2_4_3" hidden="1">{"'Ark1'!$A$8:$M$33"}</definedName>
    <definedName name="HTML_Control_3_1_1_3_2_4_4" hidden="1">{"'Ark1'!$A$8:$M$33"}</definedName>
    <definedName name="HTML_Control_3_1_1_3_2_4_5" hidden="1">{"'Ark1'!$A$8:$M$33"}</definedName>
    <definedName name="HTML_Control_3_1_1_3_2_5" hidden="1">{"'Ark1'!$A$8:$M$33"}</definedName>
    <definedName name="HTML_Control_3_1_1_3_2_5_1" hidden="1">{"'Ark1'!$A$8:$M$33"}</definedName>
    <definedName name="HTML_Control_3_1_1_3_2_5_2" hidden="1">{"'Ark1'!$A$8:$M$33"}</definedName>
    <definedName name="HTML_Control_3_1_1_3_2_5_3" hidden="1">{"'Ark1'!$A$8:$M$33"}</definedName>
    <definedName name="HTML_Control_3_1_1_3_2_5_4" hidden="1">{"'Ark1'!$A$8:$M$33"}</definedName>
    <definedName name="HTML_Control_3_1_1_3_2_5_5" hidden="1">{"'Ark1'!$A$8:$M$33"}</definedName>
    <definedName name="HTML_Control_3_1_1_3_3" hidden="1">{"'Ark1'!$A$8:$M$33"}</definedName>
    <definedName name="HTML_Control_3_1_1_3_3_1" hidden="1">{"'Ark1'!$A$8:$M$33"}</definedName>
    <definedName name="HTML_Control_3_1_1_3_3_1_1" hidden="1">{"'Ark1'!$A$8:$M$33"}</definedName>
    <definedName name="HTML_Control_3_1_1_3_3_1_2" hidden="1">{"'Ark1'!$A$8:$M$33"}</definedName>
    <definedName name="HTML_Control_3_1_1_3_3_1_3" hidden="1">{"'Ark1'!$A$8:$M$33"}</definedName>
    <definedName name="HTML_Control_3_1_1_3_3_1_4" hidden="1">{"'Ark1'!$A$8:$M$33"}</definedName>
    <definedName name="HTML_Control_3_1_1_3_3_1_5" hidden="1">{"'Ark1'!$A$8:$M$33"}</definedName>
    <definedName name="HTML_Control_3_1_1_3_3_2" hidden="1">{"'Ark1'!$A$8:$M$33"}</definedName>
    <definedName name="HTML_Control_3_1_1_3_3_2_1" hidden="1">{"'Ark1'!$A$8:$M$33"}</definedName>
    <definedName name="HTML_Control_3_1_1_3_3_2_2" hidden="1">{"'Ark1'!$A$8:$M$33"}</definedName>
    <definedName name="HTML_Control_3_1_1_3_3_2_3" hidden="1">{"'Ark1'!$A$8:$M$33"}</definedName>
    <definedName name="HTML_Control_3_1_1_3_3_2_4" hidden="1">{"'Ark1'!$A$8:$M$33"}</definedName>
    <definedName name="HTML_Control_3_1_1_3_3_2_5" hidden="1">{"'Ark1'!$A$8:$M$33"}</definedName>
    <definedName name="HTML_Control_3_1_1_3_3_3" hidden="1">{"'Ark1'!$A$8:$M$33"}</definedName>
    <definedName name="HTML_Control_3_1_1_3_3_3_1" hidden="1">{"'Ark1'!$A$8:$M$33"}</definedName>
    <definedName name="HTML_Control_3_1_1_3_3_3_2" hidden="1">{"'Ark1'!$A$8:$M$33"}</definedName>
    <definedName name="HTML_Control_3_1_1_3_3_3_3" hidden="1">{"'Ark1'!$A$8:$M$33"}</definedName>
    <definedName name="HTML_Control_3_1_1_3_3_3_4" hidden="1">{"'Ark1'!$A$8:$M$33"}</definedName>
    <definedName name="HTML_Control_3_1_1_3_3_3_5" hidden="1">{"'Ark1'!$A$8:$M$33"}</definedName>
    <definedName name="HTML_Control_3_1_1_3_3_4" hidden="1">{"'Ark1'!$A$8:$M$33"}</definedName>
    <definedName name="HTML_Control_3_1_1_3_3_4_1" hidden="1">{"'Ark1'!$A$8:$M$33"}</definedName>
    <definedName name="HTML_Control_3_1_1_3_3_4_2" hidden="1">{"'Ark1'!$A$8:$M$33"}</definedName>
    <definedName name="HTML_Control_3_1_1_3_3_4_3" hidden="1">{"'Ark1'!$A$8:$M$33"}</definedName>
    <definedName name="HTML_Control_3_1_1_3_3_4_4" hidden="1">{"'Ark1'!$A$8:$M$33"}</definedName>
    <definedName name="HTML_Control_3_1_1_3_3_4_5" hidden="1">{"'Ark1'!$A$8:$M$33"}</definedName>
    <definedName name="HTML_Control_3_1_1_3_3_5" hidden="1">{"'Ark1'!$A$8:$M$33"}</definedName>
    <definedName name="HTML_Control_3_1_1_3_3_5_1" hidden="1">{"'Ark1'!$A$8:$M$33"}</definedName>
    <definedName name="HTML_Control_3_1_1_3_3_5_2" hidden="1">{"'Ark1'!$A$8:$M$33"}</definedName>
    <definedName name="HTML_Control_3_1_1_3_3_5_3" hidden="1">{"'Ark1'!$A$8:$M$33"}</definedName>
    <definedName name="HTML_Control_3_1_1_3_3_5_4" hidden="1">{"'Ark1'!$A$8:$M$33"}</definedName>
    <definedName name="HTML_Control_3_1_1_3_3_5_5" hidden="1">{"'Ark1'!$A$8:$M$33"}</definedName>
    <definedName name="HTML_Control_3_1_1_3_4" hidden="1">{"'Ark1'!$A$8:$M$33"}</definedName>
    <definedName name="HTML_Control_3_1_1_3_4_1" hidden="1">{"'Ark1'!$A$8:$M$33"}</definedName>
    <definedName name="HTML_Control_3_1_1_3_4_2" hidden="1">{"'Ark1'!$A$8:$M$33"}</definedName>
    <definedName name="HTML_Control_3_1_1_3_4_3" hidden="1">{"'Ark1'!$A$8:$M$33"}</definedName>
    <definedName name="HTML_Control_3_1_1_3_4_4" hidden="1">{"'Ark1'!$A$8:$M$33"}</definedName>
    <definedName name="HTML_Control_3_1_1_3_4_5" hidden="1">{"'Ark1'!$A$8:$M$33"}</definedName>
    <definedName name="HTML_Control_3_1_1_3_5" hidden="1">{"'Ark1'!$A$8:$M$33"}</definedName>
    <definedName name="HTML_Control_3_1_1_3_5_1" hidden="1">{"'Ark1'!$A$8:$M$33"}</definedName>
    <definedName name="HTML_Control_3_1_1_3_5_2" hidden="1">{"'Ark1'!$A$8:$M$33"}</definedName>
    <definedName name="HTML_Control_3_1_1_3_5_3" hidden="1">{"'Ark1'!$A$8:$M$33"}</definedName>
    <definedName name="HTML_Control_3_1_1_3_5_4" hidden="1">{"'Ark1'!$A$8:$M$33"}</definedName>
    <definedName name="HTML_Control_3_1_1_3_5_5" hidden="1">{"'Ark1'!$A$8:$M$33"}</definedName>
    <definedName name="HTML_Control_3_1_1_4" hidden="1">{"'Ark1'!$A$8:$M$33"}</definedName>
    <definedName name="HTML_Control_3_1_1_4_1" hidden="1">{"'Ark1'!$A$8:$M$33"}</definedName>
    <definedName name="HTML_Control_3_1_1_4_1_1" hidden="1">{"'Ark1'!$A$8:$M$33"}</definedName>
    <definedName name="HTML_Control_3_1_1_4_1_1_1" hidden="1">{"'Ark1'!$A$8:$M$33"}</definedName>
    <definedName name="HTML_Control_3_1_1_4_1_1_2" hidden="1">{"'Ark1'!$A$8:$M$33"}</definedName>
    <definedName name="HTML_Control_3_1_1_4_1_1_3" hidden="1">{"'Ark1'!$A$8:$M$33"}</definedName>
    <definedName name="HTML_Control_3_1_1_4_1_1_4" hidden="1">{"'Ark1'!$A$8:$M$33"}</definedName>
    <definedName name="HTML_Control_3_1_1_4_1_1_5" hidden="1">{"'Ark1'!$A$8:$M$33"}</definedName>
    <definedName name="HTML_Control_3_1_1_4_1_2" hidden="1">{"'Ark1'!$A$8:$M$33"}</definedName>
    <definedName name="HTML_Control_3_1_1_4_1_2_1" hidden="1">{"'Ark1'!$A$8:$M$33"}</definedName>
    <definedName name="HTML_Control_3_1_1_4_1_2_2" hidden="1">{"'Ark1'!$A$8:$M$33"}</definedName>
    <definedName name="HTML_Control_3_1_1_4_1_2_3" hidden="1">{"'Ark1'!$A$8:$M$33"}</definedName>
    <definedName name="HTML_Control_3_1_1_4_1_2_4" hidden="1">{"'Ark1'!$A$8:$M$33"}</definedName>
    <definedName name="HTML_Control_3_1_1_4_1_2_5" hidden="1">{"'Ark1'!$A$8:$M$33"}</definedName>
    <definedName name="HTML_Control_3_1_1_4_1_3" hidden="1">{"'Ark1'!$A$8:$M$33"}</definedName>
    <definedName name="HTML_Control_3_1_1_4_1_3_1" hidden="1">{"'Ark1'!$A$8:$M$33"}</definedName>
    <definedName name="HTML_Control_3_1_1_4_1_3_2" hidden="1">{"'Ark1'!$A$8:$M$33"}</definedName>
    <definedName name="HTML_Control_3_1_1_4_1_3_3" hidden="1">{"'Ark1'!$A$8:$M$33"}</definedName>
    <definedName name="HTML_Control_3_1_1_4_1_3_4" hidden="1">{"'Ark1'!$A$8:$M$33"}</definedName>
    <definedName name="HTML_Control_3_1_1_4_1_3_5" hidden="1">{"'Ark1'!$A$8:$M$33"}</definedName>
    <definedName name="HTML_Control_3_1_1_4_1_4" hidden="1">{"'Ark1'!$A$8:$M$33"}</definedName>
    <definedName name="HTML_Control_3_1_1_4_1_4_1" hidden="1">{"'Ark1'!$A$8:$M$33"}</definedName>
    <definedName name="HTML_Control_3_1_1_4_1_4_2" hidden="1">{"'Ark1'!$A$8:$M$33"}</definedName>
    <definedName name="HTML_Control_3_1_1_4_1_4_3" hidden="1">{"'Ark1'!$A$8:$M$33"}</definedName>
    <definedName name="HTML_Control_3_1_1_4_1_4_4" hidden="1">{"'Ark1'!$A$8:$M$33"}</definedName>
    <definedName name="HTML_Control_3_1_1_4_1_4_5" hidden="1">{"'Ark1'!$A$8:$M$33"}</definedName>
    <definedName name="HTML_Control_3_1_1_4_1_5" hidden="1">{"'Ark1'!$A$8:$M$33"}</definedName>
    <definedName name="HTML_Control_3_1_1_4_1_5_1" hidden="1">{"'Ark1'!$A$8:$M$33"}</definedName>
    <definedName name="HTML_Control_3_1_1_4_1_5_2" hidden="1">{"'Ark1'!$A$8:$M$33"}</definedName>
    <definedName name="HTML_Control_3_1_1_4_1_5_3" hidden="1">{"'Ark1'!$A$8:$M$33"}</definedName>
    <definedName name="HTML_Control_3_1_1_4_1_5_4" hidden="1">{"'Ark1'!$A$8:$M$33"}</definedName>
    <definedName name="HTML_Control_3_1_1_4_1_5_5" hidden="1">{"'Ark1'!$A$8:$M$33"}</definedName>
    <definedName name="HTML_Control_3_1_1_4_2" hidden="1">{"'Ark1'!$A$8:$M$33"}</definedName>
    <definedName name="HTML_Control_3_1_1_4_2_1" hidden="1">{"'Ark1'!$A$8:$M$33"}</definedName>
    <definedName name="HTML_Control_3_1_1_4_2_2" hidden="1">{"'Ark1'!$A$8:$M$33"}</definedName>
    <definedName name="HTML_Control_3_1_1_4_2_3" hidden="1">{"'Ark1'!$A$8:$M$33"}</definedName>
    <definedName name="HTML_Control_3_1_1_4_2_4" hidden="1">{"'Ark1'!$A$8:$M$33"}</definedName>
    <definedName name="HTML_Control_3_1_1_4_2_5" hidden="1">{"'Ark1'!$A$8:$M$33"}</definedName>
    <definedName name="HTML_Control_3_1_1_4_3" hidden="1">{"'Ark1'!$A$8:$M$33"}</definedName>
    <definedName name="HTML_Control_3_1_1_4_3_1" hidden="1">{"'Ark1'!$A$8:$M$33"}</definedName>
    <definedName name="HTML_Control_3_1_1_4_3_2" hidden="1">{"'Ark1'!$A$8:$M$33"}</definedName>
    <definedName name="HTML_Control_3_1_1_4_3_3" hidden="1">{"'Ark1'!$A$8:$M$33"}</definedName>
    <definedName name="HTML_Control_3_1_1_4_3_4" hidden="1">{"'Ark1'!$A$8:$M$33"}</definedName>
    <definedName name="HTML_Control_3_1_1_4_3_5" hidden="1">{"'Ark1'!$A$8:$M$33"}</definedName>
    <definedName name="HTML_Control_3_1_1_4_4" hidden="1">{"'Ark1'!$A$8:$M$33"}</definedName>
    <definedName name="HTML_Control_3_1_1_4_4_1" hidden="1">{"'Ark1'!$A$8:$M$33"}</definedName>
    <definedName name="HTML_Control_3_1_1_4_4_2" hidden="1">{"'Ark1'!$A$8:$M$33"}</definedName>
    <definedName name="HTML_Control_3_1_1_4_4_3" hidden="1">{"'Ark1'!$A$8:$M$33"}</definedName>
    <definedName name="HTML_Control_3_1_1_4_4_4" hidden="1">{"'Ark1'!$A$8:$M$33"}</definedName>
    <definedName name="HTML_Control_3_1_1_4_4_5" hidden="1">{"'Ark1'!$A$8:$M$33"}</definedName>
    <definedName name="HTML_Control_3_1_1_4_5" hidden="1">{"'Ark1'!$A$8:$M$33"}</definedName>
    <definedName name="HTML_Control_3_1_1_4_5_1" hidden="1">{"'Ark1'!$A$8:$M$33"}</definedName>
    <definedName name="HTML_Control_3_1_1_4_5_2" hidden="1">{"'Ark1'!$A$8:$M$33"}</definedName>
    <definedName name="HTML_Control_3_1_1_4_5_3" hidden="1">{"'Ark1'!$A$8:$M$33"}</definedName>
    <definedName name="HTML_Control_3_1_1_4_5_4" hidden="1">{"'Ark1'!$A$8:$M$33"}</definedName>
    <definedName name="HTML_Control_3_1_1_4_5_5" hidden="1">{"'Ark1'!$A$8:$M$33"}</definedName>
    <definedName name="HTML_Control_3_1_1_5" hidden="1">{"'Ark1'!$A$8:$M$33"}</definedName>
    <definedName name="HTML_Control_3_1_1_5_1" hidden="1">{"'Ark1'!$A$8:$M$33"}</definedName>
    <definedName name="HTML_Control_3_1_1_5_1_1" hidden="1">{"'Ark1'!$A$8:$M$33"}</definedName>
    <definedName name="HTML_Control_3_1_1_5_1_1_1" hidden="1">{"'Ark1'!$A$8:$M$33"}</definedName>
    <definedName name="HTML_Control_3_1_1_5_1_1_2" hidden="1">{"'Ark1'!$A$8:$M$33"}</definedName>
    <definedName name="HTML_Control_3_1_1_5_1_1_3" hidden="1">{"'Ark1'!$A$8:$M$33"}</definedName>
    <definedName name="HTML_Control_3_1_1_5_1_1_4" hidden="1">{"'Ark1'!$A$8:$M$33"}</definedName>
    <definedName name="HTML_Control_3_1_1_5_1_1_5" hidden="1">{"'Ark1'!$A$8:$M$33"}</definedName>
    <definedName name="HTML_Control_3_1_1_5_1_2" hidden="1">{"'Ark1'!$A$8:$M$33"}</definedName>
    <definedName name="HTML_Control_3_1_1_5_1_2_1" hidden="1">{"'Ark1'!$A$8:$M$33"}</definedName>
    <definedName name="HTML_Control_3_1_1_5_1_2_2" hidden="1">{"'Ark1'!$A$8:$M$33"}</definedName>
    <definedName name="HTML_Control_3_1_1_5_1_2_3" hidden="1">{"'Ark1'!$A$8:$M$33"}</definedName>
    <definedName name="HTML_Control_3_1_1_5_1_2_4" hidden="1">{"'Ark1'!$A$8:$M$33"}</definedName>
    <definedName name="HTML_Control_3_1_1_5_1_2_5" hidden="1">{"'Ark1'!$A$8:$M$33"}</definedName>
    <definedName name="HTML_Control_3_1_1_5_1_3" hidden="1">{"'Ark1'!$A$8:$M$33"}</definedName>
    <definedName name="HTML_Control_3_1_1_5_1_3_1" hidden="1">{"'Ark1'!$A$8:$M$33"}</definedName>
    <definedName name="HTML_Control_3_1_1_5_1_3_2" hidden="1">{"'Ark1'!$A$8:$M$33"}</definedName>
    <definedName name="HTML_Control_3_1_1_5_1_3_3" hidden="1">{"'Ark1'!$A$8:$M$33"}</definedName>
    <definedName name="HTML_Control_3_1_1_5_1_3_4" hidden="1">{"'Ark1'!$A$8:$M$33"}</definedName>
    <definedName name="HTML_Control_3_1_1_5_1_3_5" hidden="1">{"'Ark1'!$A$8:$M$33"}</definedName>
    <definedName name="HTML_Control_3_1_1_5_1_4" hidden="1">{"'Ark1'!$A$8:$M$33"}</definedName>
    <definedName name="HTML_Control_3_1_1_5_1_4_1" hidden="1">{"'Ark1'!$A$8:$M$33"}</definedName>
    <definedName name="HTML_Control_3_1_1_5_1_4_2" hidden="1">{"'Ark1'!$A$8:$M$33"}</definedName>
    <definedName name="HTML_Control_3_1_1_5_1_4_3" hidden="1">{"'Ark1'!$A$8:$M$33"}</definedName>
    <definedName name="HTML_Control_3_1_1_5_1_4_4" hidden="1">{"'Ark1'!$A$8:$M$33"}</definedName>
    <definedName name="HTML_Control_3_1_1_5_1_4_5" hidden="1">{"'Ark1'!$A$8:$M$33"}</definedName>
    <definedName name="HTML_Control_3_1_1_5_1_5" hidden="1">{"'Ark1'!$A$8:$M$33"}</definedName>
    <definedName name="HTML_Control_3_1_1_5_1_5_1" hidden="1">{"'Ark1'!$A$8:$M$33"}</definedName>
    <definedName name="HTML_Control_3_1_1_5_1_5_2" hidden="1">{"'Ark1'!$A$8:$M$33"}</definedName>
    <definedName name="HTML_Control_3_1_1_5_1_5_3" hidden="1">{"'Ark1'!$A$8:$M$33"}</definedName>
    <definedName name="HTML_Control_3_1_1_5_1_5_4" hidden="1">{"'Ark1'!$A$8:$M$33"}</definedName>
    <definedName name="HTML_Control_3_1_1_5_1_5_5" hidden="1">{"'Ark1'!$A$8:$M$33"}</definedName>
    <definedName name="HTML_Control_3_1_1_5_2" hidden="1">{"'Ark1'!$A$8:$M$33"}</definedName>
    <definedName name="HTML_Control_3_1_1_5_2_1" hidden="1">{"'Ark1'!$A$8:$M$33"}</definedName>
    <definedName name="HTML_Control_3_1_1_5_2_2" hidden="1">{"'Ark1'!$A$8:$M$33"}</definedName>
    <definedName name="HTML_Control_3_1_1_5_2_3" hidden="1">{"'Ark1'!$A$8:$M$33"}</definedName>
    <definedName name="HTML_Control_3_1_1_5_2_4" hidden="1">{"'Ark1'!$A$8:$M$33"}</definedName>
    <definedName name="HTML_Control_3_1_1_5_2_5" hidden="1">{"'Ark1'!$A$8:$M$33"}</definedName>
    <definedName name="HTML_Control_3_1_1_5_3" hidden="1">{"'Ark1'!$A$8:$M$33"}</definedName>
    <definedName name="HTML_Control_3_1_1_5_3_1" hidden="1">{"'Ark1'!$A$8:$M$33"}</definedName>
    <definedName name="HTML_Control_3_1_1_5_3_2" hidden="1">{"'Ark1'!$A$8:$M$33"}</definedName>
    <definedName name="HTML_Control_3_1_1_5_3_3" hidden="1">{"'Ark1'!$A$8:$M$33"}</definedName>
    <definedName name="HTML_Control_3_1_1_5_3_4" hidden="1">{"'Ark1'!$A$8:$M$33"}</definedName>
    <definedName name="HTML_Control_3_1_1_5_3_5" hidden="1">{"'Ark1'!$A$8:$M$33"}</definedName>
    <definedName name="HTML_Control_3_1_1_5_4" hidden="1">{"'Ark1'!$A$8:$M$33"}</definedName>
    <definedName name="HTML_Control_3_1_1_5_4_1" hidden="1">{"'Ark1'!$A$8:$M$33"}</definedName>
    <definedName name="HTML_Control_3_1_1_5_4_2" hidden="1">{"'Ark1'!$A$8:$M$33"}</definedName>
    <definedName name="HTML_Control_3_1_1_5_4_3" hidden="1">{"'Ark1'!$A$8:$M$33"}</definedName>
    <definedName name="HTML_Control_3_1_1_5_4_4" hidden="1">{"'Ark1'!$A$8:$M$33"}</definedName>
    <definedName name="HTML_Control_3_1_1_5_4_5" hidden="1">{"'Ark1'!$A$8:$M$33"}</definedName>
    <definedName name="HTML_Control_3_1_1_5_5" hidden="1">{"'Ark1'!$A$8:$M$33"}</definedName>
    <definedName name="HTML_Control_3_1_1_5_5_1" hidden="1">{"'Ark1'!$A$8:$M$33"}</definedName>
    <definedName name="HTML_Control_3_1_1_5_5_2" hidden="1">{"'Ark1'!$A$8:$M$33"}</definedName>
    <definedName name="HTML_Control_3_1_1_5_5_3" hidden="1">{"'Ark1'!$A$8:$M$33"}</definedName>
    <definedName name="HTML_Control_3_1_1_5_5_4" hidden="1">{"'Ark1'!$A$8:$M$33"}</definedName>
    <definedName name="HTML_Control_3_1_1_5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1_1" hidden="1">{"'Ark1'!$A$8:$M$33"}</definedName>
    <definedName name="HTML_Control_3_1_2_1_1_1_1_2" hidden="1">{"'Ark1'!$A$8:$M$33"}</definedName>
    <definedName name="HTML_Control_3_1_2_1_1_1_1_3" hidden="1">{"'Ark1'!$A$8:$M$33"}</definedName>
    <definedName name="HTML_Control_3_1_2_1_1_1_1_4" hidden="1">{"'Ark1'!$A$8:$M$33"}</definedName>
    <definedName name="HTML_Control_3_1_2_1_1_1_1_5" hidden="1">{"'Ark1'!$A$8:$M$33"}</definedName>
    <definedName name="HTML_Control_3_1_2_1_1_1_2" hidden="1">{"'Ark1'!$A$8:$M$33"}</definedName>
    <definedName name="HTML_Control_3_1_2_1_1_1_2_1" hidden="1">{"'Ark1'!$A$8:$M$33"}</definedName>
    <definedName name="HTML_Control_3_1_2_1_1_1_2_2" hidden="1">{"'Ark1'!$A$8:$M$33"}</definedName>
    <definedName name="HTML_Control_3_1_2_1_1_1_2_3" hidden="1">{"'Ark1'!$A$8:$M$33"}</definedName>
    <definedName name="HTML_Control_3_1_2_1_1_1_2_4" hidden="1">{"'Ark1'!$A$8:$M$33"}</definedName>
    <definedName name="HTML_Control_3_1_2_1_1_1_2_5" hidden="1">{"'Ark1'!$A$8:$M$33"}</definedName>
    <definedName name="HTML_Control_3_1_2_1_1_1_3" hidden="1">{"'Ark1'!$A$8:$M$33"}</definedName>
    <definedName name="HTML_Control_3_1_2_1_1_1_3_1" hidden="1">{"'Ark1'!$A$8:$M$33"}</definedName>
    <definedName name="HTML_Control_3_1_2_1_1_1_3_2" hidden="1">{"'Ark1'!$A$8:$M$33"}</definedName>
    <definedName name="HTML_Control_3_1_2_1_1_1_3_3" hidden="1">{"'Ark1'!$A$8:$M$33"}</definedName>
    <definedName name="HTML_Control_3_1_2_1_1_1_3_4" hidden="1">{"'Ark1'!$A$8:$M$33"}</definedName>
    <definedName name="HTML_Control_3_1_2_1_1_1_3_5" hidden="1">{"'Ark1'!$A$8:$M$33"}</definedName>
    <definedName name="HTML_Control_3_1_2_1_1_1_4" hidden="1">{"'Ark1'!$A$8:$M$33"}</definedName>
    <definedName name="HTML_Control_3_1_2_1_1_1_4_1" hidden="1">{"'Ark1'!$A$8:$M$33"}</definedName>
    <definedName name="HTML_Control_3_1_2_1_1_1_4_2" hidden="1">{"'Ark1'!$A$8:$M$33"}</definedName>
    <definedName name="HTML_Control_3_1_2_1_1_1_4_3" hidden="1">{"'Ark1'!$A$8:$M$33"}</definedName>
    <definedName name="HTML_Control_3_1_2_1_1_1_4_4" hidden="1">{"'Ark1'!$A$8:$M$33"}</definedName>
    <definedName name="HTML_Control_3_1_2_1_1_1_4_5" hidden="1">{"'Ark1'!$A$8:$M$33"}</definedName>
    <definedName name="HTML_Control_3_1_2_1_1_1_5" hidden="1">{"'Ark1'!$A$8:$M$33"}</definedName>
    <definedName name="HTML_Control_3_1_2_1_1_1_5_1" hidden="1">{"'Ark1'!$A$8:$M$33"}</definedName>
    <definedName name="HTML_Control_3_1_2_1_1_1_5_2" hidden="1">{"'Ark1'!$A$8:$M$33"}</definedName>
    <definedName name="HTML_Control_3_1_2_1_1_1_5_3" hidden="1">{"'Ark1'!$A$8:$M$33"}</definedName>
    <definedName name="HTML_Control_3_1_2_1_1_1_5_4" hidden="1">{"'Ark1'!$A$8:$M$33"}</definedName>
    <definedName name="HTML_Control_3_1_2_1_1_1_5_5" hidden="1">{"'Ark1'!$A$8:$M$33"}</definedName>
    <definedName name="HTML_Control_3_1_2_1_1_2" hidden="1">{"'Ark1'!$A$8:$M$33"}</definedName>
    <definedName name="HTML_Control_3_1_2_1_1_2_1" hidden="1">{"'Ark1'!$A$8:$M$33"}</definedName>
    <definedName name="HTML_Control_3_1_2_1_1_2_2" hidden="1">{"'Ark1'!$A$8:$M$33"}</definedName>
    <definedName name="HTML_Control_3_1_2_1_1_2_3" hidden="1">{"'Ark1'!$A$8:$M$33"}</definedName>
    <definedName name="HTML_Control_3_1_2_1_1_2_4" hidden="1">{"'Ark1'!$A$8:$M$33"}</definedName>
    <definedName name="HTML_Control_3_1_2_1_1_2_5" hidden="1">{"'Ark1'!$A$8:$M$33"}</definedName>
    <definedName name="HTML_Control_3_1_2_1_1_3" hidden="1">{"'Ark1'!$A$8:$M$33"}</definedName>
    <definedName name="HTML_Control_3_1_2_1_1_3_1" hidden="1">{"'Ark1'!$A$8:$M$33"}</definedName>
    <definedName name="HTML_Control_3_1_2_1_1_3_2" hidden="1">{"'Ark1'!$A$8:$M$33"}</definedName>
    <definedName name="HTML_Control_3_1_2_1_1_3_3" hidden="1">{"'Ark1'!$A$8:$M$33"}</definedName>
    <definedName name="HTML_Control_3_1_2_1_1_3_4" hidden="1">{"'Ark1'!$A$8:$M$33"}</definedName>
    <definedName name="HTML_Control_3_1_2_1_1_3_5" hidden="1">{"'Ark1'!$A$8:$M$33"}</definedName>
    <definedName name="HTML_Control_3_1_2_1_1_4" hidden="1">{"'Ark1'!$A$8:$M$33"}</definedName>
    <definedName name="HTML_Control_3_1_2_1_1_4_1" hidden="1">{"'Ark1'!$A$8:$M$33"}</definedName>
    <definedName name="HTML_Control_3_1_2_1_1_4_2" hidden="1">{"'Ark1'!$A$8:$M$33"}</definedName>
    <definedName name="HTML_Control_3_1_2_1_1_4_3" hidden="1">{"'Ark1'!$A$8:$M$33"}</definedName>
    <definedName name="HTML_Control_3_1_2_1_1_4_4" hidden="1">{"'Ark1'!$A$8:$M$33"}</definedName>
    <definedName name="HTML_Control_3_1_2_1_1_4_5" hidden="1">{"'Ark1'!$A$8:$M$33"}</definedName>
    <definedName name="HTML_Control_3_1_2_1_1_5" hidden="1">{"'Ark1'!$A$8:$M$33"}</definedName>
    <definedName name="HTML_Control_3_1_2_1_1_5_1" hidden="1">{"'Ark1'!$A$8:$M$33"}</definedName>
    <definedName name="HTML_Control_3_1_2_1_1_5_2" hidden="1">{"'Ark1'!$A$8:$M$33"}</definedName>
    <definedName name="HTML_Control_3_1_2_1_1_5_3" hidden="1">{"'Ark1'!$A$8:$M$33"}</definedName>
    <definedName name="HTML_Control_3_1_2_1_1_5_4" hidden="1">{"'Ark1'!$A$8:$M$33"}</definedName>
    <definedName name="HTML_Control_3_1_2_1_1_5_5" hidden="1">{"'Ark1'!$A$8:$M$33"}</definedName>
    <definedName name="HTML_Control_3_1_2_1_2" hidden="1">{"'Ark1'!$A$8:$M$33"}</definedName>
    <definedName name="HTML_Control_3_1_2_1_2_1" hidden="1">{"'Ark1'!$A$8:$M$33"}</definedName>
    <definedName name="HTML_Control_3_1_2_1_2_1_1" hidden="1">{"'Ark1'!$A$8:$M$33"}</definedName>
    <definedName name="HTML_Control_3_1_2_1_2_1_1_1" hidden="1">{"'Ark1'!$A$8:$M$33"}</definedName>
    <definedName name="HTML_Control_3_1_2_1_2_1_1_2" hidden="1">{"'Ark1'!$A$8:$M$33"}</definedName>
    <definedName name="HTML_Control_3_1_2_1_2_1_1_3" hidden="1">{"'Ark1'!$A$8:$M$33"}</definedName>
    <definedName name="HTML_Control_3_1_2_1_2_1_1_4" hidden="1">{"'Ark1'!$A$8:$M$33"}</definedName>
    <definedName name="HTML_Control_3_1_2_1_2_1_1_5" hidden="1">{"'Ark1'!$A$8:$M$33"}</definedName>
    <definedName name="HTML_Control_3_1_2_1_2_1_2" hidden="1">{"'Ark1'!$A$8:$M$33"}</definedName>
    <definedName name="HTML_Control_3_1_2_1_2_1_2_1" hidden="1">{"'Ark1'!$A$8:$M$33"}</definedName>
    <definedName name="HTML_Control_3_1_2_1_2_1_2_2" hidden="1">{"'Ark1'!$A$8:$M$33"}</definedName>
    <definedName name="HTML_Control_3_1_2_1_2_1_2_3" hidden="1">{"'Ark1'!$A$8:$M$33"}</definedName>
    <definedName name="HTML_Control_3_1_2_1_2_1_2_4" hidden="1">{"'Ark1'!$A$8:$M$33"}</definedName>
    <definedName name="HTML_Control_3_1_2_1_2_1_2_5" hidden="1">{"'Ark1'!$A$8:$M$33"}</definedName>
    <definedName name="HTML_Control_3_1_2_1_2_1_3" hidden="1">{"'Ark1'!$A$8:$M$33"}</definedName>
    <definedName name="HTML_Control_3_1_2_1_2_1_3_1" hidden="1">{"'Ark1'!$A$8:$M$33"}</definedName>
    <definedName name="HTML_Control_3_1_2_1_2_1_3_2" hidden="1">{"'Ark1'!$A$8:$M$33"}</definedName>
    <definedName name="HTML_Control_3_1_2_1_2_1_3_3" hidden="1">{"'Ark1'!$A$8:$M$33"}</definedName>
    <definedName name="HTML_Control_3_1_2_1_2_1_3_4" hidden="1">{"'Ark1'!$A$8:$M$33"}</definedName>
    <definedName name="HTML_Control_3_1_2_1_2_1_3_5" hidden="1">{"'Ark1'!$A$8:$M$33"}</definedName>
    <definedName name="HTML_Control_3_1_2_1_2_1_4" hidden="1">{"'Ark1'!$A$8:$M$33"}</definedName>
    <definedName name="HTML_Control_3_1_2_1_2_1_4_1" hidden="1">{"'Ark1'!$A$8:$M$33"}</definedName>
    <definedName name="HTML_Control_3_1_2_1_2_1_4_2" hidden="1">{"'Ark1'!$A$8:$M$33"}</definedName>
    <definedName name="HTML_Control_3_1_2_1_2_1_4_3" hidden="1">{"'Ark1'!$A$8:$M$33"}</definedName>
    <definedName name="HTML_Control_3_1_2_1_2_1_4_4" hidden="1">{"'Ark1'!$A$8:$M$33"}</definedName>
    <definedName name="HTML_Control_3_1_2_1_2_1_4_5" hidden="1">{"'Ark1'!$A$8:$M$33"}</definedName>
    <definedName name="HTML_Control_3_1_2_1_2_1_5" hidden="1">{"'Ark1'!$A$8:$M$33"}</definedName>
    <definedName name="HTML_Control_3_1_2_1_2_1_5_1" hidden="1">{"'Ark1'!$A$8:$M$33"}</definedName>
    <definedName name="HTML_Control_3_1_2_1_2_1_5_2" hidden="1">{"'Ark1'!$A$8:$M$33"}</definedName>
    <definedName name="HTML_Control_3_1_2_1_2_1_5_3" hidden="1">{"'Ark1'!$A$8:$M$33"}</definedName>
    <definedName name="HTML_Control_3_1_2_1_2_1_5_4" hidden="1">{"'Ark1'!$A$8:$M$33"}</definedName>
    <definedName name="HTML_Control_3_1_2_1_2_1_5_5" hidden="1">{"'Ark1'!$A$8:$M$33"}</definedName>
    <definedName name="HTML_Control_3_1_2_1_2_2" hidden="1">{"'Ark1'!$A$8:$M$33"}</definedName>
    <definedName name="HTML_Control_3_1_2_1_2_2_1" hidden="1">{"'Ark1'!$A$8:$M$33"}</definedName>
    <definedName name="HTML_Control_3_1_2_1_2_2_2" hidden="1">{"'Ark1'!$A$8:$M$33"}</definedName>
    <definedName name="HTML_Control_3_1_2_1_2_2_3" hidden="1">{"'Ark1'!$A$8:$M$33"}</definedName>
    <definedName name="HTML_Control_3_1_2_1_2_2_4" hidden="1">{"'Ark1'!$A$8:$M$33"}</definedName>
    <definedName name="HTML_Control_3_1_2_1_2_2_5" hidden="1">{"'Ark1'!$A$8:$M$33"}</definedName>
    <definedName name="HTML_Control_3_1_2_1_2_3" hidden="1">{"'Ark1'!$A$8:$M$33"}</definedName>
    <definedName name="HTML_Control_3_1_2_1_2_3_1" hidden="1">{"'Ark1'!$A$8:$M$33"}</definedName>
    <definedName name="HTML_Control_3_1_2_1_2_3_2" hidden="1">{"'Ark1'!$A$8:$M$33"}</definedName>
    <definedName name="HTML_Control_3_1_2_1_2_3_3" hidden="1">{"'Ark1'!$A$8:$M$33"}</definedName>
    <definedName name="HTML_Control_3_1_2_1_2_3_4" hidden="1">{"'Ark1'!$A$8:$M$33"}</definedName>
    <definedName name="HTML_Control_3_1_2_1_2_3_5" hidden="1">{"'Ark1'!$A$8:$M$33"}</definedName>
    <definedName name="HTML_Control_3_1_2_1_2_4" hidden="1">{"'Ark1'!$A$8:$M$33"}</definedName>
    <definedName name="HTML_Control_3_1_2_1_2_4_1" hidden="1">{"'Ark1'!$A$8:$M$33"}</definedName>
    <definedName name="HTML_Control_3_1_2_1_2_4_2" hidden="1">{"'Ark1'!$A$8:$M$33"}</definedName>
    <definedName name="HTML_Control_3_1_2_1_2_4_3" hidden="1">{"'Ark1'!$A$8:$M$33"}</definedName>
    <definedName name="HTML_Control_3_1_2_1_2_4_4" hidden="1">{"'Ark1'!$A$8:$M$33"}</definedName>
    <definedName name="HTML_Control_3_1_2_1_2_4_5" hidden="1">{"'Ark1'!$A$8:$M$33"}</definedName>
    <definedName name="HTML_Control_3_1_2_1_2_5" hidden="1">{"'Ark1'!$A$8:$M$33"}</definedName>
    <definedName name="HTML_Control_3_1_2_1_2_5_1" hidden="1">{"'Ark1'!$A$8:$M$33"}</definedName>
    <definedName name="HTML_Control_3_1_2_1_2_5_2" hidden="1">{"'Ark1'!$A$8:$M$33"}</definedName>
    <definedName name="HTML_Control_3_1_2_1_2_5_3" hidden="1">{"'Ark1'!$A$8:$M$33"}</definedName>
    <definedName name="HTML_Control_3_1_2_1_2_5_4" hidden="1">{"'Ark1'!$A$8:$M$33"}</definedName>
    <definedName name="HTML_Control_3_1_2_1_2_5_5" hidden="1">{"'Ark1'!$A$8:$M$33"}</definedName>
    <definedName name="HTML_Control_3_1_2_1_3" hidden="1">{"'Ark1'!$A$8:$M$33"}</definedName>
    <definedName name="HTML_Control_3_1_2_1_3_1" hidden="1">{"'Ark1'!$A$8:$M$33"}</definedName>
    <definedName name="HTML_Control_3_1_2_1_3_1_1" hidden="1">{"'Ark1'!$A$8:$M$33"}</definedName>
    <definedName name="HTML_Control_3_1_2_1_3_1_2" hidden="1">{"'Ark1'!$A$8:$M$33"}</definedName>
    <definedName name="HTML_Control_3_1_2_1_3_1_3" hidden="1">{"'Ark1'!$A$8:$M$33"}</definedName>
    <definedName name="HTML_Control_3_1_2_1_3_1_4" hidden="1">{"'Ark1'!$A$8:$M$33"}</definedName>
    <definedName name="HTML_Control_3_1_2_1_3_1_5" hidden="1">{"'Ark1'!$A$8:$M$33"}</definedName>
    <definedName name="HTML_Control_3_1_2_1_3_2" hidden="1">{"'Ark1'!$A$8:$M$33"}</definedName>
    <definedName name="HTML_Control_3_1_2_1_3_2_1" hidden="1">{"'Ark1'!$A$8:$M$33"}</definedName>
    <definedName name="HTML_Control_3_1_2_1_3_2_2" hidden="1">{"'Ark1'!$A$8:$M$33"}</definedName>
    <definedName name="HTML_Control_3_1_2_1_3_2_3" hidden="1">{"'Ark1'!$A$8:$M$33"}</definedName>
    <definedName name="HTML_Control_3_1_2_1_3_2_4" hidden="1">{"'Ark1'!$A$8:$M$33"}</definedName>
    <definedName name="HTML_Control_3_1_2_1_3_2_5" hidden="1">{"'Ark1'!$A$8:$M$33"}</definedName>
    <definedName name="HTML_Control_3_1_2_1_3_3" hidden="1">{"'Ark1'!$A$8:$M$33"}</definedName>
    <definedName name="HTML_Control_3_1_2_1_3_3_1" hidden="1">{"'Ark1'!$A$8:$M$33"}</definedName>
    <definedName name="HTML_Control_3_1_2_1_3_3_2" hidden="1">{"'Ark1'!$A$8:$M$33"}</definedName>
    <definedName name="HTML_Control_3_1_2_1_3_3_3" hidden="1">{"'Ark1'!$A$8:$M$33"}</definedName>
    <definedName name="HTML_Control_3_1_2_1_3_3_4" hidden="1">{"'Ark1'!$A$8:$M$33"}</definedName>
    <definedName name="HTML_Control_3_1_2_1_3_3_5" hidden="1">{"'Ark1'!$A$8:$M$33"}</definedName>
    <definedName name="HTML_Control_3_1_2_1_3_4" hidden="1">{"'Ark1'!$A$8:$M$33"}</definedName>
    <definedName name="HTML_Control_3_1_2_1_3_4_1" hidden="1">{"'Ark1'!$A$8:$M$33"}</definedName>
    <definedName name="HTML_Control_3_1_2_1_3_4_2" hidden="1">{"'Ark1'!$A$8:$M$33"}</definedName>
    <definedName name="HTML_Control_3_1_2_1_3_4_3" hidden="1">{"'Ark1'!$A$8:$M$33"}</definedName>
    <definedName name="HTML_Control_3_1_2_1_3_4_4" hidden="1">{"'Ark1'!$A$8:$M$33"}</definedName>
    <definedName name="HTML_Control_3_1_2_1_3_4_5" hidden="1">{"'Ark1'!$A$8:$M$33"}</definedName>
    <definedName name="HTML_Control_3_1_2_1_3_5" hidden="1">{"'Ark1'!$A$8:$M$33"}</definedName>
    <definedName name="HTML_Control_3_1_2_1_3_5_1" hidden="1">{"'Ark1'!$A$8:$M$33"}</definedName>
    <definedName name="HTML_Control_3_1_2_1_3_5_2" hidden="1">{"'Ark1'!$A$8:$M$33"}</definedName>
    <definedName name="HTML_Control_3_1_2_1_3_5_3" hidden="1">{"'Ark1'!$A$8:$M$33"}</definedName>
    <definedName name="HTML_Control_3_1_2_1_3_5_4" hidden="1">{"'Ark1'!$A$8:$M$33"}</definedName>
    <definedName name="HTML_Control_3_1_2_1_3_5_5" hidden="1">{"'Ark1'!$A$8:$M$33"}</definedName>
    <definedName name="HTML_Control_3_1_2_1_4" hidden="1">{"'Ark1'!$A$8:$M$33"}</definedName>
    <definedName name="HTML_Control_3_1_2_1_4_1" hidden="1">{"'Ark1'!$A$8:$M$33"}</definedName>
    <definedName name="HTML_Control_3_1_2_1_4_2" hidden="1">{"'Ark1'!$A$8:$M$33"}</definedName>
    <definedName name="HTML_Control_3_1_2_1_4_3" hidden="1">{"'Ark1'!$A$8:$M$33"}</definedName>
    <definedName name="HTML_Control_3_1_2_1_4_4" hidden="1">{"'Ark1'!$A$8:$M$33"}</definedName>
    <definedName name="HTML_Control_3_1_2_1_4_5" hidden="1">{"'Ark1'!$A$8:$M$33"}</definedName>
    <definedName name="HTML_Control_3_1_2_1_5" hidden="1">{"'Ark1'!$A$8:$M$33"}</definedName>
    <definedName name="HTML_Control_3_1_2_1_5_1" hidden="1">{"'Ark1'!$A$8:$M$33"}</definedName>
    <definedName name="HTML_Control_3_1_2_1_5_2" hidden="1">{"'Ark1'!$A$8:$M$33"}</definedName>
    <definedName name="HTML_Control_3_1_2_1_5_3" hidden="1">{"'Ark1'!$A$8:$M$33"}</definedName>
    <definedName name="HTML_Control_3_1_2_1_5_4" hidden="1">{"'Ark1'!$A$8:$M$33"}</definedName>
    <definedName name="HTML_Control_3_1_2_1_5_5" hidden="1">{"'Ark1'!$A$8:$M$33"}</definedName>
    <definedName name="HTML_Control_3_1_2_2" hidden="1">{"'Ark1'!$A$8:$M$33"}</definedName>
    <definedName name="HTML_Control_3_1_2_2_1" hidden="1">{"'Ark1'!$A$8:$M$33"}</definedName>
    <definedName name="HTML_Control_3_1_2_2_1_1" hidden="1">{"'Ark1'!$A$8:$M$33"}</definedName>
    <definedName name="HTML_Control_3_1_2_2_1_1_1" hidden="1">{"'Ark1'!$A$8:$M$33"}</definedName>
    <definedName name="HTML_Control_3_1_2_2_1_1_2" hidden="1">{"'Ark1'!$A$8:$M$33"}</definedName>
    <definedName name="HTML_Control_3_1_2_2_1_1_3" hidden="1">{"'Ark1'!$A$8:$M$33"}</definedName>
    <definedName name="HTML_Control_3_1_2_2_1_1_4" hidden="1">{"'Ark1'!$A$8:$M$33"}</definedName>
    <definedName name="HTML_Control_3_1_2_2_1_1_5" hidden="1">{"'Ark1'!$A$8:$M$33"}</definedName>
    <definedName name="HTML_Control_3_1_2_2_1_2" hidden="1">{"'Ark1'!$A$8:$M$33"}</definedName>
    <definedName name="HTML_Control_3_1_2_2_1_2_1" hidden="1">{"'Ark1'!$A$8:$M$33"}</definedName>
    <definedName name="HTML_Control_3_1_2_2_1_2_2" hidden="1">{"'Ark1'!$A$8:$M$33"}</definedName>
    <definedName name="HTML_Control_3_1_2_2_1_2_3" hidden="1">{"'Ark1'!$A$8:$M$33"}</definedName>
    <definedName name="HTML_Control_3_1_2_2_1_2_4" hidden="1">{"'Ark1'!$A$8:$M$33"}</definedName>
    <definedName name="HTML_Control_3_1_2_2_1_2_5" hidden="1">{"'Ark1'!$A$8:$M$33"}</definedName>
    <definedName name="HTML_Control_3_1_2_2_1_3" hidden="1">{"'Ark1'!$A$8:$M$33"}</definedName>
    <definedName name="HTML_Control_3_1_2_2_1_3_1" hidden="1">{"'Ark1'!$A$8:$M$33"}</definedName>
    <definedName name="HTML_Control_3_1_2_2_1_3_2" hidden="1">{"'Ark1'!$A$8:$M$33"}</definedName>
    <definedName name="HTML_Control_3_1_2_2_1_3_3" hidden="1">{"'Ark1'!$A$8:$M$33"}</definedName>
    <definedName name="HTML_Control_3_1_2_2_1_3_4" hidden="1">{"'Ark1'!$A$8:$M$33"}</definedName>
    <definedName name="HTML_Control_3_1_2_2_1_3_5" hidden="1">{"'Ark1'!$A$8:$M$33"}</definedName>
    <definedName name="HTML_Control_3_1_2_2_1_4" hidden="1">{"'Ark1'!$A$8:$M$33"}</definedName>
    <definedName name="HTML_Control_3_1_2_2_1_4_1" hidden="1">{"'Ark1'!$A$8:$M$33"}</definedName>
    <definedName name="HTML_Control_3_1_2_2_1_4_2" hidden="1">{"'Ark1'!$A$8:$M$33"}</definedName>
    <definedName name="HTML_Control_3_1_2_2_1_4_3" hidden="1">{"'Ark1'!$A$8:$M$33"}</definedName>
    <definedName name="HTML_Control_3_1_2_2_1_4_4" hidden="1">{"'Ark1'!$A$8:$M$33"}</definedName>
    <definedName name="HTML_Control_3_1_2_2_1_4_5" hidden="1">{"'Ark1'!$A$8:$M$33"}</definedName>
    <definedName name="HTML_Control_3_1_2_2_1_5" hidden="1">{"'Ark1'!$A$8:$M$33"}</definedName>
    <definedName name="HTML_Control_3_1_2_2_1_5_1" hidden="1">{"'Ark1'!$A$8:$M$33"}</definedName>
    <definedName name="HTML_Control_3_1_2_2_1_5_2" hidden="1">{"'Ark1'!$A$8:$M$33"}</definedName>
    <definedName name="HTML_Control_3_1_2_2_1_5_3" hidden="1">{"'Ark1'!$A$8:$M$33"}</definedName>
    <definedName name="HTML_Control_3_1_2_2_1_5_4" hidden="1">{"'Ark1'!$A$8:$M$33"}</definedName>
    <definedName name="HTML_Control_3_1_2_2_1_5_5" hidden="1">{"'Ark1'!$A$8:$M$33"}</definedName>
    <definedName name="HTML_Control_3_1_2_2_2" hidden="1">{"'Ark1'!$A$8:$M$33"}</definedName>
    <definedName name="HTML_Control_3_1_2_2_2_1" hidden="1">{"'Ark1'!$A$8:$M$33"}</definedName>
    <definedName name="HTML_Control_3_1_2_2_2_2" hidden="1">{"'Ark1'!$A$8:$M$33"}</definedName>
    <definedName name="HTML_Control_3_1_2_2_2_3" hidden="1">{"'Ark1'!$A$8:$M$33"}</definedName>
    <definedName name="HTML_Control_3_1_2_2_2_4" hidden="1">{"'Ark1'!$A$8:$M$33"}</definedName>
    <definedName name="HTML_Control_3_1_2_2_2_5" hidden="1">{"'Ark1'!$A$8:$M$33"}</definedName>
    <definedName name="HTML_Control_3_1_2_2_3" hidden="1">{"'Ark1'!$A$8:$M$33"}</definedName>
    <definedName name="HTML_Control_3_1_2_2_3_1" hidden="1">{"'Ark1'!$A$8:$M$33"}</definedName>
    <definedName name="HTML_Control_3_1_2_2_3_2" hidden="1">{"'Ark1'!$A$8:$M$33"}</definedName>
    <definedName name="HTML_Control_3_1_2_2_3_3" hidden="1">{"'Ark1'!$A$8:$M$33"}</definedName>
    <definedName name="HTML_Control_3_1_2_2_3_4" hidden="1">{"'Ark1'!$A$8:$M$33"}</definedName>
    <definedName name="HTML_Control_3_1_2_2_3_5" hidden="1">{"'Ark1'!$A$8:$M$33"}</definedName>
    <definedName name="HTML_Control_3_1_2_2_4" hidden="1">{"'Ark1'!$A$8:$M$33"}</definedName>
    <definedName name="HTML_Control_3_1_2_2_4_1" hidden="1">{"'Ark1'!$A$8:$M$33"}</definedName>
    <definedName name="HTML_Control_3_1_2_2_4_2" hidden="1">{"'Ark1'!$A$8:$M$33"}</definedName>
    <definedName name="HTML_Control_3_1_2_2_4_3" hidden="1">{"'Ark1'!$A$8:$M$33"}</definedName>
    <definedName name="HTML_Control_3_1_2_2_4_4" hidden="1">{"'Ark1'!$A$8:$M$33"}</definedName>
    <definedName name="HTML_Control_3_1_2_2_4_5" hidden="1">{"'Ark1'!$A$8:$M$33"}</definedName>
    <definedName name="HTML_Control_3_1_2_2_5" hidden="1">{"'Ark1'!$A$8:$M$33"}</definedName>
    <definedName name="HTML_Control_3_1_2_2_5_1" hidden="1">{"'Ark1'!$A$8:$M$33"}</definedName>
    <definedName name="HTML_Control_3_1_2_2_5_2" hidden="1">{"'Ark1'!$A$8:$M$33"}</definedName>
    <definedName name="HTML_Control_3_1_2_2_5_3" hidden="1">{"'Ark1'!$A$8:$M$33"}</definedName>
    <definedName name="HTML_Control_3_1_2_2_5_4" hidden="1">{"'Ark1'!$A$8:$M$33"}</definedName>
    <definedName name="HTML_Control_3_1_2_2_5_5" hidden="1">{"'Ark1'!$A$8:$M$33"}</definedName>
    <definedName name="HTML_Control_3_1_2_3" hidden="1">{"'Ark1'!$A$8:$M$33"}</definedName>
    <definedName name="HTML_Control_3_1_2_3_1" hidden="1">{"'Ark1'!$A$8:$M$33"}</definedName>
    <definedName name="HTML_Control_3_1_2_3_1_1" hidden="1">{"'Ark1'!$A$8:$M$33"}</definedName>
    <definedName name="HTML_Control_3_1_2_3_1_1_1" hidden="1">{"'Ark1'!$A$8:$M$33"}</definedName>
    <definedName name="HTML_Control_3_1_2_3_1_1_2" hidden="1">{"'Ark1'!$A$8:$M$33"}</definedName>
    <definedName name="HTML_Control_3_1_2_3_1_1_3" hidden="1">{"'Ark1'!$A$8:$M$33"}</definedName>
    <definedName name="HTML_Control_3_1_2_3_1_1_4" hidden="1">{"'Ark1'!$A$8:$M$33"}</definedName>
    <definedName name="HTML_Control_3_1_2_3_1_1_5" hidden="1">{"'Ark1'!$A$8:$M$33"}</definedName>
    <definedName name="HTML_Control_3_1_2_3_1_2" hidden="1">{"'Ark1'!$A$8:$M$33"}</definedName>
    <definedName name="HTML_Control_3_1_2_3_1_2_1" hidden="1">{"'Ark1'!$A$8:$M$33"}</definedName>
    <definedName name="HTML_Control_3_1_2_3_1_2_2" hidden="1">{"'Ark1'!$A$8:$M$33"}</definedName>
    <definedName name="HTML_Control_3_1_2_3_1_2_3" hidden="1">{"'Ark1'!$A$8:$M$33"}</definedName>
    <definedName name="HTML_Control_3_1_2_3_1_2_4" hidden="1">{"'Ark1'!$A$8:$M$33"}</definedName>
    <definedName name="HTML_Control_3_1_2_3_1_2_5" hidden="1">{"'Ark1'!$A$8:$M$33"}</definedName>
    <definedName name="HTML_Control_3_1_2_3_1_3" hidden="1">{"'Ark1'!$A$8:$M$33"}</definedName>
    <definedName name="HTML_Control_3_1_2_3_1_3_1" hidden="1">{"'Ark1'!$A$8:$M$33"}</definedName>
    <definedName name="HTML_Control_3_1_2_3_1_3_2" hidden="1">{"'Ark1'!$A$8:$M$33"}</definedName>
    <definedName name="HTML_Control_3_1_2_3_1_3_3" hidden="1">{"'Ark1'!$A$8:$M$33"}</definedName>
    <definedName name="HTML_Control_3_1_2_3_1_3_4" hidden="1">{"'Ark1'!$A$8:$M$33"}</definedName>
    <definedName name="HTML_Control_3_1_2_3_1_3_5" hidden="1">{"'Ark1'!$A$8:$M$33"}</definedName>
    <definedName name="HTML_Control_3_1_2_3_1_4" hidden="1">{"'Ark1'!$A$8:$M$33"}</definedName>
    <definedName name="HTML_Control_3_1_2_3_1_4_1" hidden="1">{"'Ark1'!$A$8:$M$33"}</definedName>
    <definedName name="HTML_Control_3_1_2_3_1_4_2" hidden="1">{"'Ark1'!$A$8:$M$33"}</definedName>
    <definedName name="HTML_Control_3_1_2_3_1_4_3" hidden="1">{"'Ark1'!$A$8:$M$33"}</definedName>
    <definedName name="HTML_Control_3_1_2_3_1_4_4" hidden="1">{"'Ark1'!$A$8:$M$33"}</definedName>
    <definedName name="HTML_Control_3_1_2_3_1_4_5" hidden="1">{"'Ark1'!$A$8:$M$33"}</definedName>
    <definedName name="HTML_Control_3_1_2_3_1_5" hidden="1">{"'Ark1'!$A$8:$M$33"}</definedName>
    <definedName name="HTML_Control_3_1_2_3_1_5_1" hidden="1">{"'Ark1'!$A$8:$M$33"}</definedName>
    <definedName name="HTML_Control_3_1_2_3_1_5_2" hidden="1">{"'Ark1'!$A$8:$M$33"}</definedName>
    <definedName name="HTML_Control_3_1_2_3_1_5_3" hidden="1">{"'Ark1'!$A$8:$M$33"}</definedName>
    <definedName name="HTML_Control_3_1_2_3_1_5_4" hidden="1">{"'Ark1'!$A$8:$M$33"}</definedName>
    <definedName name="HTML_Control_3_1_2_3_1_5_5" hidden="1">{"'Ark1'!$A$8:$M$33"}</definedName>
    <definedName name="HTML_Control_3_1_2_3_2" hidden="1">{"'Ark1'!$A$8:$M$33"}</definedName>
    <definedName name="HTML_Control_3_1_2_3_2_1" hidden="1">{"'Ark1'!$A$8:$M$33"}</definedName>
    <definedName name="HTML_Control_3_1_2_3_2_2" hidden="1">{"'Ark1'!$A$8:$M$33"}</definedName>
    <definedName name="HTML_Control_3_1_2_3_2_3" hidden="1">{"'Ark1'!$A$8:$M$33"}</definedName>
    <definedName name="HTML_Control_3_1_2_3_2_4" hidden="1">{"'Ark1'!$A$8:$M$33"}</definedName>
    <definedName name="HTML_Control_3_1_2_3_2_5" hidden="1">{"'Ark1'!$A$8:$M$33"}</definedName>
    <definedName name="HTML_Control_3_1_2_3_3" hidden="1">{"'Ark1'!$A$8:$M$33"}</definedName>
    <definedName name="HTML_Control_3_1_2_3_3_1" hidden="1">{"'Ark1'!$A$8:$M$33"}</definedName>
    <definedName name="HTML_Control_3_1_2_3_3_2" hidden="1">{"'Ark1'!$A$8:$M$33"}</definedName>
    <definedName name="HTML_Control_3_1_2_3_3_3" hidden="1">{"'Ark1'!$A$8:$M$33"}</definedName>
    <definedName name="HTML_Control_3_1_2_3_3_4" hidden="1">{"'Ark1'!$A$8:$M$33"}</definedName>
    <definedName name="HTML_Control_3_1_2_3_3_5" hidden="1">{"'Ark1'!$A$8:$M$33"}</definedName>
    <definedName name="HTML_Control_3_1_2_3_4" hidden="1">{"'Ark1'!$A$8:$M$33"}</definedName>
    <definedName name="HTML_Control_3_1_2_3_4_1" hidden="1">{"'Ark1'!$A$8:$M$33"}</definedName>
    <definedName name="HTML_Control_3_1_2_3_4_2" hidden="1">{"'Ark1'!$A$8:$M$33"}</definedName>
    <definedName name="HTML_Control_3_1_2_3_4_3" hidden="1">{"'Ark1'!$A$8:$M$33"}</definedName>
    <definedName name="HTML_Control_3_1_2_3_4_4" hidden="1">{"'Ark1'!$A$8:$M$33"}</definedName>
    <definedName name="HTML_Control_3_1_2_3_4_5" hidden="1">{"'Ark1'!$A$8:$M$33"}</definedName>
    <definedName name="HTML_Control_3_1_2_3_5" hidden="1">{"'Ark1'!$A$8:$M$33"}</definedName>
    <definedName name="HTML_Control_3_1_2_3_5_1" hidden="1">{"'Ark1'!$A$8:$M$33"}</definedName>
    <definedName name="HTML_Control_3_1_2_3_5_2" hidden="1">{"'Ark1'!$A$8:$M$33"}</definedName>
    <definedName name="HTML_Control_3_1_2_3_5_3" hidden="1">{"'Ark1'!$A$8:$M$33"}</definedName>
    <definedName name="HTML_Control_3_1_2_3_5_4" hidden="1">{"'Ark1'!$A$8:$M$33"}</definedName>
    <definedName name="HTML_Control_3_1_2_3_5_5" hidden="1">{"'Ark1'!$A$8:$M$33"}</definedName>
    <definedName name="HTML_Control_3_1_2_4" hidden="1">{"'Ark1'!$A$8:$M$33"}</definedName>
    <definedName name="HTML_Control_3_1_2_4_1" hidden="1">{"'Ark1'!$A$8:$M$33"}</definedName>
    <definedName name="HTML_Control_3_1_2_4_1_1" hidden="1">{"'Ark1'!$A$8:$M$33"}</definedName>
    <definedName name="HTML_Control_3_1_2_4_1_2" hidden="1">{"'Ark1'!$A$8:$M$33"}</definedName>
    <definedName name="HTML_Control_3_1_2_4_1_3" hidden="1">{"'Ark1'!$A$8:$M$33"}</definedName>
    <definedName name="HTML_Control_3_1_2_4_1_4" hidden="1">{"'Ark1'!$A$8:$M$33"}</definedName>
    <definedName name="HTML_Control_3_1_2_4_1_5" hidden="1">{"'Ark1'!$A$8:$M$33"}</definedName>
    <definedName name="HTML_Control_3_1_2_4_2" hidden="1">{"'Ark1'!$A$8:$M$33"}</definedName>
    <definedName name="HTML_Control_3_1_2_4_2_1" hidden="1">{"'Ark1'!$A$8:$M$33"}</definedName>
    <definedName name="HTML_Control_3_1_2_4_2_2" hidden="1">{"'Ark1'!$A$8:$M$33"}</definedName>
    <definedName name="HTML_Control_3_1_2_4_2_3" hidden="1">{"'Ark1'!$A$8:$M$33"}</definedName>
    <definedName name="HTML_Control_3_1_2_4_2_4" hidden="1">{"'Ark1'!$A$8:$M$33"}</definedName>
    <definedName name="HTML_Control_3_1_2_4_2_5" hidden="1">{"'Ark1'!$A$8:$M$33"}</definedName>
    <definedName name="HTML_Control_3_1_2_4_3" hidden="1">{"'Ark1'!$A$8:$M$33"}</definedName>
    <definedName name="HTML_Control_3_1_2_4_3_1" hidden="1">{"'Ark1'!$A$8:$M$33"}</definedName>
    <definedName name="HTML_Control_3_1_2_4_3_2" hidden="1">{"'Ark1'!$A$8:$M$33"}</definedName>
    <definedName name="HTML_Control_3_1_2_4_3_3" hidden="1">{"'Ark1'!$A$8:$M$33"}</definedName>
    <definedName name="HTML_Control_3_1_2_4_3_4" hidden="1">{"'Ark1'!$A$8:$M$33"}</definedName>
    <definedName name="HTML_Control_3_1_2_4_3_5" hidden="1">{"'Ark1'!$A$8:$M$33"}</definedName>
    <definedName name="HTML_Control_3_1_2_4_4" hidden="1">{"'Ark1'!$A$8:$M$33"}</definedName>
    <definedName name="HTML_Control_3_1_2_4_4_1" hidden="1">{"'Ark1'!$A$8:$M$33"}</definedName>
    <definedName name="HTML_Control_3_1_2_4_4_2" hidden="1">{"'Ark1'!$A$8:$M$33"}</definedName>
    <definedName name="HTML_Control_3_1_2_4_4_3" hidden="1">{"'Ark1'!$A$8:$M$33"}</definedName>
    <definedName name="HTML_Control_3_1_2_4_4_4" hidden="1">{"'Ark1'!$A$8:$M$33"}</definedName>
    <definedName name="HTML_Control_3_1_2_4_4_5" hidden="1">{"'Ark1'!$A$8:$M$33"}</definedName>
    <definedName name="HTML_Control_3_1_2_4_5" hidden="1">{"'Ark1'!$A$8:$M$33"}</definedName>
    <definedName name="HTML_Control_3_1_2_4_5_1" hidden="1">{"'Ark1'!$A$8:$M$33"}</definedName>
    <definedName name="HTML_Control_3_1_2_4_5_2" hidden="1">{"'Ark1'!$A$8:$M$33"}</definedName>
    <definedName name="HTML_Control_3_1_2_4_5_3" hidden="1">{"'Ark1'!$A$8:$M$33"}</definedName>
    <definedName name="HTML_Control_3_1_2_4_5_4" hidden="1">{"'Ark1'!$A$8:$M$33"}</definedName>
    <definedName name="HTML_Control_3_1_2_4_5_5" hidden="1">{"'Ark1'!$A$8:$M$33"}</definedName>
    <definedName name="HTML_Control_3_1_2_5" hidden="1">{"'Ark1'!$A$8:$M$33"}</definedName>
    <definedName name="HTML_Control_3_1_2_5_1" hidden="1">{"'Ark1'!$A$8:$M$33"}</definedName>
    <definedName name="HTML_Control_3_1_2_5_2" hidden="1">{"'Ark1'!$A$8:$M$33"}</definedName>
    <definedName name="HTML_Control_3_1_2_5_3" hidden="1">{"'Ark1'!$A$8:$M$33"}</definedName>
    <definedName name="HTML_Control_3_1_2_5_4" hidden="1">{"'Ark1'!$A$8:$M$33"}</definedName>
    <definedName name="HTML_Control_3_1_2_5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1_1" hidden="1">{"'Ark1'!$A$8:$M$33"}</definedName>
    <definedName name="HTML_Control_3_1_3_1_1_1_1_2" hidden="1">{"'Ark1'!$A$8:$M$33"}</definedName>
    <definedName name="HTML_Control_3_1_3_1_1_1_1_3" hidden="1">{"'Ark1'!$A$8:$M$33"}</definedName>
    <definedName name="HTML_Control_3_1_3_1_1_1_1_4" hidden="1">{"'Ark1'!$A$8:$M$33"}</definedName>
    <definedName name="HTML_Control_3_1_3_1_1_1_1_5" hidden="1">{"'Ark1'!$A$8:$M$33"}</definedName>
    <definedName name="HTML_Control_3_1_3_1_1_1_2" hidden="1">{"'Ark1'!$A$8:$M$33"}</definedName>
    <definedName name="HTML_Control_3_1_3_1_1_1_2_1" hidden="1">{"'Ark1'!$A$8:$M$33"}</definedName>
    <definedName name="HTML_Control_3_1_3_1_1_1_2_2" hidden="1">{"'Ark1'!$A$8:$M$33"}</definedName>
    <definedName name="HTML_Control_3_1_3_1_1_1_2_3" hidden="1">{"'Ark1'!$A$8:$M$33"}</definedName>
    <definedName name="HTML_Control_3_1_3_1_1_1_2_4" hidden="1">{"'Ark1'!$A$8:$M$33"}</definedName>
    <definedName name="HTML_Control_3_1_3_1_1_1_2_5" hidden="1">{"'Ark1'!$A$8:$M$33"}</definedName>
    <definedName name="HTML_Control_3_1_3_1_1_1_3" hidden="1">{"'Ark1'!$A$8:$M$33"}</definedName>
    <definedName name="HTML_Control_3_1_3_1_1_1_3_1" hidden="1">{"'Ark1'!$A$8:$M$33"}</definedName>
    <definedName name="HTML_Control_3_1_3_1_1_1_3_2" hidden="1">{"'Ark1'!$A$8:$M$33"}</definedName>
    <definedName name="HTML_Control_3_1_3_1_1_1_3_3" hidden="1">{"'Ark1'!$A$8:$M$33"}</definedName>
    <definedName name="HTML_Control_3_1_3_1_1_1_3_4" hidden="1">{"'Ark1'!$A$8:$M$33"}</definedName>
    <definedName name="HTML_Control_3_1_3_1_1_1_3_5" hidden="1">{"'Ark1'!$A$8:$M$33"}</definedName>
    <definedName name="HTML_Control_3_1_3_1_1_1_4" hidden="1">{"'Ark1'!$A$8:$M$33"}</definedName>
    <definedName name="HTML_Control_3_1_3_1_1_1_4_1" hidden="1">{"'Ark1'!$A$8:$M$33"}</definedName>
    <definedName name="HTML_Control_3_1_3_1_1_1_4_2" hidden="1">{"'Ark1'!$A$8:$M$33"}</definedName>
    <definedName name="HTML_Control_3_1_3_1_1_1_4_3" hidden="1">{"'Ark1'!$A$8:$M$33"}</definedName>
    <definedName name="HTML_Control_3_1_3_1_1_1_4_4" hidden="1">{"'Ark1'!$A$8:$M$33"}</definedName>
    <definedName name="HTML_Control_3_1_3_1_1_1_4_5" hidden="1">{"'Ark1'!$A$8:$M$33"}</definedName>
    <definedName name="HTML_Control_3_1_3_1_1_1_5" hidden="1">{"'Ark1'!$A$8:$M$33"}</definedName>
    <definedName name="HTML_Control_3_1_3_1_1_1_5_1" hidden="1">{"'Ark1'!$A$8:$M$33"}</definedName>
    <definedName name="HTML_Control_3_1_3_1_1_1_5_2" hidden="1">{"'Ark1'!$A$8:$M$33"}</definedName>
    <definedName name="HTML_Control_3_1_3_1_1_1_5_3" hidden="1">{"'Ark1'!$A$8:$M$33"}</definedName>
    <definedName name="HTML_Control_3_1_3_1_1_1_5_4" hidden="1">{"'Ark1'!$A$8:$M$33"}</definedName>
    <definedName name="HTML_Control_3_1_3_1_1_1_5_5" hidden="1">{"'Ark1'!$A$8:$M$33"}</definedName>
    <definedName name="HTML_Control_3_1_3_1_1_2" hidden="1">{"'Ark1'!$A$8:$M$33"}</definedName>
    <definedName name="HTML_Control_3_1_3_1_1_2_1" hidden="1">{"'Ark1'!$A$8:$M$33"}</definedName>
    <definedName name="HTML_Control_3_1_3_1_1_2_2" hidden="1">{"'Ark1'!$A$8:$M$33"}</definedName>
    <definedName name="HTML_Control_3_1_3_1_1_2_3" hidden="1">{"'Ark1'!$A$8:$M$33"}</definedName>
    <definedName name="HTML_Control_3_1_3_1_1_2_4" hidden="1">{"'Ark1'!$A$8:$M$33"}</definedName>
    <definedName name="HTML_Control_3_1_3_1_1_2_5" hidden="1">{"'Ark1'!$A$8:$M$33"}</definedName>
    <definedName name="HTML_Control_3_1_3_1_1_3" hidden="1">{"'Ark1'!$A$8:$M$33"}</definedName>
    <definedName name="HTML_Control_3_1_3_1_1_3_1" hidden="1">{"'Ark1'!$A$8:$M$33"}</definedName>
    <definedName name="HTML_Control_3_1_3_1_1_3_2" hidden="1">{"'Ark1'!$A$8:$M$33"}</definedName>
    <definedName name="HTML_Control_3_1_3_1_1_3_3" hidden="1">{"'Ark1'!$A$8:$M$33"}</definedName>
    <definedName name="HTML_Control_3_1_3_1_1_3_4" hidden="1">{"'Ark1'!$A$8:$M$33"}</definedName>
    <definedName name="HTML_Control_3_1_3_1_1_3_5" hidden="1">{"'Ark1'!$A$8:$M$33"}</definedName>
    <definedName name="HTML_Control_3_1_3_1_1_4" hidden="1">{"'Ark1'!$A$8:$M$33"}</definedName>
    <definedName name="HTML_Control_3_1_3_1_1_4_1" hidden="1">{"'Ark1'!$A$8:$M$33"}</definedName>
    <definedName name="HTML_Control_3_1_3_1_1_4_2" hidden="1">{"'Ark1'!$A$8:$M$33"}</definedName>
    <definedName name="HTML_Control_3_1_3_1_1_4_3" hidden="1">{"'Ark1'!$A$8:$M$33"}</definedName>
    <definedName name="HTML_Control_3_1_3_1_1_4_4" hidden="1">{"'Ark1'!$A$8:$M$33"}</definedName>
    <definedName name="HTML_Control_3_1_3_1_1_4_5" hidden="1">{"'Ark1'!$A$8:$M$33"}</definedName>
    <definedName name="HTML_Control_3_1_3_1_1_5" hidden="1">{"'Ark1'!$A$8:$M$33"}</definedName>
    <definedName name="HTML_Control_3_1_3_1_1_5_1" hidden="1">{"'Ark1'!$A$8:$M$33"}</definedName>
    <definedName name="HTML_Control_3_1_3_1_1_5_2" hidden="1">{"'Ark1'!$A$8:$M$33"}</definedName>
    <definedName name="HTML_Control_3_1_3_1_1_5_3" hidden="1">{"'Ark1'!$A$8:$M$33"}</definedName>
    <definedName name="HTML_Control_3_1_3_1_1_5_4" hidden="1">{"'Ark1'!$A$8:$M$33"}</definedName>
    <definedName name="HTML_Control_3_1_3_1_1_5_5" hidden="1">{"'Ark1'!$A$8:$M$33"}</definedName>
    <definedName name="HTML_Control_3_1_3_1_2" hidden="1">{"'Ark1'!$A$8:$M$33"}</definedName>
    <definedName name="HTML_Control_3_1_3_1_2_1" hidden="1">{"'Ark1'!$A$8:$M$33"}</definedName>
    <definedName name="HTML_Control_3_1_3_1_2_1_1" hidden="1">{"'Ark1'!$A$8:$M$33"}</definedName>
    <definedName name="HTML_Control_3_1_3_1_2_1_1_1" hidden="1">{"'Ark1'!$A$8:$M$33"}</definedName>
    <definedName name="HTML_Control_3_1_3_1_2_1_1_2" hidden="1">{"'Ark1'!$A$8:$M$33"}</definedName>
    <definedName name="HTML_Control_3_1_3_1_2_1_1_3" hidden="1">{"'Ark1'!$A$8:$M$33"}</definedName>
    <definedName name="HTML_Control_3_1_3_1_2_1_1_4" hidden="1">{"'Ark1'!$A$8:$M$33"}</definedName>
    <definedName name="HTML_Control_3_1_3_1_2_1_1_5" hidden="1">{"'Ark1'!$A$8:$M$33"}</definedName>
    <definedName name="HTML_Control_3_1_3_1_2_1_2" hidden="1">{"'Ark1'!$A$8:$M$33"}</definedName>
    <definedName name="HTML_Control_3_1_3_1_2_1_2_1" hidden="1">{"'Ark1'!$A$8:$M$33"}</definedName>
    <definedName name="HTML_Control_3_1_3_1_2_1_2_2" hidden="1">{"'Ark1'!$A$8:$M$33"}</definedName>
    <definedName name="HTML_Control_3_1_3_1_2_1_2_3" hidden="1">{"'Ark1'!$A$8:$M$33"}</definedName>
    <definedName name="HTML_Control_3_1_3_1_2_1_2_4" hidden="1">{"'Ark1'!$A$8:$M$33"}</definedName>
    <definedName name="HTML_Control_3_1_3_1_2_1_2_5" hidden="1">{"'Ark1'!$A$8:$M$33"}</definedName>
    <definedName name="HTML_Control_3_1_3_1_2_1_3" hidden="1">{"'Ark1'!$A$8:$M$33"}</definedName>
    <definedName name="HTML_Control_3_1_3_1_2_1_3_1" hidden="1">{"'Ark1'!$A$8:$M$33"}</definedName>
    <definedName name="HTML_Control_3_1_3_1_2_1_3_2" hidden="1">{"'Ark1'!$A$8:$M$33"}</definedName>
    <definedName name="HTML_Control_3_1_3_1_2_1_3_3" hidden="1">{"'Ark1'!$A$8:$M$33"}</definedName>
    <definedName name="HTML_Control_3_1_3_1_2_1_3_4" hidden="1">{"'Ark1'!$A$8:$M$33"}</definedName>
    <definedName name="HTML_Control_3_1_3_1_2_1_3_5" hidden="1">{"'Ark1'!$A$8:$M$33"}</definedName>
    <definedName name="HTML_Control_3_1_3_1_2_1_4" hidden="1">{"'Ark1'!$A$8:$M$33"}</definedName>
    <definedName name="HTML_Control_3_1_3_1_2_1_4_1" hidden="1">{"'Ark1'!$A$8:$M$33"}</definedName>
    <definedName name="HTML_Control_3_1_3_1_2_1_4_2" hidden="1">{"'Ark1'!$A$8:$M$33"}</definedName>
    <definedName name="HTML_Control_3_1_3_1_2_1_4_3" hidden="1">{"'Ark1'!$A$8:$M$33"}</definedName>
    <definedName name="HTML_Control_3_1_3_1_2_1_4_4" hidden="1">{"'Ark1'!$A$8:$M$33"}</definedName>
    <definedName name="HTML_Control_3_1_3_1_2_1_4_5" hidden="1">{"'Ark1'!$A$8:$M$33"}</definedName>
    <definedName name="HTML_Control_3_1_3_1_2_1_5" hidden="1">{"'Ark1'!$A$8:$M$33"}</definedName>
    <definedName name="HTML_Control_3_1_3_1_2_1_5_1" hidden="1">{"'Ark1'!$A$8:$M$33"}</definedName>
    <definedName name="HTML_Control_3_1_3_1_2_1_5_2" hidden="1">{"'Ark1'!$A$8:$M$33"}</definedName>
    <definedName name="HTML_Control_3_1_3_1_2_1_5_3" hidden="1">{"'Ark1'!$A$8:$M$33"}</definedName>
    <definedName name="HTML_Control_3_1_3_1_2_1_5_4" hidden="1">{"'Ark1'!$A$8:$M$33"}</definedName>
    <definedName name="HTML_Control_3_1_3_1_2_1_5_5" hidden="1">{"'Ark1'!$A$8:$M$33"}</definedName>
    <definedName name="HTML_Control_3_1_3_1_2_2" hidden="1">{"'Ark1'!$A$8:$M$33"}</definedName>
    <definedName name="HTML_Control_3_1_3_1_2_2_1" hidden="1">{"'Ark1'!$A$8:$M$33"}</definedName>
    <definedName name="HTML_Control_3_1_3_1_2_2_2" hidden="1">{"'Ark1'!$A$8:$M$33"}</definedName>
    <definedName name="HTML_Control_3_1_3_1_2_2_3" hidden="1">{"'Ark1'!$A$8:$M$33"}</definedName>
    <definedName name="HTML_Control_3_1_3_1_2_2_4" hidden="1">{"'Ark1'!$A$8:$M$33"}</definedName>
    <definedName name="HTML_Control_3_1_3_1_2_2_5" hidden="1">{"'Ark1'!$A$8:$M$33"}</definedName>
    <definedName name="HTML_Control_3_1_3_1_2_3" hidden="1">{"'Ark1'!$A$8:$M$33"}</definedName>
    <definedName name="HTML_Control_3_1_3_1_2_3_1" hidden="1">{"'Ark1'!$A$8:$M$33"}</definedName>
    <definedName name="HTML_Control_3_1_3_1_2_3_2" hidden="1">{"'Ark1'!$A$8:$M$33"}</definedName>
    <definedName name="HTML_Control_3_1_3_1_2_3_3" hidden="1">{"'Ark1'!$A$8:$M$33"}</definedName>
    <definedName name="HTML_Control_3_1_3_1_2_3_4" hidden="1">{"'Ark1'!$A$8:$M$33"}</definedName>
    <definedName name="HTML_Control_3_1_3_1_2_3_5" hidden="1">{"'Ark1'!$A$8:$M$33"}</definedName>
    <definedName name="HTML_Control_3_1_3_1_2_4" hidden="1">{"'Ark1'!$A$8:$M$33"}</definedName>
    <definedName name="HTML_Control_3_1_3_1_2_4_1" hidden="1">{"'Ark1'!$A$8:$M$33"}</definedName>
    <definedName name="HTML_Control_3_1_3_1_2_4_2" hidden="1">{"'Ark1'!$A$8:$M$33"}</definedName>
    <definedName name="HTML_Control_3_1_3_1_2_4_3" hidden="1">{"'Ark1'!$A$8:$M$33"}</definedName>
    <definedName name="HTML_Control_3_1_3_1_2_4_4" hidden="1">{"'Ark1'!$A$8:$M$33"}</definedName>
    <definedName name="HTML_Control_3_1_3_1_2_4_5" hidden="1">{"'Ark1'!$A$8:$M$33"}</definedName>
    <definedName name="HTML_Control_3_1_3_1_2_5" hidden="1">{"'Ark1'!$A$8:$M$33"}</definedName>
    <definedName name="HTML_Control_3_1_3_1_2_5_1" hidden="1">{"'Ark1'!$A$8:$M$33"}</definedName>
    <definedName name="HTML_Control_3_1_3_1_2_5_2" hidden="1">{"'Ark1'!$A$8:$M$33"}</definedName>
    <definedName name="HTML_Control_3_1_3_1_2_5_3" hidden="1">{"'Ark1'!$A$8:$M$33"}</definedName>
    <definedName name="HTML_Control_3_1_3_1_2_5_4" hidden="1">{"'Ark1'!$A$8:$M$33"}</definedName>
    <definedName name="HTML_Control_3_1_3_1_2_5_5" hidden="1">{"'Ark1'!$A$8:$M$33"}</definedName>
    <definedName name="HTML_Control_3_1_3_1_3" hidden="1">{"'Ark1'!$A$8:$M$33"}</definedName>
    <definedName name="HTML_Control_3_1_3_1_3_1" hidden="1">{"'Ark1'!$A$8:$M$33"}</definedName>
    <definedName name="HTML_Control_3_1_3_1_3_1_1" hidden="1">{"'Ark1'!$A$8:$M$33"}</definedName>
    <definedName name="HTML_Control_3_1_3_1_3_1_2" hidden="1">{"'Ark1'!$A$8:$M$33"}</definedName>
    <definedName name="HTML_Control_3_1_3_1_3_1_3" hidden="1">{"'Ark1'!$A$8:$M$33"}</definedName>
    <definedName name="HTML_Control_3_1_3_1_3_1_4" hidden="1">{"'Ark1'!$A$8:$M$33"}</definedName>
    <definedName name="HTML_Control_3_1_3_1_3_1_5" hidden="1">{"'Ark1'!$A$8:$M$33"}</definedName>
    <definedName name="HTML_Control_3_1_3_1_3_2" hidden="1">{"'Ark1'!$A$8:$M$33"}</definedName>
    <definedName name="HTML_Control_3_1_3_1_3_2_1" hidden="1">{"'Ark1'!$A$8:$M$33"}</definedName>
    <definedName name="HTML_Control_3_1_3_1_3_2_2" hidden="1">{"'Ark1'!$A$8:$M$33"}</definedName>
    <definedName name="HTML_Control_3_1_3_1_3_2_3" hidden="1">{"'Ark1'!$A$8:$M$33"}</definedName>
    <definedName name="HTML_Control_3_1_3_1_3_2_4" hidden="1">{"'Ark1'!$A$8:$M$33"}</definedName>
    <definedName name="HTML_Control_3_1_3_1_3_2_5" hidden="1">{"'Ark1'!$A$8:$M$33"}</definedName>
    <definedName name="HTML_Control_3_1_3_1_3_3" hidden="1">{"'Ark1'!$A$8:$M$33"}</definedName>
    <definedName name="HTML_Control_3_1_3_1_3_3_1" hidden="1">{"'Ark1'!$A$8:$M$33"}</definedName>
    <definedName name="HTML_Control_3_1_3_1_3_3_2" hidden="1">{"'Ark1'!$A$8:$M$33"}</definedName>
    <definedName name="HTML_Control_3_1_3_1_3_3_3" hidden="1">{"'Ark1'!$A$8:$M$33"}</definedName>
    <definedName name="HTML_Control_3_1_3_1_3_3_4" hidden="1">{"'Ark1'!$A$8:$M$33"}</definedName>
    <definedName name="HTML_Control_3_1_3_1_3_3_5" hidden="1">{"'Ark1'!$A$8:$M$33"}</definedName>
    <definedName name="HTML_Control_3_1_3_1_3_4" hidden="1">{"'Ark1'!$A$8:$M$33"}</definedName>
    <definedName name="HTML_Control_3_1_3_1_3_4_1" hidden="1">{"'Ark1'!$A$8:$M$33"}</definedName>
    <definedName name="HTML_Control_3_1_3_1_3_4_2" hidden="1">{"'Ark1'!$A$8:$M$33"}</definedName>
    <definedName name="HTML_Control_3_1_3_1_3_4_3" hidden="1">{"'Ark1'!$A$8:$M$33"}</definedName>
    <definedName name="HTML_Control_3_1_3_1_3_4_4" hidden="1">{"'Ark1'!$A$8:$M$33"}</definedName>
    <definedName name="HTML_Control_3_1_3_1_3_4_5" hidden="1">{"'Ark1'!$A$8:$M$33"}</definedName>
    <definedName name="HTML_Control_3_1_3_1_3_5" hidden="1">{"'Ark1'!$A$8:$M$33"}</definedName>
    <definedName name="HTML_Control_3_1_3_1_3_5_1" hidden="1">{"'Ark1'!$A$8:$M$33"}</definedName>
    <definedName name="HTML_Control_3_1_3_1_3_5_2" hidden="1">{"'Ark1'!$A$8:$M$33"}</definedName>
    <definedName name="HTML_Control_3_1_3_1_3_5_3" hidden="1">{"'Ark1'!$A$8:$M$33"}</definedName>
    <definedName name="HTML_Control_3_1_3_1_3_5_4" hidden="1">{"'Ark1'!$A$8:$M$33"}</definedName>
    <definedName name="HTML_Control_3_1_3_1_3_5_5" hidden="1">{"'Ark1'!$A$8:$M$33"}</definedName>
    <definedName name="HTML_Control_3_1_3_1_4" hidden="1">{"'Ark1'!$A$8:$M$33"}</definedName>
    <definedName name="HTML_Control_3_1_3_1_4_1" hidden="1">{"'Ark1'!$A$8:$M$33"}</definedName>
    <definedName name="HTML_Control_3_1_3_1_4_2" hidden="1">{"'Ark1'!$A$8:$M$33"}</definedName>
    <definedName name="HTML_Control_3_1_3_1_4_3" hidden="1">{"'Ark1'!$A$8:$M$33"}</definedName>
    <definedName name="HTML_Control_3_1_3_1_4_4" hidden="1">{"'Ark1'!$A$8:$M$33"}</definedName>
    <definedName name="HTML_Control_3_1_3_1_4_5" hidden="1">{"'Ark1'!$A$8:$M$33"}</definedName>
    <definedName name="HTML_Control_3_1_3_1_5" hidden="1">{"'Ark1'!$A$8:$M$33"}</definedName>
    <definedName name="HTML_Control_3_1_3_1_5_1" hidden="1">{"'Ark1'!$A$8:$M$33"}</definedName>
    <definedName name="HTML_Control_3_1_3_1_5_2" hidden="1">{"'Ark1'!$A$8:$M$33"}</definedName>
    <definedName name="HTML_Control_3_1_3_1_5_3" hidden="1">{"'Ark1'!$A$8:$M$33"}</definedName>
    <definedName name="HTML_Control_3_1_3_1_5_4" hidden="1">{"'Ark1'!$A$8:$M$33"}</definedName>
    <definedName name="HTML_Control_3_1_3_1_5_5" hidden="1">{"'Ark1'!$A$8:$M$33"}</definedName>
    <definedName name="HTML_Control_3_1_3_2" hidden="1">{"'Ark1'!$A$8:$M$33"}</definedName>
    <definedName name="HTML_Control_3_1_3_2_1" hidden="1">{"'Ark1'!$A$8:$M$33"}</definedName>
    <definedName name="HTML_Control_3_1_3_2_1_1" hidden="1">{"'Ark1'!$A$8:$M$33"}</definedName>
    <definedName name="HTML_Control_3_1_3_2_1_1_1" hidden="1">{"'Ark1'!$A$8:$M$33"}</definedName>
    <definedName name="HTML_Control_3_1_3_2_1_1_2" hidden="1">{"'Ark1'!$A$8:$M$33"}</definedName>
    <definedName name="HTML_Control_3_1_3_2_1_1_3" hidden="1">{"'Ark1'!$A$8:$M$33"}</definedName>
    <definedName name="HTML_Control_3_1_3_2_1_1_4" hidden="1">{"'Ark1'!$A$8:$M$33"}</definedName>
    <definedName name="HTML_Control_3_1_3_2_1_1_5" hidden="1">{"'Ark1'!$A$8:$M$33"}</definedName>
    <definedName name="HTML_Control_3_1_3_2_1_2" hidden="1">{"'Ark1'!$A$8:$M$33"}</definedName>
    <definedName name="HTML_Control_3_1_3_2_1_2_1" hidden="1">{"'Ark1'!$A$8:$M$33"}</definedName>
    <definedName name="HTML_Control_3_1_3_2_1_2_2" hidden="1">{"'Ark1'!$A$8:$M$33"}</definedName>
    <definedName name="HTML_Control_3_1_3_2_1_2_3" hidden="1">{"'Ark1'!$A$8:$M$33"}</definedName>
    <definedName name="HTML_Control_3_1_3_2_1_2_4" hidden="1">{"'Ark1'!$A$8:$M$33"}</definedName>
    <definedName name="HTML_Control_3_1_3_2_1_2_5" hidden="1">{"'Ark1'!$A$8:$M$33"}</definedName>
    <definedName name="HTML_Control_3_1_3_2_1_3" hidden="1">{"'Ark1'!$A$8:$M$33"}</definedName>
    <definedName name="HTML_Control_3_1_3_2_1_3_1" hidden="1">{"'Ark1'!$A$8:$M$33"}</definedName>
    <definedName name="HTML_Control_3_1_3_2_1_3_2" hidden="1">{"'Ark1'!$A$8:$M$33"}</definedName>
    <definedName name="HTML_Control_3_1_3_2_1_3_3" hidden="1">{"'Ark1'!$A$8:$M$33"}</definedName>
    <definedName name="HTML_Control_3_1_3_2_1_3_4" hidden="1">{"'Ark1'!$A$8:$M$33"}</definedName>
    <definedName name="HTML_Control_3_1_3_2_1_3_5" hidden="1">{"'Ark1'!$A$8:$M$33"}</definedName>
    <definedName name="HTML_Control_3_1_3_2_1_4" hidden="1">{"'Ark1'!$A$8:$M$33"}</definedName>
    <definedName name="HTML_Control_3_1_3_2_1_4_1" hidden="1">{"'Ark1'!$A$8:$M$33"}</definedName>
    <definedName name="HTML_Control_3_1_3_2_1_4_2" hidden="1">{"'Ark1'!$A$8:$M$33"}</definedName>
    <definedName name="HTML_Control_3_1_3_2_1_4_3" hidden="1">{"'Ark1'!$A$8:$M$33"}</definedName>
    <definedName name="HTML_Control_3_1_3_2_1_4_4" hidden="1">{"'Ark1'!$A$8:$M$33"}</definedName>
    <definedName name="HTML_Control_3_1_3_2_1_4_5" hidden="1">{"'Ark1'!$A$8:$M$33"}</definedName>
    <definedName name="HTML_Control_3_1_3_2_1_5" hidden="1">{"'Ark1'!$A$8:$M$33"}</definedName>
    <definedName name="HTML_Control_3_1_3_2_1_5_1" hidden="1">{"'Ark1'!$A$8:$M$33"}</definedName>
    <definedName name="HTML_Control_3_1_3_2_1_5_2" hidden="1">{"'Ark1'!$A$8:$M$33"}</definedName>
    <definedName name="HTML_Control_3_1_3_2_1_5_3" hidden="1">{"'Ark1'!$A$8:$M$33"}</definedName>
    <definedName name="HTML_Control_3_1_3_2_1_5_4" hidden="1">{"'Ark1'!$A$8:$M$33"}</definedName>
    <definedName name="HTML_Control_3_1_3_2_1_5_5" hidden="1">{"'Ark1'!$A$8:$M$33"}</definedName>
    <definedName name="HTML_Control_3_1_3_2_2" hidden="1">{"'Ark1'!$A$8:$M$33"}</definedName>
    <definedName name="HTML_Control_3_1_3_2_2_1" hidden="1">{"'Ark1'!$A$8:$M$33"}</definedName>
    <definedName name="HTML_Control_3_1_3_2_2_2" hidden="1">{"'Ark1'!$A$8:$M$33"}</definedName>
    <definedName name="HTML_Control_3_1_3_2_2_3" hidden="1">{"'Ark1'!$A$8:$M$33"}</definedName>
    <definedName name="HTML_Control_3_1_3_2_2_4" hidden="1">{"'Ark1'!$A$8:$M$33"}</definedName>
    <definedName name="HTML_Control_3_1_3_2_2_5" hidden="1">{"'Ark1'!$A$8:$M$33"}</definedName>
    <definedName name="HTML_Control_3_1_3_2_3" hidden="1">{"'Ark1'!$A$8:$M$33"}</definedName>
    <definedName name="HTML_Control_3_1_3_2_3_1" hidden="1">{"'Ark1'!$A$8:$M$33"}</definedName>
    <definedName name="HTML_Control_3_1_3_2_3_2" hidden="1">{"'Ark1'!$A$8:$M$33"}</definedName>
    <definedName name="HTML_Control_3_1_3_2_3_3" hidden="1">{"'Ark1'!$A$8:$M$33"}</definedName>
    <definedName name="HTML_Control_3_1_3_2_3_4" hidden="1">{"'Ark1'!$A$8:$M$33"}</definedName>
    <definedName name="HTML_Control_3_1_3_2_3_5" hidden="1">{"'Ark1'!$A$8:$M$33"}</definedName>
    <definedName name="HTML_Control_3_1_3_2_4" hidden="1">{"'Ark1'!$A$8:$M$33"}</definedName>
    <definedName name="HTML_Control_3_1_3_2_4_1" hidden="1">{"'Ark1'!$A$8:$M$33"}</definedName>
    <definedName name="HTML_Control_3_1_3_2_4_2" hidden="1">{"'Ark1'!$A$8:$M$33"}</definedName>
    <definedName name="HTML_Control_3_1_3_2_4_3" hidden="1">{"'Ark1'!$A$8:$M$33"}</definedName>
    <definedName name="HTML_Control_3_1_3_2_4_4" hidden="1">{"'Ark1'!$A$8:$M$33"}</definedName>
    <definedName name="HTML_Control_3_1_3_2_4_5" hidden="1">{"'Ark1'!$A$8:$M$33"}</definedName>
    <definedName name="HTML_Control_3_1_3_2_5" hidden="1">{"'Ark1'!$A$8:$M$33"}</definedName>
    <definedName name="HTML_Control_3_1_3_2_5_1" hidden="1">{"'Ark1'!$A$8:$M$33"}</definedName>
    <definedName name="HTML_Control_3_1_3_2_5_2" hidden="1">{"'Ark1'!$A$8:$M$33"}</definedName>
    <definedName name="HTML_Control_3_1_3_2_5_3" hidden="1">{"'Ark1'!$A$8:$M$33"}</definedName>
    <definedName name="HTML_Control_3_1_3_2_5_4" hidden="1">{"'Ark1'!$A$8:$M$33"}</definedName>
    <definedName name="HTML_Control_3_1_3_2_5_5" hidden="1">{"'Ark1'!$A$8:$M$33"}</definedName>
    <definedName name="HTML_Control_3_1_3_3" hidden="1">{"'Ark1'!$A$8:$M$33"}</definedName>
    <definedName name="HTML_Control_3_1_3_3_1" hidden="1">{"'Ark1'!$A$8:$M$33"}</definedName>
    <definedName name="HTML_Control_3_1_3_3_1_1" hidden="1">{"'Ark1'!$A$8:$M$33"}</definedName>
    <definedName name="HTML_Control_3_1_3_3_1_1_1" hidden="1">{"'Ark1'!$A$8:$M$33"}</definedName>
    <definedName name="HTML_Control_3_1_3_3_1_1_2" hidden="1">{"'Ark1'!$A$8:$M$33"}</definedName>
    <definedName name="HTML_Control_3_1_3_3_1_1_3" hidden="1">{"'Ark1'!$A$8:$M$33"}</definedName>
    <definedName name="HTML_Control_3_1_3_3_1_1_4" hidden="1">{"'Ark1'!$A$8:$M$33"}</definedName>
    <definedName name="HTML_Control_3_1_3_3_1_1_5" hidden="1">{"'Ark1'!$A$8:$M$33"}</definedName>
    <definedName name="HTML_Control_3_1_3_3_1_2" hidden="1">{"'Ark1'!$A$8:$M$33"}</definedName>
    <definedName name="HTML_Control_3_1_3_3_1_2_1" hidden="1">{"'Ark1'!$A$8:$M$33"}</definedName>
    <definedName name="HTML_Control_3_1_3_3_1_2_2" hidden="1">{"'Ark1'!$A$8:$M$33"}</definedName>
    <definedName name="HTML_Control_3_1_3_3_1_2_3" hidden="1">{"'Ark1'!$A$8:$M$33"}</definedName>
    <definedName name="HTML_Control_3_1_3_3_1_2_4" hidden="1">{"'Ark1'!$A$8:$M$33"}</definedName>
    <definedName name="HTML_Control_3_1_3_3_1_2_5" hidden="1">{"'Ark1'!$A$8:$M$33"}</definedName>
    <definedName name="HTML_Control_3_1_3_3_1_3" hidden="1">{"'Ark1'!$A$8:$M$33"}</definedName>
    <definedName name="HTML_Control_3_1_3_3_1_3_1" hidden="1">{"'Ark1'!$A$8:$M$33"}</definedName>
    <definedName name="HTML_Control_3_1_3_3_1_3_2" hidden="1">{"'Ark1'!$A$8:$M$33"}</definedName>
    <definedName name="HTML_Control_3_1_3_3_1_3_3" hidden="1">{"'Ark1'!$A$8:$M$33"}</definedName>
    <definedName name="HTML_Control_3_1_3_3_1_3_4" hidden="1">{"'Ark1'!$A$8:$M$33"}</definedName>
    <definedName name="HTML_Control_3_1_3_3_1_3_5" hidden="1">{"'Ark1'!$A$8:$M$33"}</definedName>
    <definedName name="HTML_Control_3_1_3_3_1_4" hidden="1">{"'Ark1'!$A$8:$M$33"}</definedName>
    <definedName name="HTML_Control_3_1_3_3_1_4_1" hidden="1">{"'Ark1'!$A$8:$M$33"}</definedName>
    <definedName name="HTML_Control_3_1_3_3_1_4_2" hidden="1">{"'Ark1'!$A$8:$M$33"}</definedName>
    <definedName name="HTML_Control_3_1_3_3_1_4_3" hidden="1">{"'Ark1'!$A$8:$M$33"}</definedName>
    <definedName name="HTML_Control_3_1_3_3_1_4_4" hidden="1">{"'Ark1'!$A$8:$M$33"}</definedName>
    <definedName name="HTML_Control_3_1_3_3_1_4_5" hidden="1">{"'Ark1'!$A$8:$M$33"}</definedName>
    <definedName name="HTML_Control_3_1_3_3_1_5" hidden="1">{"'Ark1'!$A$8:$M$33"}</definedName>
    <definedName name="HTML_Control_3_1_3_3_1_5_1" hidden="1">{"'Ark1'!$A$8:$M$33"}</definedName>
    <definedName name="HTML_Control_3_1_3_3_1_5_2" hidden="1">{"'Ark1'!$A$8:$M$33"}</definedName>
    <definedName name="HTML_Control_3_1_3_3_1_5_3" hidden="1">{"'Ark1'!$A$8:$M$33"}</definedName>
    <definedName name="HTML_Control_3_1_3_3_1_5_4" hidden="1">{"'Ark1'!$A$8:$M$33"}</definedName>
    <definedName name="HTML_Control_3_1_3_3_1_5_5" hidden="1">{"'Ark1'!$A$8:$M$33"}</definedName>
    <definedName name="HTML_Control_3_1_3_3_2" hidden="1">{"'Ark1'!$A$8:$M$33"}</definedName>
    <definedName name="HTML_Control_3_1_3_3_2_1" hidden="1">{"'Ark1'!$A$8:$M$33"}</definedName>
    <definedName name="HTML_Control_3_1_3_3_2_2" hidden="1">{"'Ark1'!$A$8:$M$33"}</definedName>
    <definedName name="HTML_Control_3_1_3_3_2_3" hidden="1">{"'Ark1'!$A$8:$M$33"}</definedName>
    <definedName name="HTML_Control_3_1_3_3_2_4" hidden="1">{"'Ark1'!$A$8:$M$33"}</definedName>
    <definedName name="HTML_Control_3_1_3_3_2_5" hidden="1">{"'Ark1'!$A$8:$M$33"}</definedName>
    <definedName name="HTML_Control_3_1_3_3_3" hidden="1">{"'Ark1'!$A$8:$M$33"}</definedName>
    <definedName name="HTML_Control_3_1_3_3_3_1" hidden="1">{"'Ark1'!$A$8:$M$33"}</definedName>
    <definedName name="HTML_Control_3_1_3_3_3_2" hidden="1">{"'Ark1'!$A$8:$M$33"}</definedName>
    <definedName name="HTML_Control_3_1_3_3_3_3" hidden="1">{"'Ark1'!$A$8:$M$33"}</definedName>
    <definedName name="HTML_Control_3_1_3_3_3_4" hidden="1">{"'Ark1'!$A$8:$M$33"}</definedName>
    <definedName name="HTML_Control_3_1_3_3_3_5" hidden="1">{"'Ark1'!$A$8:$M$33"}</definedName>
    <definedName name="HTML_Control_3_1_3_3_4" hidden="1">{"'Ark1'!$A$8:$M$33"}</definedName>
    <definedName name="HTML_Control_3_1_3_3_4_1" hidden="1">{"'Ark1'!$A$8:$M$33"}</definedName>
    <definedName name="HTML_Control_3_1_3_3_4_2" hidden="1">{"'Ark1'!$A$8:$M$33"}</definedName>
    <definedName name="HTML_Control_3_1_3_3_4_3" hidden="1">{"'Ark1'!$A$8:$M$33"}</definedName>
    <definedName name="HTML_Control_3_1_3_3_4_4" hidden="1">{"'Ark1'!$A$8:$M$33"}</definedName>
    <definedName name="HTML_Control_3_1_3_3_4_5" hidden="1">{"'Ark1'!$A$8:$M$33"}</definedName>
    <definedName name="HTML_Control_3_1_3_3_5" hidden="1">{"'Ark1'!$A$8:$M$33"}</definedName>
    <definedName name="HTML_Control_3_1_3_3_5_1" hidden="1">{"'Ark1'!$A$8:$M$33"}</definedName>
    <definedName name="HTML_Control_3_1_3_3_5_2" hidden="1">{"'Ark1'!$A$8:$M$33"}</definedName>
    <definedName name="HTML_Control_3_1_3_3_5_3" hidden="1">{"'Ark1'!$A$8:$M$33"}</definedName>
    <definedName name="HTML_Control_3_1_3_3_5_4" hidden="1">{"'Ark1'!$A$8:$M$33"}</definedName>
    <definedName name="HTML_Control_3_1_3_3_5_5" hidden="1">{"'Ark1'!$A$8:$M$33"}</definedName>
    <definedName name="HTML_Control_3_1_3_4" hidden="1">{"'Ark1'!$A$8:$M$33"}</definedName>
    <definedName name="HTML_Control_3_1_3_4_1" hidden="1">{"'Ark1'!$A$8:$M$33"}</definedName>
    <definedName name="HTML_Control_3_1_3_4_1_1" hidden="1">{"'Ark1'!$A$8:$M$33"}</definedName>
    <definedName name="HTML_Control_3_1_3_4_1_2" hidden="1">{"'Ark1'!$A$8:$M$33"}</definedName>
    <definedName name="HTML_Control_3_1_3_4_1_3" hidden="1">{"'Ark1'!$A$8:$M$33"}</definedName>
    <definedName name="HTML_Control_3_1_3_4_1_4" hidden="1">{"'Ark1'!$A$8:$M$33"}</definedName>
    <definedName name="HTML_Control_3_1_3_4_1_5" hidden="1">{"'Ark1'!$A$8:$M$33"}</definedName>
    <definedName name="HTML_Control_3_1_3_4_2" hidden="1">{"'Ark1'!$A$8:$M$33"}</definedName>
    <definedName name="HTML_Control_3_1_3_4_2_1" hidden="1">{"'Ark1'!$A$8:$M$33"}</definedName>
    <definedName name="HTML_Control_3_1_3_4_2_2" hidden="1">{"'Ark1'!$A$8:$M$33"}</definedName>
    <definedName name="HTML_Control_3_1_3_4_2_3" hidden="1">{"'Ark1'!$A$8:$M$33"}</definedName>
    <definedName name="HTML_Control_3_1_3_4_2_4" hidden="1">{"'Ark1'!$A$8:$M$33"}</definedName>
    <definedName name="HTML_Control_3_1_3_4_2_5" hidden="1">{"'Ark1'!$A$8:$M$33"}</definedName>
    <definedName name="HTML_Control_3_1_3_4_3" hidden="1">{"'Ark1'!$A$8:$M$33"}</definedName>
    <definedName name="HTML_Control_3_1_3_4_3_1" hidden="1">{"'Ark1'!$A$8:$M$33"}</definedName>
    <definedName name="HTML_Control_3_1_3_4_3_2" hidden="1">{"'Ark1'!$A$8:$M$33"}</definedName>
    <definedName name="HTML_Control_3_1_3_4_3_3" hidden="1">{"'Ark1'!$A$8:$M$33"}</definedName>
    <definedName name="HTML_Control_3_1_3_4_3_4" hidden="1">{"'Ark1'!$A$8:$M$33"}</definedName>
    <definedName name="HTML_Control_3_1_3_4_3_5" hidden="1">{"'Ark1'!$A$8:$M$33"}</definedName>
    <definedName name="HTML_Control_3_1_3_4_4" hidden="1">{"'Ark1'!$A$8:$M$33"}</definedName>
    <definedName name="HTML_Control_3_1_3_4_4_1" hidden="1">{"'Ark1'!$A$8:$M$33"}</definedName>
    <definedName name="HTML_Control_3_1_3_4_4_2" hidden="1">{"'Ark1'!$A$8:$M$33"}</definedName>
    <definedName name="HTML_Control_3_1_3_4_4_3" hidden="1">{"'Ark1'!$A$8:$M$33"}</definedName>
    <definedName name="HTML_Control_3_1_3_4_4_4" hidden="1">{"'Ark1'!$A$8:$M$33"}</definedName>
    <definedName name="HTML_Control_3_1_3_4_4_5" hidden="1">{"'Ark1'!$A$8:$M$33"}</definedName>
    <definedName name="HTML_Control_3_1_3_4_5" hidden="1">{"'Ark1'!$A$8:$M$33"}</definedName>
    <definedName name="HTML_Control_3_1_3_4_5_1" hidden="1">{"'Ark1'!$A$8:$M$33"}</definedName>
    <definedName name="HTML_Control_3_1_3_4_5_2" hidden="1">{"'Ark1'!$A$8:$M$33"}</definedName>
    <definedName name="HTML_Control_3_1_3_4_5_3" hidden="1">{"'Ark1'!$A$8:$M$33"}</definedName>
    <definedName name="HTML_Control_3_1_3_4_5_4" hidden="1">{"'Ark1'!$A$8:$M$33"}</definedName>
    <definedName name="HTML_Control_3_1_3_4_5_5" hidden="1">{"'Ark1'!$A$8:$M$33"}</definedName>
    <definedName name="HTML_Control_3_1_3_5" hidden="1">{"'Ark1'!$A$8:$M$33"}</definedName>
    <definedName name="HTML_Control_3_1_3_5_1" hidden="1">{"'Ark1'!$A$8:$M$33"}</definedName>
    <definedName name="HTML_Control_3_1_3_5_2" hidden="1">{"'Ark1'!$A$8:$M$33"}</definedName>
    <definedName name="HTML_Control_3_1_3_5_3" hidden="1">{"'Ark1'!$A$8:$M$33"}</definedName>
    <definedName name="HTML_Control_3_1_3_5_4" hidden="1">{"'Ark1'!$A$8:$M$33"}</definedName>
    <definedName name="HTML_Control_3_1_3_5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1_1" hidden="1">{"'Ark1'!$A$8:$M$33"}</definedName>
    <definedName name="HTML_Control_3_1_4_1_1_1_2" hidden="1">{"'Ark1'!$A$8:$M$33"}</definedName>
    <definedName name="HTML_Control_3_1_4_1_1_1_3" hidden="1">{"'Ark1'!$A$8:$M$33"}</definedName>
    <definedName name="HTML_Control_3_1_4_1_1_1_4" hidden="1">{"'Ark1'!$A$8:$M$33"}</definedName>
    <definedName name="HTML_Control_3_1_4_1_1_1_5" hidden="1">{"'Ark1'!$A$8:$M$33"}</definedName>
    <definedName name="HTML_Control_3_1_4_1_1_2" hidden="1">{"'Ark1'!$A$8:$M$33"}</definedName>
    <definedName name="HTML_Control_3_1_4_1_1_2_1" hidden="1">{"'Ark1'!$A$8:$M$33"}</definedName>
    <definedName name="HTML_Control_3_1_4_1_1_2_2" hidden="1">{"'Ark1'!$A$8:$M$33"}</definedName>
    <definedName name="HTML_Control_3_1_4_1_1_2_3" hidden="1">{"'Ark1'!$A$8:$M$33"}</definedName>
    <definedName name="HTML_Control_3_1_4_1_1_2_4" hidden="1">{"'Ark1'!$A$8:$M$33"}</definedName>
    <definedName name="HTML_Control_3_1_4_1_1_2_5" hidden="1">{"'Ark1'!$A$8:$M$33"}</definedName>
    <definedName name="HTML_Control_3_1_4_1_1_3" hidden="1">{"'Ark1'!$A$8:$M$33"}</definedName>
    <definedName name="HTML_Control_3_1_4_1_1_3_1" hidden="1">{"'Ark1'!$A$8:$M$33"}</definedName>
    <definedName name="HTML_Control_3_1_4_1_1_3_2" hidden="1">{"'Ark1'!$A$8:$M$33"}</definedName>
    <definedName name="HTML_Control_3_1_4_1_1_3_3" hidden="1">{"'Ark1'!$A$8:$M$33"}</definedName>
    <definedName name="HTML_Control_3_1_4_1_1_3_4" hidden="1">{"'Ark1'!$A$8:$M$33"}</definedName>
    <definedName name="HTML_Control_3_1_4_1_1_3_5" hidden="1">{"'Ark1'!$A$8:$M$33"}</definedName>
    <definedName name="HTML_Control_3_1_4_1_1_4" hidden="1">{"'Ark1'!$A$8:$M$33"}</definedName>
    <definedName name="HTML_Control_3_1_4_1_1_4_1" hidden="1">{"'Ark1'!$A$8:$M$33"}</definedName>
    <definedName name="HTML_Control_3_1_4_1_1_4_2" hidden="1">{"'Ark1'!$A$8:$M$33"}</definedName>
    <definedName name="HTML_Control_3_1_4_1_1_4_3" hidden="1">{"'Ark1'!$A$8:$M$33"}</definedName>
    <definedName name="HTML_Control_3_1_4_1_1_4_4" hidden="1">{"'Ark1'!$A$8:$M$33"}</definedName>
    <definedName name="HTML_Control_3_1_4_1_1_4_5" hidden="1">{"'Ark1'!$A$8:$M$33"}</definedName>
    <definedName name="HTML_Control_3_1_4_1_1_5" hidden="1">{"'Ark1'!$A$8:$M$33"}</definedName>
    <definedName name="HTML_Control_3_1_4_1_1_5_1" hidden="1">{"'Ark1'!$A$8:$M$33"}</definedName>
    <definedName name="HTML_Control_3_1_4_1_1_5_2" hidden="1">{"'Ark1'!$A$8:$M$33"}</definedName>
    <definedName name="HTML_Control_3_1_4_1_1_5_3" hidden="1">{"'Ark1'!$A$8:$M$33"}</definedName>
    <definedName name="HTML_Control_3_1_4_1_1_5_4" hidden="1">{"'Ark1'!$A$8:$M$33"}</definedName>
    <definedName name="HTML_Control_3_1_4_1_1_5_5" hidden="1">{"'Ark1'!$A$8:$M$33"}</definedName>
    <definedName name="HTML_Control_3_1_4_1_2" hidden="1">{"'Ark1'!$A$8:$M$33"}</definedName>
    <definedName name="HTML_Control_3_1_4_1_2_1" hidden="1">{"'Ark1'!$A$8:$M$33"}</definedName>
    <definedName name="HTML_Control_3_1_4_1_2_2" hidden="1">{"'Ark1'!$A$8:$M$33"}</definedName>
    <definedName name="HTML_Control_3_1_4_1_2_3" hidden="1">{"'Ark1'!$A$8:$M$33"}</definedName>
    <definedName name="HTML_Control_3_1_4_1_2_4" hidden="1">{"'Ark1'!$A$8:$M$33"}</definedName>
    <definedName name="HTML_Control_3_1_4_1_2_5" hidden="1">{"'Ark1'!$A$8:$M$33"}</definedName>
    <definedName name="HTML_Control_3_1_4_1_3" hidden="1">{"'Ark1'!$A$8:$M$33"}</definedName>
    <definedName name="HTML_Control_3_1_4_1_3_1" hidden="1">{"'Ark1'!$A$8:$M$33"}</definedName>
    <definedName name="HTML_Control_3_1_4_1_3_2" hidden="1">{"'Ark1'!$A$8:$M$33"}</definedName>
    <definedName name="HTML_Control_3_1_4_1_3_3" hidden="1">{"'Ark1'!$A$8:$M$33"}</definedName>
    <definedName name="HTML_Control_3_1_4_1_3_4" hidden="1">{"'Ark1'!$A$8:$M$33"}</definedName>
    <definedName name="HTML_Control_3_1_4_1_3_5" hidden="1">{"'Ark1'!$A$8:$M$33"}</definedName>
    <definedName name="HTML_Control_3_1_4_1_4" hidden="1">{"'Ark1'!$A$8:$M$33"}</definedName>
    <definedName name="HTML_Control_3_1_4_1_4_1" hidden="1">{"'Ark1'!$A$8:$M$33"}</definedName>
    <definedName name="HTML_Control_3_1_4_1_4_2" hidden="1">{"'Ark1'!$A$8:$M$33"}</definedName>
    <definedName name="HTML_Control_3_1_4_1_4_3" hidden="1">{"'Ark1'!$A$8:$M$33"}</definedName>
    <definedName name="HTML_Control_3_1_4_1_4_4" hidden="1">{"'Ark1'!$A$8:$M$33"}</definedName>
    <definedName name="HTML_Control_3_1_4_1_4_5" hidden="1">{"'Ark1'!$A$8:$M$33"}</definedName>
    <definedName name="HTML_Control_3_1_4_1_5" hidden="1">{"'Ark1'!$A$8:$M$33"}</definedName>
    <definedName name="HTML_Control_3_1_4_1_5_1" hidden="1">{"'Ark1'!$A$8:$M$33"}</definedName>
    <definedName name="HTML_Control_3_1_4_1_5_2" hidden="1">{"'Ark1'!$A$8:$M$33"}</definedName>
    <definedName name="HTML_Control_3_1_4_1_5_3" hidden="1">{"'Ark1'!$A$8:$M$33"}</definedName>
    <definedName name="HTML_Control_3_1_4_1_5_4" hidden="1">{"'Ark1'!$A$8:$M$33"}</definedName>
    <definedName name="HTML_Control_3_1_4_1_5_5" hidden="1">{"'Ark1'!$A$8:$M$33"}</definedName>
    <definedName name="HTML_Control_3_1_4_2" hidden="1">{"'Ark1'!$A$8:$M$33"}</definedName>
    <definedName name="HTML_Control_3_1_4_2_1" hidden="1">{"'Ark1'!$A$8:$M$33"}</definedName>
    <definedName name="HTML_Control_3_1_4_2_1_1" hidden="1">{"'Ark1'!$A$8:$M$33"}</definedName>
    <definedName name="HTML_Control_3_1_4_2_1_1_1" hidden="1">{"'Ark1'!$A$8:$M$33"}</definedName>
    <definedName name="HTML_Control_3_1_4_2_1_1_2" hidden="1">{"'Ark1'!$A$8:$M$33"}</definedName>
    <definedName name="HTML_Control_3_1_4_2_1_1_3" hidden="1">{"'Ark1'!$A$8:$M$33"}</definedName>
    <definedName name="HTML_Control_3_1_4_2_1_1_4" hidden="1">{"'Ark1'!$A$8:$M$33"}</definedName>
    <definedName name="HTML_Control_3_1_4_2_1_1_5" hidden="1">{"'Ark1'!$A$8:$M$33"}</definedName>
    <definedName name="HTML_Control_3_1_4_2_1_2" hidden="1">{"'Ark1'!$A$8:$M$33"}</definedName>
    <definedName name="HTML_Control_3_1_4_2_1_2_1" hidden="1">{"'Ark1'!$A$8:$M$33"}</definedName>
    <definedName name="HTML_Control_3_1_4_2_1_2_2" hidden="1">{"'Ark1'!$A$8:$M$33"}</definedName>
    <definedName name="HTML_Control_3_1_4_2_1_2_3" hidden="1">{"'Ark1'!$A$8:$M$33"}</definedName>
    <definedName name="HTML_Control_3_1_4_2_1_2_4" hidden="1">{"'Ark1'!$A$8:$M$33"}</definedName>
    <definedName name="HTML_Control_3_1_4_2_1_2_5" hidden="1">{"'Ark1'!$A$8:$M$33"}</definedName>
    <definedName name="HTML_Control_3_1_4_2_1_3" hidden="1">{"'Ark1'!$A$8:$M$33"}</definedName>
    <definedName name="HTML_Control_3_1_4_2_1_3_1" hidden="1">{"'Ark1'!$A$8:$M$33"}</definedName>
    <definedName name="HTML_Control_3_1_4_2_1_3_2" hidden="1">{"'Ark1'!$A$8:$M$33"}</definedName>
    <definedName name="HTML_Control_3_1_4_2_1_3_3" hidden="1">{"'Ark1'!$A$8:$M$33"}</definedName>
    <definedName name="HTML_Control_3_1_4_2_1_3_4" hidden="1">{"'Ark1'!$A$8:$M$33"}</definedName>
    <definedName name="HTML_Control_3_1_4_2_1_3_5" hidden="1">{"'Ark1'!$A$8:$M$33"}</definedName>
    <definedName name="HTML_Control_3_1_4_2_1_4" hidden="1">{"'Ark1'!$A$8:$M$33"}</definedName>
    <definedName name="HTML_Control_3_1_4_2_1_4_1" hidden="1">{"'Ark1'!$A$8:$M$33"}</definedName>
    <definedName name="HTML_Control_3_1_4_2_1_4_2" hidden="1">{"'Ark1'!$A$8:$M$33"}</definedName>
    <definedName name="HTML_Control_3_1_4_2_1_4_3" hidden="1">{"'Ark1'!$A$8:$M$33"}</definedName>
    <definedName name="HTML_Control_3_1_4_2_1_4_4" hidden="1">{"'Ark1'!$A$8:$M$33"}</definedName>
    <definedName name="HTML_Control_3_1_4_2_1_4_5" hidden="1">{"'Ark1'!$A$8:$M$33"}</definedName>
    <definedName name="HTML_Control_3_1_4_2_1_5" hidden="1">{"'Ark1'!$A$8:$M$33"}</definedName>
    <definedName name="HTML_Control_3_1_4_2_1_5_1" hidden="1">{"'Ark1'!$A$8:$M$33"}</definedName>
    <definedName name="HTML_Control_3_1_4_2_1_5_2" hidden="1">{"'Ark1'!$A$8:$M$33"}</definedName>
    <definedName name="HTML_Control_3_1_4_2_1_5_3" hidden="1">{"'Ark1'!$A$8:$M$33"}</definedName>
    <definedName name="HTML_Control_3_1_4_2_1_5_4" hidden="1">{"'Ark1'!$A$8:$M$33"}</definedName>
    <definedName name="HTML_Control_3_1_4_2_1_5_5" hidden="1">{"'Ark1'!$A$8:$M$33"}</definedName>
    <definedName name="HTML_Control_3_1_4_2_2" hidden="1">{"'Ark1'!$A$8:$M$33"}</definedName>
    <definedName name="HTML_Control_3_1_4_2_2_1" hidden="1">{"'Ark1'!$A$8:$M$33"}</definedName>
    <definedName name="HTML_Control_3_1_4_2_2_2" hidden="1">{"'Ark1'!$A$8:$M$33"}</definedName>
    <definedName name="HTML_Control_3_1_4_2_2_3" hidden="1">{"'Ark1'!$A$8:$M$33"}</definedName>
    <definedName name="HTML_Control_3_1_4_2_2_4" hidden="1">{"'Ark1'!$A$8:$M$33"}</definedName>
    <definedName name="HTML_Control_3_1_4_2_2_5" hidden="1">{"'Ark1'!$A$8:$M$33"}</definedName>
    <definedName name="HTML_Control_3_1_4_2_3" hidden="1">{"'Ark1'!$A$8:$M$33"}</definedName>
    <definedName name="HTML_Control_3_1_4_2_3_1" hidden="1">{"'Ark1'!$A$8:$M$33"}</definedName>
    <definedName name="HTML_Control_3_1_4_2_3_2" hidden="1">{"'Ark1'!$A$8:$M$33"}</definedName>
    <definedName name="HTML_Control_3_1_4_2_3_3" hidden="1">{"'Ark1'!$A$8:$M$33"}</definedName>
    <definedName name="HTML_Control_3_1_4_2_3_4" hidden="1">{"'Ark1'!$A$8:$M$33"}</definedName>
    <definedName name="HTML_Control_3_1_4_2_3_5" hidden="1">{"'Ark1'!$A$8:$M$33"}</definedName>
    <definedName name="HTML_Control_3_1_4_2_4" hidden="1">{"'Ark1'!$A$8:$M$33"}</definedName>
    <definedName name="HTML_Control_3_1_4_2_4_1" hidden="1">{"'Ark1'!$A$8:$M$33"}</definedName>
    <definedName name="HTML_Control_3_1_4_2_4_2" hidden="1">{"'Ark1'!$A$8:$M$33"}</definedName>
    <definedName name="HTML_Control_3_1_4_2_4_3" hidden="1">{"'Ark1'!$A$8:$M$33"}</definedName>
    <definedName name="HTML_Control_3_1_4_2_4_4" hidden="1">{"'Ark1'!$A$8:$M$33"}</definedName>
    <definedName name="HTML_Control_3_1_4_2_4_5" hidden="1">{"'Ark1'!$A$8:$M$33"}</definedName>
    <definedName name="HTML_Control_3_1_4_2_5" hidden="1">{"'Ark1'!$A$8:$M$33"}</definedName>
    <definedName name="HTML_Control_3_1_4_2_5_1" hidden="1">{"'Ark1'!$A$8:$M$33"}</definedName>
    <definedName name="HTML_Control_3_1_4_2_5_2" hidden="1">{"'Ark1'!$A$8:$M$33"}</definedName>
    <definedName name="HTML_Control_3_1_4_2_5_3" hidden="1">{"'Ark1'!$A$8:$M$33"}</definedName>
    <definedName name="HTML_Control_3_1_4_2_5_4" hidden="1">{"'Ark1'!$A$8:$M$33"}</definedName>
    <definedName name="HTML_Control_3_1_4_2_5_5" hidden="1">{"'Ark1'!$A$8:$M$33"}</definedName>
    <definedName name="HTML_Control_3_1_4_3" hidden="1">{"'Ark1'!$A$8:$M$33"}</definedName>
    <definedName name="HTML_Control_3_1_4_3_1" hidden="1">{"'Ark1'!$A$8:$M$33"}</definedName>
    <definedName name="HTML_Control_3_1_4_3_1_1" hidden="1">{"'Ark1'!$A$8:$M$33"}</definedName>
    <definedName name="HTML_Control_3_1_4_3_1_2" hidden="1">{"'Ark1'!$A$8:$M$33"}</definedName>
    <definedName name="HTML_Control_3_1_4_3_1_3" hidden="1">{"'Ark1'!$A$8:$M$33"}</definedName>
    <definedName name="HTML_Control_3_1_4_3_1_4" hidden="1">{"'Ark1'!$A$8:$M$33"}</definedName>
    <definedName name="HTML_Control_3_1_4_3_1_5" hidden="1">{"'Ark1'!$A$8:$M$33"}</definedName>
    <definedName name="HTML_Control_3_1_4_3_2" hidden="1">{"'Ark1'!$A$8:$M$33"}</definedName>
    <definedName name="HTML_Control_3_1_4_3_2_1" hidden="1">{"'Ark1'!$A$8:$M$33"}</definedName>
    <definedName name="HTML_Control_3_1_4_3_2_2" hidden="1">{"'Ark1'!$A$8:$M$33"}</definedName>
    <definedName name="HTML_Control_3_1_4_3_2_3" hidden="1">{"'Ark1'!$A$8:$M$33"}</definedName>
    <definedName name="HTML_Control_3_1_4_3_2_4" hidden="1">{"'Ark1'!$A$8:$M$33"}</definedName>
    <definedName name="HTML_Control_3_1_4_3_2_5" hidden="1">{"'Ark1'!$A$8:$M$33"}</definedName>
    <definedName name="HTML_Control_3_1_4_3_3" hidden="1">{"'Ark1'!$A$8:$M$33"}</definedName>
    <definedName name="HTML_Control_3_1_4_3_3_1" hidden="1">{"'Ark1'!$A$8:$M$33"}</definedName>
    <definedName name="HTML_Control_3_1_4_3_3_2" hidden="1">{"'Ark1'!$A$8:$M$33"}</definedName>
    <definedName name="HTML_Control_3_1_4_3_3_3" hidden="1">{"'Ark1'!$A$8:$M$33"}</definedName>
    <definedName name="HTML_Control_3_1_4_3_3_4" hidden="1">{"'Ark1'!$A$8:$M$33"}</definedName>
    <definedName name="HTML_Control_3_1_4_3_3_5" hidden="1">{"'Ark1'!$A$8:$M$33"}</definedName>
    <definedName name="HTML_Control_3_1_4_3_4" hidden="1">{"'Ark1'!$A$8:$M$33"}</definedName>
    <definedName name="HTML_Control_3_1_4_3_4_1" hidden="1">{"'Ark1'!$A$8:$M$33"}</definedName>
    <definedName name="HTML_Control_3_1_4_3_4_2" hidden="1">{"'Ark1'!$A$8:$M$33"}</definedName>
    <definedName name="HTML_Control_3_1_4_3_4_3" hidden="1">{"'Ark1'!$A$8:$M$33"}</definedName>
    <definedName name="HTML_Control_3_1_4_3_4_4" hidden="1">{"'Ark1'!$A$8:$M$33"}</definedName>
    <definedName name="HTML_Control_3_1_4_3_4_5" hidden="1">{"'Ark1'!$A$8:$M$33"}</definedName>
    <definedName name="HTML_Control_3_1_4_3_5" hidden="1">{"'Ark1'!$A$8:$M$33"}</definedName>
    <definedName name="HTML_Control_3_1_4_3_5_1" hidden="1">{"'Ark1'!$A$8:$M$33"}</definedName>
    <definedName name="HTML_Control_3_1_4_3_5_2" hidden="1">{"'Ark1'!$A$8:$M$33"}</definedName>
    <definedName name="HTML_Control_3_1_4_3_5_3" hidden="1">{"'Ark1'!$A$8:$M$33"}</definedName>
    <definedName name="HTML_Control_3_1_4_3_5_4" hidden="1">{"'Ark1'!$A$8:$M$33"}</definedName>
    <definedName name="HTML_Control_3_1_4_3_5_5" hidden="1">{"'Ark1'!$A$8:$M$33"}</definedName>
    <definedName name="HTML_Control_3_1_4_4" hidden="1">{"'Ark1'!$A$8:$M$33"}</definedName>
    <definedName name="HTML_Control_3_1_4_4_1" hidden="1">{"'Ark1'!$A$8:$M$33"}</definedName>
    <definedName name="HTML_Control_3_1_4_4_2" hidden="1">{"'Ark1'!$A$8:$M$33"}</definedName>
    <definedName name="HTML_Control_3_1_4_4_3" hidden="1">{"'Ark1'!$A$8:$M$33"}</definedName>
    <definedName name="HTML_Control_3_1_4_4_4" hidden="1">{"'Ark1'!$A$8:$M$33"}</definedName>
    <definedName name="HTML_Control_3_1_4_4_5" hidden="1">{"'Ark1'!$A$8:$M$33"}</definedName>
    <definedName name="HTML_Control_3_1_4_5" hidden="1">{"'Ark1'!$A$8:$M$33"}</definedName>
    <definedName name="HTML_Control_3_1_4_5_1" hidden="1">{"'Ark1'!$A$8:$M$33"}</definedName>
    <definedName name="HTML_Control_3_1_4_5_2" hidden="1">{"'Ark1'!$A$8:$M$33"}</definedName>
    <definedName name="HTML_Control_3_1_4_5_3" hidden="1">{"'Ark1'!$A$8:$M$33"}</definedName>
    <definedName name="HTML_Control_3_1_4_5_4" hidden="1">{"'Ark1'!$A$8:$M$33"}</definedName>
    <definedName name="HTML_Control_3_1_4_5_5" hidden="1">{"'Ark1'!$A$8:$M$33"}</definedName>
    <definedName name="HTML_Control_3_1_5" hidden="1">{"'Ark1'!$A$8:$M$33"}</definedName>
    <definedName name="HTML_Control_3_1_5_1" hidden="1">{"'Ark1'!$A$8:$M$33"}</definedName>
    <definedName name="HTML_Control_3_1_5_1_1" hidden="1">{"'Ark1'!$A$8:$M$33"}</definedName>
    <definedName name="HTML_Control_3_1_5_1_1_1" hidden="1">{"'Ark1'!$A$8:$M$33"}</definedName>
    <definedName name="HTML_Control_3_1_5_1_1_2" hidden="1">{"'Ark1'!$A$8:$M$33"}</definedName>
    <definedName name="HTML_Control_3_1_5_1_1_3" hidden="1">{"'Ark1'!$A$8:$M$33"}</definedName>
    <definedName name="HTML_Control_3_1_5_1_1_4" hidden="1">{"'Ark1'!$A$8:$M$33"}</definedName>
    <definedName name="HTML_Control_3_1_5_1_1_5" hidden="1">{"'Ark1'!$A$8:$M$33"}</definedName>
    <definedName name="HTML_Control_3_1_5_1_2" hidden="1">{"'Ark1'!$A$8:$M$33"}</definedName>
    <definedName name="HTML_Control_3_1_5_1_2_1" hidden="1">{"'Ark1'!$A$8:$M$33"}</definedName>
    <definedName name="HTML_Control_3_1_5_1_2_2" hidden="1">{"'Ark1'!$A$8:$M$33"}</definedName>
    <definedName name="HTML_Control_3_1_5_1_2_3" hidden="1">{"'Ark1'!$A$8:$M$33"}</definedName>
    <definedName name="HTML_Control_3_1_5_1_2_4" hidden="1">{"'Ark1'!$A$8:$M$33"}</definedName>
    <definedName name="HTML_Control_3_1_5_1_2_5" hidden="1">{"'Ark1'!$A$8:$M$33"}</definedName>
    <definedName name="HTML_Control_3_1_5_1_3" hidden="1">{"'Ark1'!$A$8:$M$33"}</definedName>
    <definedName name="HTML_Control_3_1_5_1_3_1" hidden="1">{"'Ark1'!$A$8:$M$33"}</definedName>
    <definedName name="HTML_Control_3_1_5_1_3_2" hidden="1">{"'Ark1'!$A$8:$M$33"}</definedName>
    <definedName name="HTML_Control_3_1_5_1_3_3" hidden="1">{"'Ark1'!$A$8:$M$33"}</definedName>
    <definedName name="HTML_Control_3_1_5_1_3_4" hidden="1">{"'Ark1'!$A$8:$M$33"}</definedName>
    <definedName name="HTML_Control_3_1_5_1_3_5" hidden="1">{"'Ark1'!$A$8:$M$33"}</definedName>
    <definedName name="HTML_Control_3_1_5_1_4" hidden="1">{"'Ark1'!$A$8:$M$33"}</definedName>
    <definedName name="HTML_Control_3_1_5_1_4_1" hidden="1">{"'Ark1'!$A$8:$M$33"}</definedName>
    <definedName name="HTML_Control_3_1_5_1_4_2" hidden="1">{"'Ark1'!$A$8:$M$33"}</definedName>
    <definedName name="HTML_Control_3_1_5_1_4_3" hidden="1">{"'Ark1'!$A$8:$M$33"}</definedName>
    <definedName name="HTML_Control_3_1_5_1_4_4" hidden="1">{"'Ark1'!$A$8:$M$33"}</definedName>
    <definedName name="HTML_Control_3_1_5_1_4_5" hidden="1">{"'Ark1'!$A$8:$M$33"}</definedName>
    <definedName name="HTML_Control_3_1_5_1_5" hidden="1">{"'Ark1'!$A$8:$M$33"}</definedName>
    <definedName name="HTML_Control_3_1_5_1_5_1" hidden="1">{"'Ark1'!$A$8:$M$33"}</definedName>
    <definedName name="HTML_Control_3_1_5_1_5_2" hidden="1">{"'Ark1'!$A$8:$M$33"}</definedName>
    <definedName name="HTML_Control_3_1_5_1_5_3" hidden="1">{"'Ark1'!$A$8:$M$33"}</definedName>
    <definedName name="HTML_Control_3_1_5_1_5_4" hidden="1">{"'Ark1'!$A$8:$M$33"}</definedName>
    <definedName name="HTML_Control_3_1_5_1_5_5" hidden="1">{"'Ark1'!$A$8:$M$33"}</definedName>
    <definedName name="HTML_Control_3_1_5_2" hidden="1">{"'Ark1'!$A$8:$M$33"}</definedName>
    <definedName name="HTML_Control_3_1_5_2_1" hidden="1">{"'Ark1'!$A$8:$M$33"}</definedName>
    <definedName name="HTML_Control_3_1_5_2_2" hidden="1">{"'Ark1'!$A$8:$M$33"}</definedName>
    <definedName name="HTML_Control_3_1_5_2_3" hidden="1">{"'Ark1'!$A$8:$M$33"}</definedName>
    <definedName name="HTML_Control_3_1_5_2_4" hidden="1">{"'Ark1'!$A$8:$M$33"}</definedName>
    <definedName name="HTML_Control_3_1_5_2_5" hidden="1">{"'Ark1'!$A$8:$M$33"}</definedName>
    <definedName name="HTML_Control_3_1_5_3" hidden="1">{"'Ark1'!$A$8:$M$33"}</definedName>
    <definedName name="HTML_Control_3_1_5_3_1" hidden="1">{"'Ark1'!$A$8:$M$33"}</definedName>
    <definedName name="HTML_Control_3_1_5_3_2" hidden="1">{"'Ark1'!$A$8:$M$33"}</definedName>
    <definedName name="HTML_Control_3_1_5_3_3" hidden="1">{"'Ark1'!$A$8:$M$33"}</definedName>
    <definedName name="HTML_Control_3_1_5_3_4" hidden="1">{"'Ark1'!$A$8:$M$33"}</definedName>
    <definedName name="HTML_Control_3_1_5_3_5" hidden="1">{"'Ark1'!$A$8:$M$33"}</definedName>
    <definedName name="HTML_Control_3_1_5_4" hidden="1">{"'Ark1'!$A$8:$M$33"}</definedName>
    <definedName name="HTML_Control_3_1_5_4_1" hidden="1">{"'Ark1'!$A$8:$M$33"}</definedName>
    <definedName name="HTML_Control_3_1_5_4_2" hidden="1">{"'Ark1'!$A$8:$M$33"}</definedName>
    <definedName name="HTML_Control_3_1_5_4_3" hidden="1">{"'Ark1'!$A$8:$M$33"}</definedName>
    <definedName name="HTML_Control_3_1_5_4_4" hidden="1">{"'Ark1'!$A$8:$M$33"}</definedName>
    <definedName name="HTML_Control_3_1_5_4_5" hidden="1">{"'Ark1'!$A$8:$M$33"}</definedName>
    <definedName name="HTML_Control_3_1_5_5" hidden="1">{"'Ark1'!$A$8:$M$33"}</definedName>
    <definedName name="HTML_Control_3_1_5_5_1" hidden="1">{"'Ark1'!$A$8:$M$33"}</definedName>
    <definedName name="HTML_Control_3_1_5_5_2" hidden="1">{"'Ark1'!$A$8:$M$33"}</definedName>
    <definedName name="HTML_Control_3_1_5_5_3" hidden="1">{"'Ark1'!$A$8:$M$33"}</definedName>
    <definedName name="HTML_Control_3_1_5_5_4" hidden="1">{"'Ark1'!$A$8:$M$33"}</definedName>
    <definedName name="HTML_Control_3_1_5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1_1" hidden="1">{"'Ark1'!$A$8:$M$33"}</definedName>
    <definedName name="HTML_Control_3_2_1_1_1_1_1_2" hidden="1">{"'Ark1'!$A$8:$M$33"}</definedName>
    <definedName name="HTML_Control_3_2_1_1_1_1_1_3" hidden="1">{"'Ark1'!$A$8:$M$33"}</definedName>
    <definedName name="HTML_Control_3_2_1_1_1_1_1_4" hidden="1">{"'Ark1'!$A$8:$M$33"}</definedName>
    <definedName name="HTML_Control_3_2_1_1_1_1_1_5" hidden="1">{"'Ark1'!$A$8:$M$33"}</definedName>
    <definedName name="HTML_Control_3_2_1_1_1_1_2" hidden="1">{"'Ark1'!$A$8:$M$33"}</definedName>
    <definedName name="HTML_Control_3_2_1_1_1_1_2_1" hidden="1">{"'Ark1'!$A$8:$M$33"}</definedName>
    <definedName name="HTML_Control_3_2_1_1_1_1_2_2" hidden="1">{"'Ark1'!$A$8:$M$33"}</definedName>
    <definedName name="HTML_Control_3_2_1_1_1_1_2_3" hidden="1">{"'Ark1'!$A$8:$M$33"}</definedName>
    <definedName name="HTML_Control_3_2_1_1_1_1_2_4" hidden="1">{"'Ark1'!$A$8:$M$33"}</definedName>
    <definedName name="HTML_Control_3_2_1_1_1_1_2_5" hidden="1">{"'Ark1'!$A$8:$M$33"}</definedName>
    <definedName name="HTML_Control_3_2_1_1_1_1_3" hidden="1">{"'Ark1'!$A$8:$M$33"}</definedName>
    <definedName name="HTML_Control_3_2_1_1_1_1_3_1" hidden="1">{"'Ark1'!$A$8:$M$33"}</definedName>
    <definedName name="HTML_Control_3_2_1_1_1_1_3_2" hidden="1">{"'Ark1'!$A$8:$M$33"}</definedName>
    <definedName name="HTML_Control_3_2_1_1_1_1_3_3" hidden="1">{"'Ark1'!$A$8:$M$33"}</definedName>
    <definedName name="HTML_Control_3_2_1_1_1_1_3_4" hidden="1">{"'Ark1'!$A$8:$M$33"}</definedName>
    <definedName name="HTML_Control_3_2_1_1_1_1_3_5" hidden="1">{"'Ark1'!$A$8:$M$33"}</definedName>
    <definedName name="HTML_Control_3_2_1_1_1_1_4" hidden="1">{"'Ark1'!$A$8:$M$33"}</definedName>
    <definedName name="HTML_Control_3_2_1_1_1_1_4_1" hidden="1">{"'Ark1'!$A$8:$M$33"}</definedName>
    <definedName name="HTML_Control_3_2_1_1_1_1_4_2" hidden="1">{"'Ark1'!$A$8:$M$33"}</definedName>
    <definedName name="HTML_Control_3_2_1_1_1_1_4_3" hidden="1">{"'Ark1'!$A$8:$M$33"}</definedName>
    <definedName name="HTML_Control_3_2_1_1_1_1_4_4" hidden="1">{"'Ark1'!$A$8:$M$33"}</definedName>
    <definedName name="HTML_Control_3_2_1_1_1_1_4_5" hidden="1">{"'Ark1'!$A$8:$M$33"}</definedName>
    <definedName name="HTML_Control_3_2_1_1_1_1_5" hidden="1">{"'Ark1'!$A$8:$M$33"}</definedName>
    <definedName name="HTML_Control_3_2_1_1_1_1_5_1" hidden="1">{"'Ark1'!$A$8:$M$33"}</definedName>
    <definedName name="HTML_Control_3_2_1_1_1_1_5_2" hidden="1">{"'Ark1'!$A$8:$M$33"}</definedName>
    <definedName name="HTML_Control_3_2_1_1_1_1_5_3" hidden="1">{"'Ark1'!$A$8:$M$33"}</definedName>
    <definedName name="HTML_Control_3_2_1_1_1_1_5_4" hidden="1">{"'Ark1'!$A$8:$M$33"}</definedName>
    <definedName name="HTML_Control_3_2_1_1_1_1_5_5" hidden="1">{"'Ark1'!$A$8:$M$33"}</definedName>
    <definedName name="HTML_Control_3_2_1_1_1_2" hidden="1">{"'Ark1'!$A$8:$M$33"}</definedName>
    <definedName name="HTML_Control_3_2_1_1_1_2_1" hidden="1">{"'Ark1'!$A$8:$M$33"}</definedName>
    <definedName name="HTML_Control_3_2_1_1_1_2_2" hidden="1">{"'Ark1'!$A$8:$M$33"}</definedName>
    <definedName name="HTML_Control_3_2_1_1_1_2_3" hidden="1">{"'Ark1'!$A$8:$M$33"}</definedName>
    <definedName name="HTML_Control_3_2_1_1_1_2_4" hidden="1">{"'Ark1'!$A$8:$M$33"}</definedName>
    <definedName name="HTML_Control_3_2_1_1_1_2_5" hidden="1">{"'Ark1'!$A$8:$M$33"}</definedName>
    <definedName name="HTML_Control_3_2_1_1_1_3" hidden="1">{"'Ark1'!$A$8:$M$33"}</definedName>
    <definedName name="HTML_Control_3_2_1_1_1_3_1" hidden="1">{"'Ark1'!$A$8:$M$33"}</definedName>
    <definedName name="HTML_Control_3_2_1_1_1_3_2" hidden="1">{"'Ark1'!$A$8:$M$33"}</definedName>
    <definedName name="HTML_Control_3_2_1_1_1_3_3" hidden="1">{"'Ark1'!$A$8:$M$33"}</definedName>
    <definedName name="HTML_Control_3_2_1_1_1_3_4" hidden="1">{"'Ark1'!$A$8:$M$33"}</definedName>
    <definedName name="HTML_Control_3_2_1_1_1_3_5" hidden="1">{"'Ark1'!$A$8:$M$33"}</definedName>
    <definedName name="HTML_Control_3_2_1_1_1_4" hidden="1">{"'Ark1'!$A$8:$M$33"}</definedName>
    <definedName name="HTML_Control_3_2_1_1_1_4_1" hidden="1">{"'Ark1'!$A$8:$M$33"}</definedName>
    <definedName name="HTML_Control_3_2_1_1_1_4_2" hidden="1">{"'Ark1'!$A$8:$M$33"}</definedName>
    <definedName name="HTML_Control_3_2_1_1_1_4_3" hidden="1">{"'Ark1'!$A$8:$M$33"}</definedName>
    <definedName name="HTML_Control_3_2_1_1_1_4_4" hidden="1">{"'Ark1'!$A$8:$M$33"}</definedName>
    <definedName name="HTML_Control_3_2_1_1_1_4_5" hidden="1">{"'Ark1'!$A$8:$M$33"}</definedName>
    <definedName name="HTML_Control_3_2_1_1_1_5" hidden="1">{"'Ark1'!$A$8:$M$33"}</definedName>
    <definedName name="HTML_Control_3_2_1_1_1_5_1" hidden="1">{"'Ark1'!$A$8:$M$33"}</definedName>
    <definedName name="HTML_Control_3_2_1_1_1_5_2" hidden="1">{"'Ark1'!$A$8:$M$33"}</definedName>
    <definedName name="HTML_Control_3_2_1_1_1_5_3" hidden="1">{"'Ark1'!$A$8:$M$33"}</definedName>
    <definedName name="HTML_Control_3_2_1_1_1_5_4" hidden="1">{"'Ark1'!$A$8:$M$33"}</definedName>
    <definedName name="HTML_Control_3_2_1_1_1_5_5" hidden="1">{"'Ark1'!$A$8:$M$33"}</definedName>
    <definedName name="HTML_Control_3_2_1_1_2" hidden="1">{"'Ark1'!$A$8:$M$33"}</definedName>
    <definedName name="HTML_Control_3_2_1_1_2_1" hidden="1">{"'Ark1'!$A$8:$M$33"}</definedName>
    <definedName name="HTML_Control_3_2_1_1_2_1_1" hidden="1">{"'Ark1'!$A$8:$M$33"}</definedName>
    <definedName name="HTML_Control_3_2_1_1_2_1_1_1" hidden="1">{"'Ark1'!$A$8:$M$33"}</definedName>
    <definedName name="HTML_Control_3_2_1_1_2_1_1_2" hidden="1">{"'Ark1'!$A$8:$M$33"}</definedName>
    <definedName name="HTML_Control_3_2_1_1_2_1_1_3" hidden="1">{"'Ark1'!$A$8:$M$33"}</definedName>
    <definedName name="HTML_Control_3_2_1_1_2_1_1_4" hidden="1">{"'Ark1'!$A$8:$M$33"}</definedName>
    <definedName name="HTML_Control_3_2_1_1_2_1_1_5" hidden="1">{"'Ark1'!$A$8:$M$33"}</definedName>
    <definedName name="HTML_Control_3_2_1_1_2_1_2" hidden="1">{"'Ark1'!$A$8:$M$33"}</definedName>
    <definedName name="HTML_Control_3_2_1_1_2_1_2_1" hidden="1">{"'Ark1'!$A$8:$M$33"}</definedName>
    <definedName name="HTML_Control_3_2_1_1_2_1_2_2" hidden="1">{"'Ark1'!$A$8:$M$33"}</definedName>
    <definedName name="HTML_Control_3_2_1_1_2_1_2_3" hidden="1">{"'Ark1'!$A$8:$M$33"}</definedName>
    <definedName name="HTML_Control_3_2_1_1_2_1_2_4" hidden="1">{"'Ark1'!$A$8:$M$33"}</definedName>
    <definedName name="HTML_Control_3_2_1_1_2_1_2_5" hidden="1">{"'Ark1'!$A$8:$M$33"}</definedName>
    <definedName name="HTML_Control_3_2_1_1_2_1_3" hidden="1">{"'Ark1'!$A$8:$M$33"}</definedName>
    <definedName name="HTML_Control_3_2_1_1_2_1_3_1" hidden="1">{"'Ark1'!$A$8:$M$33"}</definedName>
    <definedName name="HTML_Control_3_2_1_1_2_1_3_2" hidden="1">{"'Ark1'!$A$8:$M$33"}</definedName>
    <definedName name="HTML_Control_3_2_1_1_2_1_3_3" hidden="1">{"'Ark1'!$A$8:$M$33"}</definedName>
    <definedName name="HTML_Control_3_2_1_1_2_1_3_4" hidden="1">{"'Ark1'!$A$8:$M$33"}</definedName>
    <definedName name="HTML_Control_3_2_1_1_2_1_3_5" hidden="1">{"'Ark1'!$A$8:$M$33"}</definedName>
    <definedName name="HTML_Control_3_2_1_1_2_1_4" hidden="1">{"'Ark1'!$A$8:$M$33"}</definedName>
    <definedName name="HTML_Control_3_2_1_1_2_1_4_1" hidden="1">{"'Ark1'!$A$8:$M$33"}</definedName>
    <definedName name="HTML_Control_3_2_1_1_2_1_4_2" hidden="1">{"'Ark1'!$A$8:$M$33"}</definedName>
    <definedName name="HTML_Control_3_2_1_1_2_1_4_3" hidden="1">{"'Ark1'!$A$8:$M$33"}</definedName>
    <definedName name="HTML_Control_3_2_1_1_2_1_4_4" hidden="1">{"'Ark1'!$A$8:$M$33"}</definedName>
    <definedName name="HTML_Control_3_2_1_1_2_1_4_5" hidden="1">{"'Ark1'!$A$8:$M$33"}</definedName>
    <definedName name="HTML_Control_3_2_1_1_2_1_5" hidden="1">{"'Ark1'!$A$8:$M$33"}</definedName>
    <definedName name="HTML_Control_3_2_1_1_2_1_5_1" hidden="1">{"'Ark1'!$A$8:$M$33"}</definedName>
    <definedName name="HTML_Control_3_2_1_1_2_1_5_2" hidden="1">{"'Ark1'!$A$8:$M$33"}</definedName>
    <definedName name="HTML_Control_3_2_1_1_2_1_5_3" hidden="1">{"'Ark1'!$A$8:$M$33"}</definedName>
    <definedName name="HTML_Control_3_2_1_1_2_1_5_4" hidden="1">{"'Ark1'!$A$8:$M$33"}</definedName>
    <definedName name="HTML_Control_3_2_1_1_2_1_5_5" hidden="1">{"'Ark1'!$A$8:$M$33"}</definedName>
    <definedName name="HTML_Control_3_2_1_1_2_2" hidden="1">{"'Ark1'!$A$8:$M$33"}</definedName>
    <definedName name="HTML_Control_3_2_1_1_2_2_1" hidden="1">{"'Ark1'!$A$8:$M$33"}</definedName>
    <definedName name="HTML_Control_3_2_1_1_2_2_2" hidden="1">{"'Ark1'!$A$8:$M$33"}</definedName>
    <definedName name="HTML_Control_3_2_1_1_2_2_3" hidden="1">{"'Ark1'!$A$8:$M$33"}</definedName>
    <definedName name="HTML_Control_3_2_1_1_2_2_4" hidden="1">{"'Ark1'!$A$8:$M$33"}</definedName>
    <definedName name="HTML_Control_3_2_1_1_2_2_5" hidden="1">{"'Ark1'!$A$8:$M$33"}</definedName>
    <definedName name="HTML_Control_3_2_1_1_2_3" hidden="1">{"'Ark1'!$A$8:$M$33"}</definedName>
    <definedName name="HTML_Control_3_2_1_1_2_3_1" hidden="1">{"'Ark1'!$A$8:$M$33"}</definedName>
    <definedName name="HTML_Control_3_2_1_1_2_3_2" hidden="1">{"'Ark1'!$A$8:$M$33"}</definedName>
    <definedName name="HTML_Control_3_2_1_1_2_3_3" hidden="1">{"'Ark1'!$A$8:$M$33"}</definedName>
    <definedName name="HTML_Control_3_2_1_1_2_3_4" hidden="1">{"'Ark1'!$A$8:$M$33"}</definedName>
    <definedName name="HTML_Control_3_2_1_1_2_3_5" hidden="1">{"'Ark1'!$A$8:$M$33"}</definedName>
    <definedName name="HTML_Control_3_2_1_1_2_4" hidden="1">{"'Ark1'!$A$8:$M$33"}</definedName>
    <definedName name="HTML_Control_3_2_1_1_2_4_1" hidden="1">{"'Ark1'!$A$8:$M$33"}</definedName>
    <definedName name="HTML_Control_3_2_1_1_2_4_2" hidden="1">{"'Ark1'!$A$8:$M$33"}</definedName>
    <definedName name="HTML_Control_3_2_1_1_2_4_3" hidden="1">{"'Ark1'!$A$8:$M$33"}</definedName>
    <definedName name="HTML_Control_3_2_1_1_2_4_4" hidden="1">{"'Ark1'!$A$8:$M$33"}</definedName>
    <definedName name="HTML_Control_3_2_1_1_2_4_5" hidden="1">{"'Ark1'!$A$8:$M$33"}</definedName>
    <definedName name="HTML_Control_3_2_1_1_2_5" hidden="1">{"'Ark1'!$A$8:$M$33"}</definedName>
    <definedName name="HTML_Control_3_2_1_1_2_5_1" hidden="1">{"'Ark1'!$A$8:$M$33"}</definedName>
    <definedName name="HTML_Control_3_2_1_1_2_5_2" hidden="1">{"'Ark1'!$A$8:$M$33"}</definedName>
    <definedName name="HTML_Control_3_2_1_1_2_5_3" hidden="1">{"'Ark1'!$A$8:$M$33"}</definedName>
    <definedName name="HTML_Control_3_2_1_1_2_5_4" hidden="1">{"'Ark1'!$A$8:$M$33"}</definedName>
    <definedName name="HTML_Control_3_2_1_1_2_5_5" hidden="1">{"'Ark1'!$A$8:$M$33"}</definedName>
    <definedName name="HTML_Control_3_2_1_1_3" hidden="1">{"'Ark1'!$A$8:$M$33"}</definedName>
    <definedName name="HTML_Control_3_2_1_1_3_1" hidden="1">{"'Ark1'!$A$8:$M$33"}</definedName>
    <definedName name="HTML_Control_3_2_1_1_3_1_1" hidden="1">{"'Ark1'!$A$8:$M$33"}</definedName>
    <definedName name="HTML_Control_3_2_1_1_3_1_2" hidden="1">{"'Ark1'!$A$8:$M$33"}</definedName>
    <definedName name="HTML_Control_3_2_1_1_3_1_3" hidden="1">{"'Ark1'!$A$8:$M$33"}</definedName>
    <definedName name="HTML_Control_3_2_1_1_3_1_4" hidden="1">{"'Ark1'!$A$8:$M$33"}</definedName>
    <definedName name="HTML_Control_3_2_1_1_3_1_5" hidden="1">{"'Ark1'!$A$8:$M$33"}</definedName>
    <definedName name="HTML_Control_3_2_1_1_3_2" hidden="1">{"'Ark1'!$A$8:$M$33"}</definedName>
    <definedName name="HTML_Control_3_2_1_1_3_2_1" hidden="1">{"'Ark1'!$A$8:$M$33"}</definedName>
    <definedName name="HTML_Control_3_2_1_1_3_2_2" hidden="1">{"'Ark1'!$A$8:$M$33"}</definedName>
    <definedName name="HTML_Control_3_2_1_1_3_2_3" hidden="1">{"'Ark1'!$A$8:$M$33"}</definedName>
    <definedName name="HTML_Control_3_2_1_1_3_2_4" hidden="1">{"'Ark1'!$A$8:$M$33"}</definedName>
    <definedName name="HTML_Control_3_2_1_1_3_2_5" hidden="1">{"'Ark1'!$A$8:$M$33"}</definedName>
    <definedName name="HTML_Control_3_2_1_1_3_3" hidden="1">{"'Ark1'!$A$8:$M$33"}</definedName>
    <definedName name="HTML_Control_3_2_1_1_3_3_1" hidden="1">{"'Ark1'!$A$8:$M$33"}</definedName>
    <definedName name="HTML_Control_3_2_1_1_3_3_2" hidden="1">{"'Ark1'!$A$8:$M$33"}</definedName>
    <definedName name="HTML_Control_3_2_1_1_3_3_3" hidden="1">{"'Ark1'!$A$8:$M$33"}</definedName>
    <definedName name="HTML_Control_3_2_1_1_3_3_4" hidden="1">{"'Ark1'!$A$8:$M$33"}</definedName>
    <definedName name="HTML_Control_3_2_1_1_3_3_5" hidden="1">{"'Ark1'!$A$8:$M$33"}</definedName>
    <definedName name="HTML_Control_3_2_1_1_3_4" hidden="1">{"'Ark1'!$A$8:$M$33"}</definedName>
    <definedName name="HTML_Control_3_2_1_1_3_4_1" hidden="1">{"'Ark1'!$A$8:$M$33"}</definedName>
    <definedName name="HTML_Control_3_2_1_1_3_4_2" hidden="1">{"'Ark1'!$A$8:$M$33"}</definedName>
    <definedName name="HTML_Control_3_2_1_1_3_4_3" hidden="1">{"'Ark1'!$A$8:$M$33"}</definedName>
    <definedName name="HTML_Control_3_2_1_1_3_4_4" hidden="1">{"'Ark1'!$A$8:$M$33"}</definedName>
    <definedName name="HTML_Control_3_2_1_1_3_4_5" hidden="1">{"'Ark1'!$A$8:$M$33"}</definedName>
    <definedName name="HTML_Control_3_2_1_1_3_5" hidden="1">{"'Ark1'!$A$8:$M$33"}</definedName>
    <definedName name="HTML_Control_3_2_1_1_3_5_1" hidden="1">{"'Ark1'!$A$8:$M$33"}</definedName>
    <definedName name="HTML_Control_3_2_1_1_3_5_2" hidden="1">{"'Ark1'!$A$8:$M$33"}</definedName>
    <definedName name="HTML_Control_3_2_1_1_3_5_3" hidden="1">{"'Ark1'!$A$8:$M$33"}</definedName>
    <definedName name="HTML_Control_3_2_1_1_3_5_4" hidden="1">{"'Ark1'!$A$8:$M$33"}</definedName>
    <definedName name="HTML_Control_3_2_1_1_3_5_5" hidden="1">{"'Ark1'!$A$8:$M$33"}</definedName>
    <definedName name="HTML_Control_3_2_1_1_4" hidden="1">{"'Ark1'!$A$8:$M$33"}</definedName>
    <definedName name="HTML_Control_3_2_1_1_4_1" hidden="1">{"'Ark1'!$A$8:$M$33"}</definedName>
    <definedName name="HTML_Control_3_2_1_1_4_2" hidden="1">{"'Ark1'!$A$8:$M$33"}</definedName>
    <definedName name="HTML_Control_3_2_1_1_4_3" hidden="1">{"'Ark1'!$A$8:$M$33"}</definedName>
    <definedName name="HTML_Control_3_2_1_1_4_4" hidden="1">{"'Ark1'!$A$8:$M$33"}</definedName>
    <definedName name="HTML_Control_3_2_1_1_4_5" hidden="1">{"'Ark1'!$A$8:$M$33"}</definedName>
    <definedName name="HTML_Control_3_2_1_1_5" hidden="1">{"'Ark1'!$A$8:$M$33"}</definedName>
    <definedName name="HTML_Control_3_2_1_1_5_1" hidden="1">{"'Ark1'!$A$8:$M$33"}</definedName>
    <definedName name="HTML_Control_3_2_1_1_5_2" hidden="1">{"'Ark1'!$A$8:$M$33"}</definedName>
    <definedName name="HTML_Control_3_2_1_1_5_3" hidden="1">{"'Ark1'!$A$8:$M$33"}</definedName>
    <definedName name="HTML_Control_3_2_1_1_5_4" hidden="1">{"'Ark1'!$A$8:$M$33"}</definedName>
    <definedName name="HTML_Control_3_2_1_1_5_5" hidden="1">{"'Ark1'!$A$8:$M$33"}</definedName>
    <definedName name="HTML_Control_3_2_1_2" hidden="1">{"'Ark1'!$A$8:$M$33"}</definedName>
    <definedName name="HTML_Control_3_2_1_2_1" hidden="1">{"'Ark1'!$A$8:$M$33"}</definedName>
    <definedName name="HTML_Control_3_2_1_2_1_1" hidden="1">{"'Ark1'!$A$8:$M$33"}</definedName>
    <definedName name="HTML_Control_3_2_1_2_1_1_1" hidden="1">{"'Ark1'!$A$8:$M$33"}</definedName>
    <definedName name="HTML_Control_3_2_1_2_1_1_2" hidden="1">{"'Ark1'!$A$8:$M$33"}</definedName>
    <definedName name="HTML_Control_3_2_1_2_1_1_3" hidden="1">{"'Ark1'!$A$8:$M$33"}</definedName>
    <definedName name="HTML_Control_3_2_1_2_1_1_4" hidden="1">{"'Ark1'!$A$8:$M$33"}</definedName>
    <definedName name="HTML_Control_3_2_1_2_1_1_5" hidden="1">{"'Ark1'!$A$8:$M$33"}</definedName>
    <definedName name="HTML_Control_3_2_1_2_1_2" hidden="1">{"'Ark1'!$A$8:$M$33"}</definedName>
    <definedName name="HTML_Control_3_2_1_2_1_2_1" hidden="1">{"'Ark1'!$A$8:$M$33"}</definedName>
    <definedName name="HTML_Control_3_2_1_2_1_2_2" hidden="1">{"'Ark1'!$A$8:$M$33"}</definedName>
    <definedName name="HTML_Control_3_2_1_2_1_2_3" hidden="1">{"'Ark1'!$A$8:$M$33"}</definedName>
    <definedName name="HTML_Control_3_2_1_2_1_2_4" hidden="1">{"'Ark1'!$A$8:$M$33"}</definedName>
    <definedName name="HTML_Control_3_2_1_2_1_2_5" hidden="1">{"'Ark1'!$A$8:$M$33"}</definedName>
    <definedName name="HTML_Control_3_2_1_2_1_3" hidden="1">{"'Ark1'!$A$8:$M$33"}</definedName>
    <definedName name="HTML_Control_3_2_1_2_1_3_1" hidden="1">{"'Ark1'!$A$8:$M$33"}</definedName>
    <definedName name="HTML_Control_3_2_1_2_1_3_2" hidden="1">{"'Ark1'!$A$8:$M$33"}</definedName>
    <definedName name="HTML_Control_3_2_1_2_1_3_3" hidden="1">{"'Ark1'!$A$8:$M$33"}</definedName>
    <definedName name="HTML_Control_3_2_1_2_1_3_4" hidden="1">{"'Ark1'!$A$8:$M$33"}</definedName>
    <definedName name="HTML_Control_3_2_1_2_1_3_5" hidden="1">{"'Ark1'!$A$8:$M$33"}</definedName>
    <definedName name="HTML_Control_3_2_1_2_1_4" hidden="1">{"'Ark1'!$A$8:$M$33"}</definedName>
    <definedName name="HTML_Control_3_2_1_2_1_4_1" hidden="1">{"'Ark1'!$A$8:$M$33"}</definedName>
    <definedName name="HTML_Control_3_2_1_2_1_4_2" hidden="1">{"'Ark1'!$A$8:$M$33"}</definedName>
    <definedName name="HTML_Control_3_2_1_2_1_4_3" hidden="1">{"'Ark1'!$A$8:$M$33"}</definedName>
    <definedName name="HTML_Control_3_2_1_2_1_4_4" hidden="1">{"'Ark1'!$A$8:$M$33"}</definedName>
    <definedName name="HTML_Control_3_2_1_2_1_4_5" hidden="1">{"'Ark1'!$A$8:$M$33"}</definedName>
    <definedName name="HTML_Control_3_2_1_2_1_5" hidden="1">{"'Ark1'!$A$8:$M$33"}</definedName>
    <definedName name="HTML_Control_3_2_1_2_1_5_1" hidden="1">{"'Ark1'!$A$8:$M$33"}</definedName>
    <definedName name="HTML_Control_3_2_1_2_1_5_2" hidden="1">{"'Ark1'!$A$8:$M$33"}</definedName>
    <definedName name="HTML_Control_3_2_1_2_1_5_3" hidden="1">{"'Ark1'!$A$8:$M$33"}</definedName>
    <definedName name="HTML_Control_3_2_1_2_1_5_4" hidden="1">{"'Ark1'!$A$8:$M$33"}</definedName>
    <definedName name="HTML_Control_3_2_1_2_1_5_5" hidden="1">{"'Ark1'!$A$8:$M$33"}</definedName>
    <definedName name="HTML_Control_3_2_1_2_2" hidden="1">{"'Ark1'!$A$8:$M$33"}</definedName>
    <definedName name="HTML_Control_3_2_1_2_2_1" hidden="1">{"'Ark1'!$A$8:$M$33"}</definedName>
    <definedName name="HTML_Control_3_2_1_2_2_2" hidden="1">{"'Ark1'!$A$8:$M$33"}</definedName>
    <definedName name="HTML_Control_3_2_1_2_2_3" hidden="1">{"'Ark1'!$A$8:$M$33"}</definedName>
    <definedName name="HTML_Control_3_2_1_2_2_4" hidden="1">{"'Ark1'!$A$8:$M$33"}</definedName>
    <definedName name="HTML_Control_3_2_1_2_2_5" hidden="1">{"'Ark1'!$A$8:$M$33"}</definedName>
    <definedName name="HTML_Control_3_2_1_2_3" hidden="1">{"'Ark1'!$A$8:$M$33"}</definedName>
    <definedName name="HTML_Control_3_2_1_2_3_1" hidden="1">{"'Ark1'!$A$8:$M$33"}</definedName>
    <definedName name="HTML_Control_3_2_1_2_3_2" hidden="1">{"'Ark1'!$A$8:$M$33"}</definedName>
    <definedName name="HTML_Control_3_2_1_2_3_3" hidden="1">{"'Ark1'!$A$8:$M$33"}</definedName>
    <definedName name="HTML_Control_3_2_1_2_3_4" hidden="1">{"'Ark1'!$A$8:$M$33"}</definedName>
    <definedName name="HTML_Control_3_2_1_2_3_5" hidden="1">{"'Ark1'!$A$8:$M$33"}</definedName>
    <definedName name="HTML_Control_3_2_1_2_4" hidden="1">{"'Ark1'!$A$8:$M$33"}</definedName>
    <definedName name="HTML_Control_3_2_1_2_4_1" hidden="1">{"'Ark1'!$A$8:$M$33"}</definedName>
    <definedName name="HTML_Control_3_2_1_2_4_2" hidden="1">{"'Ark1'!$A$8:$M$33"}</definedName>
    <definedName name="HTML_Control_3_2_1_2_4_3" hidden="1">{"'Ark1'!$A$8:$M$33"}</definedName>
    <definedName name="HTML_Control_3_2_1_2_4_4" hidden="1">{"'Ark1'!$A$8:$M$33"}</definedName>
    <definedName name="HTML_Control_3_2_1_2_4_5" hidden="1">{"'Ark1'!$A$8:$M$33"}</definedName>
    <definedName name="HTML_Control_3_2_1_2_5" hidden="1">{"'Ark1'!$A$8:$M$33"}</definedName>
    <definedName name="HTML_Control_3_2_1_2_5_1" hidden="1">{"'Ark1'!$A$8:$M$33"}</definedName>
    <definedName name="HTML_Control_3_2_1_2_5_2" hidden="1">{"'Ark1'!$A$8:$M$33"}</definedName>
    <definedName name="HTML_Control_3_2_1_2_5_3" hidden="1">{"'Ark1'!$A$8:$M$33"}</definedName>
    <definedName name="HTML_Control_3_2_1_2_5_4" hidden="1">{"'Ark1'!$A$8:$M$33"}</definedName>
    <definedName name="HTML_Control_3_2_1_2_5_5" hidden="1">{"'Ark1'!$A$8:$M$33"}</definedName>
    <definedName name="HTML_Control_3_2_1_3" hidden="1">{"'Ark1'!$A$8:$M$33"}</definedName>
    <definedName name="HTML_Control_3_2_1_3_1" hidden="1">{"'Ark1'!$A$8:$M$33"}</definedName>
    <definedName name="HTML_Control_3_2_1_3_1_1" hidden="1">{"'Ark1'!$A$8:$M$33"}</definedName>
    <definedName name="HTML_Control_3_2_1_3_1_1_1" hidden="1">{"'Ark1'!$A$8:$M$33"}</definedName>
    <definedName name="HTML_Control_3_2_1_3_1_1_2" hidden="1">{"'Ark1'!$A$8:$M$33"}</definedName>
    <definedName name="HTML_Control_3_2_1_3_1_1_3" hidden="1">{"'Ark1'!$A$8:$M$33"}</definedName>
    <definedName name="HTML_Control_3_2_1_3_1_1_4" hidden="1">{"'Ark1'!$A$8:$M$33"}</definedName>
    <definedName name="HTML_Control_3_2_1_3_1_1_5" hidden="1">{"'Ark1'!$A$8:$M$33"}</definedName>
    <definedName name="HTML_Control_3_2_1_3_1_2" hidden="1">{"'Ark1'!$A$8:$M$33"}</definedName>
    <definedName name="HTML_Control_3_2_1_3_1_2_1" hidden="1">{"'Ark1'!$A$8:$M$33"}</definedName>
    <definedName name="HTML_Control_3_2_1_3_1_2_2" hidden="1">{"'Ark1'!$A$8:$M$33"}</definedName>
    <definedName name="HTML_Control_3_2_1_3_1_2_3" hidden="1">{"'Ark1'!$A$8:$M$33"}</definedName>
    <definedName name="HTML_Control_3_2_1_3_1_2_4" hidden="1">{"'Ark1'!$A$8:$M$33"}</definedName>
    <definedName name="HTML_Control_3_2_1_3_1_2_5" hidden="1">{"'Ark1'!$A$8:$M$33"}</definedName>
    <definedName name="HTML_Control_3_2_1_3_1_3" hidden="1">{"'Ark1'!$A$8:$M$33"}</definedName>
    <definedName name="HTML_Control_3_2_1_3_1_3_1" hidden="1">{"'Ark1'!$A$8:$M$33"}</definedName>
    <definedName name="HTML_Control_3_2_1_3_1_3_2" hidden="1">{"'Ark1'!$A$8:$M$33"}</definedName>
    <definedName name="HTML_Control_3_2_1_3_1_3_3" hidden="1">{"'Ark1'!$A$8:$M$33"}</definedName>
    <definedName name="HTML_Control_3_2_1_3_1_3_4" hidden="1">{"'Ark1'!$A$8:$M$33"}</definedName>
    <definedName name="HTML_Control_3_2_1_3_1_3_5" hidden="1">{"'Ark1'!$A$8:$M$33"}</definedName>
    <definedName name="HTML_Control_3_2_1_3_1_4" hidden="1">{"'Ark1'!$A$8:$M$33"}</definedName>
    <definedName name="HTML_Control_3_2_1_3_1_4_1" hidden="1">{"'Ark1'!$A$8:$M$33"}</definedName>
    <definedName name="HTML_Control_3_2_1_3_1_4_2" hidden="1">{"'Ark1'!$A$8:$M$33"}</definedName>
    <definedName name="HTML_Control_3_2_1_3_1_4_3" hidden="1">{"'Ark1'!$A$8:$M$33"}</definedName>
    <definedName name="HTML_Control_3_2_1_3_1_4_4" hidden="1">{"'Ark1'!$A$8:$M$33"}</definedName>
    <definedName name="HTML_Control_3_2_1_3_1_4_5" hidden="1">{"'Ark1'!$A$8:$M$33"}</definedName>
    <definedName name="HTML_Control_3_2_1_3_1_5" hidden="1">{"'Ark1'!$A$8:$M$33"}</definedName>
    <definedName name="HTML_Control_3_2_1_3_1_5_1" hidden="1">{"'Ark1'!$A$8:$M$33"}</definedName>
    <definedName name="HTML_Control_3_2_1_3_1_5_2" hidden="1">{"'Ark1'!$A$8:$M$33"}</definedName>
    <definedName name="HTML_Control_3_2_1_3_1_5_3" hidden="1">{"'Ark1'!$A$8:$M$33"}</definedName>
    <definedName name="HTML_Control_3_2_1_3_1_5_4" hidden="1">{"'Ark1'!$A$8:$M$33"}</definedName>
    <definedName name="HTML_Control_3_2_1_3_1_5_5" hidden="1">{"'Ark1'!$A$8:$M$33"}</definedName>
    <definedName name="HTML_Control_3_2_1_3_2" hidden="1">{"'Ark1'!$A$8:$M$33"}</definedName>
    <definedName name="HTML_Control_3_2_1_3_2_1" hidden="1">{"'Ark1'!$A$8:$M$33"}</definedName>
    <definedName name="HTML_Control_3_2_1_3_2_2" hidden="1">{"'Ark1'!$A$8:$M$33"}</definedName>
    <definedName name="HTML_Control_3_2_1_3_2_3" hidden="1">{"'Ark1'!$A$8:$M$33"}</definedName>
    <definedName name="HTML_Control_3_2_1_3_2_4" hidden="1">{"'Ark1'!$A$8:$M$33"}</definedName>
    <definedName name="HTML_Control_3_2_1_3_2_5" hidden="1">{"'Ark1'!$A$8:$M$33"}</definedName>
    <definedName name="HTML_Control_3_2_1_3_3" hidden="1">{"'Ark1'!$A$8:$M$33"}</definedName>
    <definedName name="HTML_Control_3_2_1_3_3_1" hidden="1">{"'Ark1'!$A$8:$M$33"}</definedName>
    <definedName name="HTML_Control_3_2_1_3_3_2" hidden="1">{"'Ark1'!$A$8:$M$33"}</definedName>
    <definedName name="HTML_Control_3_2_1_3_3_3" hidden="1">{"'Ark1'!$A$8:$M$33"}</definedName>
    <definedName name="HTML_Control_3_2_1_3_3_4" hidden="1">{"'Ark1'!$A$8:$M$33"}</definedName>
    <definedName name="HTML_Control_3_2_1_3_3_5" hidden="1">{"'Ark1'!$A$8:$M$33"}</definedName>
    <definedName name="HTML_Control_3_2_1_3_4" hidden="1">{"'Ark1'!$A$8:$M$33"}</definedName>
    <definedName name="HTML_Control_3_2_1_3_4_1" hidden="1">{"'Ark1'!$A$8:$M$33"}</definedName>
    <definedName name="HTML_Control_3_2_1_3_4_2" hidden="1">{"'Ark1'!$A$8:$M$33"}</definedName>
    <definedName name="HTML_Control_3_2_1_3_4_3" hidden="1">{"'Ark1'!$A$8:$M$33"}</definedName>
    <definedName name="HTML_Control_3_2_1_3_4_4" hidden="1">{"'Ark1'!$A$8:$M$33"}</definedName>
    <definedName name="HTML_Control_3_2_1_3_4_5" hidden="1">{"'Ark1'!$A$8:$M$33"}</definedName>
    <definedName name="HTML_Control_3_2_1_3_5" hidden="1">{"'Ark1'!$A$8:$M$33"}</definedName>
    <definedName name="HTML_Control_3_2_1_3_5_1" hidden="1">{"'Ark1'!$A$8:$M$33"}</definedName>
    <definedName name="HTML_Control_3_2_1_3_5_2" hidden="1">{"'Ark1'!$A$8:$M$33"}</definedName>
    <definedName name="HTML_Control_3_2_1_3_5_3" hidden="1">{"'Ark1'!$A$8:$M$33"}</definedName>
    <definedName name="HTML_Control_3_2_1_3_5_4" hidden="1">{"'Ark1'!$A$8:$M$33"}</definedName>
    <definedName name="HTML_Control_3_2_1_3_5_5" hidden="1">{"'Ark1'!$A$8:$M$33"}</definedName>
    <definedName name="HTML_Control_3_2_1_4" hidden="1">{"'Ark1'!$A$8:$M$33"}</definedName>
    <definedName name="HTML_Control_3_2_1_4_1" hidden="1">{"'Ark1'!$A$8:$M$33"}</definedName>
    <definedName name="HTML_Control_3_2_1_4_1_1" hidden="1">{"'Ark1'!$A$8:$M$33"}</definedName>
    <definedName name="HTML_Control_3_2_1_4_1_2" hidden="1">{"'Ark1'!$A$8:$M$33"}</definedName>
    <definedName name="HTML_Control_3_2_1_4_1_3" hidden="1">{"'Ark1'!$A$8:$M$33"}</definedName>
    <definedName name="HTML_Control_3_2_1_4_1_4" hidden="1">{"'Ark1'!$A$8:$M$33"}</definedName>
    <definedName name="HTML_Control_3_2_1_4_1_5" hidden="1">{"'Ark1'!$A$8:$M$33"}</definedName>
    <definedName name="HTML_Control_3_2_1_4_2" hidden="1">{"'Ark1'!$A$8:$M$33"}</definedName>
    <definedName name="HTML_Control_3_2_1_4_2_1" hidden="1">{"'Ark1'!$A$8:$M$33"}</definedName>
    <definedName name="HTML_Control_3_2_1_4_2_2" hidden="1">{"'Ark1'!$A$8:$M$33"}</definedName>
    <definedName name="HTML_Control_3_2_1_4_2_3" hidden="1">{"'Ark1'!$A$8:$M$33"}</definedName>
    <definedName name="HTML_Control_3_2_1_4_2_4" hidden="1">{"'Ark1'!$A$8:$M$33"}</definedName>
    <definedName name="HTML_Control_3_2_1_4_2_5" hidden="1">{"'Ark1'!$A$8:$M$33"}</definedName>
    <definedName name="HTML_Control_3_2_1_4_3" hidden="1">{"'Ark1'!$A$8:$M$33"}</definedName>
    <definedName name="HTML_Control_3_2_1_4_3_1" hidden="1">{"'Ark1'!$A$8:$M$33"}</definedName>
    <definedName name="HTML_Control_3_2_1_4_3_2" hidden="1">{"'Ark1'!$A$8:$M$33"}</definedName>
    <definedName name="HTML_Control_3_2_1_4_3_3" hidden="1">{"'Ark1'!$A$8:$M$33"}</definedName>
    <definedName name="HTML_Control_3_2_1_4_3_4" hidden="1">{"'Ark1'!$A$8:$M$33"}</definedName>
    <definedName name="HTML_Control_3_2_1_4_3_5" hidden="1">{"'Ark1'!$A$8:$M$33"}</definedName>
    <definedName name="HTML_Control_3_2_1_4_4" hidden="1">{"'Ark1'!$A$8:$M$33"}</definedName>
    <definedName name="HTML_Control_3_2_1_4_4_1" hidden="1">{"'Ark1'!$A$8:$M$33"}</definedName>
    <definedName name="HTML_Control_3_2_1_4_4_2" hidden="1">{"'Ark1'!$A$8:$M$33"}</definedName>
    <definedName name="HTML_Control_3_2_1_4_4_3" hidden="1">{"'Ark1'!$A$8:$M$33"}</definedName>
    <definedName name="HTML_Control_3_2_1_4_4_4" hidden="1">{"'Ark1'!$A$8:$M$33"}</definedName>
    <definedName name="HTML_Control_3_2_1_4_4_5" hidden="1">{"'Ark1'!$A$8:$M$33"}</definedName>
    <definedName name="HTML_Control_3_2_1_4_5" hidden="1">{"'Ark1'!$A$8:$M$33"}</definedName>
    <definedName name="HTML_Control_3_2_1_4_5_1" hidden="1">{"'Ark1'!$A$8:$M$33"}</definedName>
    <definedName name="HTML_Control_3_2_1_4_5_2" hidden="1">{"'Ark1'!$A$8:$M$33"}</definedName>
    <definedName name="HTML_Control_3_2_1_4_5_3" hidden="1">{"'Ark1'!$A$8:$M$33"}</definedName>
    <definedName name="HTML_Control_3_2_1_4_5_4" hidden="1">{"'Ark1'!$A$8:$M$33"}</definedName>
    <definedName name="HTML_Control_3_2_1_4_5_5" hidden="1">{"'Ark1'!$A$8:$M$33"}</definedName>
    <definedName name="HTML_Control_3_2_1_5" hidden="1">{"'Ark1'!$A$8:$M$33"}</definedName>
    <definedName name="HTML_Control_3_2_1_5_1" hidden="1">{"'Ark1'!$A$8:$M$33"}</definedName>
    <definedName name="HTML_Control_3_2_1_5_2" hidden="1">{"'Ark1'!$A$8:$M$33"}</definedName>
    <definedName name="HTML_Control_3_2_1_5_3" hidden="1">{"'Ark1'!$A$8:$M$33"}</definedName>
    <definedName name="HTML_Control_3_2_1_5_4" hidden="1">{"'Ark1'!$A$8:$M$33"}</definedName>
    <definedName name="HTML_Control_3_2_1_5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1_1" hidden="1">{"'Ark1'!$A$8:$M$33"}</definedName>
    <definedName name="HTML_Control_3_2_2_1_1_1_1_2" hidden="1">{"'Ark1'!$A$8:$M$33"}</definedName>
    <definedName name="HTML_Control_3_2_2_1_1_1_1_3" hidden="1">{"'Ark1'!$A$8:$M$33"}</definedName>
    <definedName name="HTML_Control_3_2_2_1_1_1_1_4" hidden="1">{"'Ark1'!$A$8:$M$33"}</definedName>
    <definedName name="HTML_Control_3_2_2_1_1_1_1_5" hidden="1">{"'Ark1'!$A$8:$M$33"}</definedName>
    <definedName name="HTML_Control_3_2_2_1_1_1_2" hidden="1">{"'Ark1'!$A$8:$M$33"}</definedName>
    <definedName name="HTML_Control_3_2_2_1_1_1_2_1" hidden="1">{"'Ark1'!$A$8:$M$33"}</definedName>
    <definedName name="HTML_Control_3_2_2_1_1_1_2_2" hidden="1">{"'Ark1'!$A$8:$M$33"}</definedName>
    <definedName name="HTML_Control_3_2_2_1_1_1_2_3" hidden="1">{"'Ark1'!$A$8:$M$33"}</definedName>
    <definedName name="HTML_Control_3_2_2_1_1_1_2_4" hidden="1">{"'Ark1'!$A$8:$M$33"}</definedName>
    <definedName name="HTML_Control_3_2_2_1_1_1_2_5" hidden="1">{"'Ark1'!$A$8:$M$33"}</definedName>
    <definedName name="HTML_Control_3_2_2_1_1_1_3" hidden="1">{"'Ark1'!$A$8:$M$33"}</definedName>
    <definedName name="HTML_Control_3_2_2_1_1_1_3_1" hidden="1">{"'Ark1'!$A$8:$M$33"}</definedName>
    <definedName name="HTML_Control_3_2_2_1_1_1_3_2" hidden="1">{"'Ark1'!$A$8:$M$33"}</definedName>
    <definedName name="HTML_Control_3_2_2_1_1_1_3_3" hidden="1">{"'Ark1'!$A$8:$M$33"}</definedName>
    <definedName name="HTML_Control_3_2_2_1_1_1_3_4" hidden="1">{"'Ark1'!$A$8:$M$33"}</definedName>
    <definedName name="HTML_Control_3_2_2_1_1_1_3_5" hidden="1">{"'Ark1'!$A$8:$M$33"}</definedName>
    <definedName name="HTML_Control_3_2_2_1_1_1_4" hidden="1">{"'Ark1'!$A$8:$M$33"}</definedName>
    <definedName name="HTML_Control_3_2_2_1_1_1_4_1" hidden="1">{"'Ark1'!$A$8:$M$33"}</definedName>
    <definedName name="HTML_Control_3_2_2_1_1_1_4_2" hidden="1">{"'Ark1'!$A$8:$M$33"}</definedName>
    <definedName name="HTML_Control_3_2_2_1_1_1_4_3" hidden="1">{"'Ark1'!$A$8:$M$33"}</definedName>
    <definedName name="HTML_Control_3_2_2_1_1_1_4_4" hidden="1">{"'Ark1'!$A$8:$M$33"}</definedName>
    <definedName name="HTML_Control_3_2_2_1_1_1_4_5" hidden="1">{"'Ark1'!$A$8:$M$33"}</definedName>
    <definedName name="HTML_Control_3_2_2_1_1_1_5" hidden="1">{"'Ark1'!$A$8:$M$33"}</definedName>
    <definedName name="HTML_Control_3_2_2_1_1_1_5_1" hidden="1">{"'Ark1'!$A$8:$M$33"}</definedName>
    <definedName name="HTML_Control_3_2_2_1_1_1_5_2" hidden="1">{"'Ark1'!$A$8:$M$33"}</definedName>
    <definedName name="HTML_Control_3_2_2_1_1_1_5_3" hidden="1">{"'Ark1'!$A$8:$M$33"}</definedName>
    <definedName name="HTML_Control_3_2_2_1_1_1_5_4" hidden="1">{"'Ark1'!$A$8:$M$33"}</definedName>
    <definedName name="HTML_Control_3_2_2_1_1_1_5_5" hidden="1">{"'Ark1'!$A$8:$M$33"}</definedName>
    <definedName name="HTML_Control_3_2_2_1_1_2" hidden="1">{"'Ark1'!$A$8:$M$33"}</definedName>
    <definedName name="HTML_Control_3_2_2_1_1_2_1" hidden="1">{"'Ark1'!$A$8:$M$33"}</definedName>
    <definedName name="HTML_Control_3_2_2_1_1_2_2" hidden="1">{"'Ark1'!$A$8:$M$33"}</definedName>
    <definedName name="HTML_Control_3_2_2_1_1_2_3" hidden="1">{"'Ark1'!$A$8:$M$33"}</definedName>
    <definedName name="HTML_Control_3_2_2_1_1_2_4" hidden="1">{"'Ark1'!$A$8:$M$33"}</definedName>
    <definedName name="HTML_Control_3_2_2_1_1_2_5" hidden="1">{"'Ark1'!$A$8:$M$33"}</definedName>
    <definedName name="HTML_Control_3_2_2_1_1_3" hidden="1">{"'Ark1'!$A$8:$M$33"}</definedName>
    <definedName name="HTML_Control_3_2_2_1_1_3_1" hidden="1">{"'Ark1'!$A$8:$M$33"}</definedName>
    <definedName name="HTML_Control_3_2_2_1_1_3_2" hidden="1">{"'Ark1'!$A$8:$M$33"}</definedName>
    <definedName name="HTML_Control_3_2_2_1_1_3_3" hidden="1">{"'Ark1'!$A$8:$M$33"}</definedName>
    <definedName name="HTML_Control_3_2_2_1_1_3_4" hidden="1">{"'Ark1'!$A$8:$M$33"}</definedName>
    <definedName name="HTML_Control_3_2_2_1_1_3_5" hidden="1">{"'Ark1'!$A$8:$M$33"}</definedName>
    <definedName name="HTML_Control_3_2_2_1_1_4" hidden="1">{"'Ark1'!$A$8:$M$33"}</definedName>
    <definedName name="HTML_Control_3_2_2_1_1_4_1" hidden="1">{"'Ark1'!$A$8:$M$33"}</definedName>
    <definedName name="HTML_Control_3_2_2_1_1_4_2" hidden="1">{"'Ark1'!$A$8:$M$33"}</definedName>
    <definedName name="HTML_Control_3_2_2_1_1_4_3" hidden="1">{"'Ark1'!$A$8:$M$33"}</definedName>
    <definedName name="HTML_Control_3_2_2_1_1_4_4" hidden="1">{"'Ark1'!$A$8:$M$33"}</definedName>
    <definedName name="HTML_Control_3_2_2_1_1_4_5" hidden="1">{"'Ark1'!$A$8:$M$33"}</definedName>
    <definedName name="HTML_Control_3_2_2_1_1_5" hidden="1">{"'Ark1'!$A$8:$M$33"}</definedName>
    <definedName name="HTML_Control_3_2_2_1_1_5_1" hidden="1">{"'Ark1'!$A$8:$M$33"}</definedName>
    <definedName name="HTML_Control_3_2_2_1_1_5_2" hidden="1">{"'Ark1'!$A$8:$M$33"}</definedName>
    <definedName name="HTML_Control_3_2_2_1_1_5_3" hidden="1">{"'Ark1'!$A$8:$M$33"}</definedName>
    <definedName name="HTML_Control_3_2_2_1_1_5_4" hidden="1">{"'Ark1'!$A$8:$M$33"}</definedName>
    <definedName name="HTML_Control_3_2_2_1_1_5_5" hidden="1">{"'Ark1'!$A$8:$M$33"}</definedName>
    <definedName name="HTML_Control_3_2_2_1_2" hidden="1">{"'Ark1'!$A$8:$M$33"}</definedName>
    <definedName name="HTML_Control_3_2_2_1_2_1" hidden="1">{"'Ark1'!$A$8:$M$33"}</definedName>
    <definedName name="HTML_Control_3_2_2_1_2_1_1" hidden="1">{"'Ark1'!$A$8:$M$33"}</definedName>
    <definedName name="HTML_Control_3_2_2_1_2_1_1_1" hidden="1">{"'Ark1'!$A$8:$M$33"}</definedName>
    <definedName name="HTML_Control_3_2_2_1_2_1_1_2" hidden="1">{"'Ark1'!$A$8:$M$33"}</definedName>
    <definedName name="HTML_Control_3_2_2_1_2_1_1_3" hidden="1">{"'Ark1'!$A$8:$M$33"}</definedName>
    <definedName name="HTML_Control_3_2_2_1_2_1_1_4" hidden="1">{"'Ark1'!$A$8:$M$33"}</definedName>
    <definedName name="HTML_Control_3_2_2_1_2_1_1_5" hidden="1">{"'Ark1'!$A$8:$M$33"}</definedName>
    <definedName name="HTML_Control_3_2_2_1_2_1_2" hidden="1">{"'Ark1'!$A$8:$M$33"}</definedName>
    <definedName name="HTML_Control_3_2_2_1_2_1_2_1" hidden="1">{"'Ark1'!$A$8:$M$33"}</definedName>
    <definedName name="HTML_Control_3_2_2_1_2_1_2_2" hidden="1">{"'Ark1'!$A$8:$M$33"}</definedName>
    <definedName name="HTML_Control_3_2_2_1_2_1_2_3" hidden="1">{"'Ark1'!$A$8:$M$33"}</definedName>
    <definedName name="HTML_Control_3_2_2_1_2_1_2_4" hidden="1">{"'Ark1'!$A$8:$M$33"}</definedName>
    <definedName name="HTML_Control_3_2_2_1_2_1_2_5" hidden="1">{"'Ark1'!$A$8:$M$33"}</definedName>
    <definedName name="HTML_Control_3_2_2_1_2_1_3" hidden="1">{"'Ark1'!$A$8:$M$33"}</definedName>
    <definedName name="HTML_Control_3_2_2_1_2_1_3_1" hidden="1">{"'Ark1'!$A$8:$M$33"}</definedName>
    <definedName name="HTML_Control_3_2_2_1_2_1_3_2" hidden="1">{"'Ark1'!$A$8:$M$33"}</definedName>
    <definedName name="HTML_Control_3_2_2_1_2_1_3_3" hidden="1">{"'Ark1'!$A$8:$M$33"}</definedName>
    <definedName name="HTML_Control_3_2_2_1_2_1_3_4" hidden="1">{"'Ark1'!$A$8:$M$33"}</definedName>
    <definedName name="HTML_Control_3_2_2_1_2_1_3_5" hidden="1">{"'Ark1'!$A$8:$M$33"}</definedName>
    <definedName name="HTML_Control_3_2_2_1_2_1_4" hidden="1">{"'Ark1'!$A$8:$M$33"}</definedName>
    <definedName name="HTML_Control_3_2_2_1_2_1_4_1" hidden="1">{"'Ark1'!$A$8:$M$33"}</definedName>
    <definedName name="HTML_Control_3_2_2_1_2_1_4_2" hidden="1">{"'Ark1'!$A$8:$M$33"}</definedName>
    <definedName name="HTML_Control_3_2_2_1_2_1_4_3" hidden="1">{"'Ark1'!$A$8:$M$33"}</definedName>
    <definedName name="HTML_Control_3_2_2_1_2_1_4_4" hidden="1">{"'Ark1'!$A$8:$M$33"}</definedName>
    <definedName name="HTML_Control_3_2_2_1_2_1_4_5" hidden="1">{"'Ark1'!$A$8:$M$33"}</definedName>
    <definedName name="HTML_Control_3_2_2_1_2_1_5" hidden="1">{"'Ark1'!$A$8:$M$33"}</definedName>
    <definedName name="HTML_Control_3_2_2_1_2_1_5_1" hidden="1">{"'Ark1'!$A$8:$M$33"}</definedName>
    <definedName name="HTML_Control_3_2_2_1_2_1_5_2" hidden="1">{"'Ark1'!$A$8:$M$33"}</definedName>
    <definedName name="HTML_Control_3_2_2_1_2_1_5_3" hidden="1">{"'Ark1'!$A$8:$M$33"}</definedName>
    <definedName name="HTML_Control_3_2_2_1_2_1_5_4" hidden="1">{"'Ark1'!$A$8:$M$33"}</definedName>
    <definedName name="HTML_Control_3_2_2_1_2_1_5_5" hidden="1">{"'Ark1'!$A$8:$M$33"}</definedName>
    <definedName name="HTML_Control_3_2_2_1_2_2" hidden="1">{"'Ark1'!$A$8:$M$33"}</definedName>
    <definedName name="HTML_Control_3_2_2_1_2_2_1" hidden="1">{"'Ark1'!$A$8:$M$33"}</definedName>
    <definedName name="HTML_Control_3_2_2_1_2_2_2" hidden="1">{"'Ark1'!$A$8:$M$33"}</definedName>
    <definedName name="HTML_Control_3_2_2_1_2_2_3" hidden="1">{"'Ark1'!$A$8:$M$33"}</definedName>
    <definedName name="HTML_Control_3_2_2_1_2_2_4" hidden="1">{"'Ark1'!$A$8:$M$33"}</definedName>
    <definedName name="HTML_Control_3_2_2_1_2_2_5" hidden="1">{"'Ark1'!$A$8:$M$33"}</definedName>
    <definedName name="HTML_Control_3_2_2_1_2_3" hidden="1">{"'Ark1'!$A$8:$M$33"}</definedName>
    <definedName name="HTML_Control_3_2_2_1_2_3_1" hidden="1">{"'Ark1'!$A$8:$M$33"}</definedName>
    <definedName name="HTML_Control_3_2_2_1_2_3_2" hidden="1">{"'Ark1'!$A$8:$M$33"}</definedName>
    <definedName name="HTML_Control_3_2_2_1_2_3_3" hidden="1">{"'Ark1'!$A$8:$M$33"}</definedName>
    <definedName name="HTML_Control_3_2_2_1_2_3_4" hidden="1">{"'Ark1'!$A$8:$M$33"}</definedName>
    <definedName name="HTML_Control_3_2_2_1_2_3_5" hidden="1">{"'Ark1'!$A$8:$M$33"}</definedName>
    <definedName name="HTML_Control_3_2_2_1_2_4" hidden="1">{"'Ark1'!$A$8:$M$33"}</definedName>
    <definedName name="HTML_Control_3_2_2_1_2_4_1" hidden="1">{"'Ark1'!$A$8:$M$33"}</definedName>
    <definedName name="HTML_Control_3_2_2_1_2_4_2" hidden="1">{"'Ark1'!$A$8:$M$33"}</definedName>
    <definedName name="HTML_Control_3_2_2_1_2_4_3" hidden="1">{"'Ark1'!$A$8:$M$33"}</definedName>
    <definedName name="HTML_Control_3_2_2_1_2_4_4" hidden="1">{"'Ark1'!$A$8:$M$33"}</definedName>
    <definedName name="HTML_Control_3_2_2_1_2_4_5" hidden="1">{"'Ark1'!$A$8:$M$33"}</definedName>
    <definedName name="HTML_Control_3_2_2_1_2_5" hidden="1">{"'Ark1'!$A$8:$M$33"}</definedName>
    <definedName name="HTML_Control_3_2_2_1_2_5_1" hidden="1">{"'Ark1'!$A$8:$M$33"}</definedName>
    <definedName name="HTML_Control_3_2_2_1_2_5_2" hidden="1">{"'Ark1'!$A$8:$M$33"}</definedName>
    <definedName name="HTML_Control_3_2_2_1_2_5_3" hidden="1">{"'Ark1'!$A$8:$M$33"}</definedName>
    <definedName name="HTML_Control_3_2_2_1_2_5_4" hidden="1">{"'Ark1'!$A$8:$M$33"}</definedName>
    <definedName name="HTML_Control_3_2_2_1_2_5_5" hidden="1">{"'Ark1'!$A$8:$M$33"}</definedName>
    <definedName name="HTML_Control_3_2_2_1_3" hidden="1">{"'Ark1'!$A$8:$M$33"}</definedName>
    <definedName name="HTML_Control_3_2_2_1_3_1" hidden="1">{"'Ark1'!$A$8:$M$33"}</definedName>
    <definedName name="HTML_Control_3_2_2_1_3_1_1" hidden="1">{"'Ark1'!$A$8:$M$33"}</definedName>
    <definedName name="HTML_Control_3_2_2_1_3_1_2" hidden="1">{"'Ark1'!$A$8:$M$33"}</definedName>
    <definedName name="HTML_Control_3_2_2_1_3_1_3" hidden="1">{"'Ark1'!$A$8:$M$33"}</definedName>
    <definedName name="HTML_Control_3_2_2_1_3_1_4" hidden="1">{"'Ark1'!$A$8:$M$33"}</definedName>
    <definedName name="HTML_Control_3_2_2_1_3_1_5" hidden="1">{"'Ark1'!$A$8:$M$33"}</definedName>
    <definedName name="HTML_Control_3_2_2_1_3_2" hidden="1">{"'Ark1'!$A$8:$M$33"}</definedName>
    <definedName name="HTML_Control_3_2_2_1_3_2_1" hidden="1">{"'Ark1'!$A$8:$M$33"}</definedName>
    <definedName name="HTML_Control_3_2_2_1_3_2_2" hidden="1">{"'Ark1'!$A$8:$M$33"}</definedName>
    <definedName name="HTML_Control_3_2_2_1_3_2_3" hidden="1">{"'Ark1'!$A$8:$M$33"}</definedName>
    <definedName name="HTML_Control_3_2_2_1_3_2_4" hidden="1">{"'Ark1'!$A$8:$M$33"}</definedName>
    <definedName name="HTML_Control_3_2_2_1_3_2_5" hidden="1">{"'Ark1'!$A$8:$M$33"}</definedName>
    <definedName name="HTML_Control_3_2_2_1_3_3" hidden="1">{"'Ark1'!$A$8:$M$33"}</definedName>
    <definedName name="HTML_Control_3_2_2_1_3_3_1" hidden="1">{"'Ark1'!$A$8:$M$33"}</definedName>
    <definedName name="HTML_Control_3_2_2_1_3_3_2" hidden="1">{"'Ark1'!$A$8:$M$33"}</definedName>
    <definedName name="HTML_Control_3_2_2_1_3_3_3" hidden="1">{"'Ark1'!$A$8:$M$33"}</definedName>
    <definedName name="HTML_Control_3_2_2_1_3_3_4" hidden="1">{"'Ark1'!$A$8:$M$33"}</definedName>
    <definedName name="HTML_Control_3_2_2_1_3_3_5" hidden="1">{"'Ark1'!$A$8:$M$33"}</definedName>
    <definedName name="HTML_Control_3_2_2_1_3_4" hidden="1">{"'Ark1'!$A$8:$M$33"}</definedName>
    <definedName name="HTML_Control_3_2_2_1_3_4_1" hidden="1">{"'Ark1'!$A$8:$M$33"}</definedName>
    <definedName name="HTML_Control_3_2_2_1_3_4_2" hidden="1">{"'Ark1'!$A$8:$M$33"}</definedName>
    <definedName name="HTML_Control_3_2_2_1_3_4_3" hidden="1">{"'Ark1'!$A$8:$M$33"}</definedName>
    <definedName name="HTML_Control_3_2_2_1_3_4_4" hidden="1">{"'Ark1'!$A$8:$M$33"}</definedName>
    <definedName name="HTML_Control_3_2_2_1_3_4_5" hidden="1">{"'Ark1'!$A$8:$M$33"}</definedName>
    <definedName name="HTML_Control_3_2_2_1_3_5" hidden="1">{"'Ark1'!$A$8:$M$33"}</definedName>
    <definedName name="HTML_Control_3_2_2_1_3_5_1" hidden="1">{"'Ark1'!$A$8:$M$33"}</definedName>
    <definedName name="HTML_Control_3_2_2_1_3_5_2" hidden="1">{"'Ark1'!$A$8:$M$33"}</definedName>
    <definedName name="HTML_Control_3_2_2_1_3_5_3" hidden="1">{"'Ark1'!$A$8:$M$33"}</definedName>
    <definedName name="HTML_Control_3_2_2_1_3_5_4" hidden="1">{"'Ark1'!$A$8:$M$33"}</definedName>
    <definedName name="HTML_Control_3_2_2_1_3_5_5" hidden="1">{"'Ark1'!$A$8:$M$33"}</definedName>
    <definedName name="HTML_Control_3_2_2_1_4" hidden="1">{"'Ark1'!$A$8:$M$33"}</definedName>
    <definedName name="HTML_Control_3_2_2_1_4_1" hidden="1">{"'Ark1'!$A$8:$M$33"}</definedName>
    <definedName name="HTML_Control_3_2_2_1_4_2" hidden="1">{"'Ark1'!$A$8:$M$33"}</definedName>
    <definedName name="HTML_Control_3_2_2_1_4_3" hidden="1">{"'Ark1'!$A$8:$M$33"}</definedName>
    <definedName name="HTML_Control_3_2_2_1_4_4" hidden="1">{"'Ark1'!$A$8:$M$33"}</definedName>
    <definedName name="HTML_Control_3_2_2_1_4_5" hidden="1">{"'Ark1'!$A$8:$M$33"}</definedName>
    <definedName name="HTML_Control_3_2_2_1_5" hidden="1">{"'Ark1'!$A$8:$M$33"}</definedName>
    <definedName name="HTML_Control_3_2_2_1_5_1" hidden="1">{"'Ark1'!$A$8:$M$33"}</definedName>
    <definedName name="HTML_Control_3_2_2_1_5_2" hidden="1">{"'Ark1'!$A$8:$M$33"}</definedName>
    <definedName name="HTML_Control_3_2_2_1_5_3" hidden="1">{"'Ark1'!$A$8:$M$33"}</definedName>
    <definedName name="HTML_Control_3_2_2_1_5_4" hidden="1">{"'Ark1'!$A$8:$M$33"}</definedName>
    <definedName name="HTML_Control_3_2_2_1_5_5" hidden="1">{"'Ark1'!$A$8:$M$33"}</definedName>
    <definedName name="HTML_Control_3_2_2_2" hidden="1">{"'Ark1'!$A$8:$M$33"}</definedName>
    <definedName name="HTML_Control_3_2_2_2_1" hidden="1">{"'Ark1'!$A$8:$M$33"}</definedName>
    <definedName name="HTML_Control_3_2_2_2_1_1" hidden="1">{"'Ark1'!$A$8:$M$33"}</definedName>
    <definedName name="HTML_Control_3_2_2_2_1_1_1" hidden="1">{"'Ark1'!$A$8:$M$33"}</definedName>
    <definedName name="HTML_Control_3_2_2_2_1_1_2" hidden="1">{"'Ark1'!$A$8:$M$33"}</definedName>
    <definedName name="HTML_Control_3_2_2_2_1_1_3" hidden="1">{"'Ark1'!$A$8:$M$33"}</definedName>
    <definedName name="HTML_Control_3_2_2_2_1_1_4" hidden="1">{"'Ark1'!$A$8:$M$33"}</definedName>
    <definedName name="HTML_Control_3_2_2_2_1_1_5" hidden="1">{"'Ark1'!$A$8:$M$33"}</definedName>
    <definedName name="HTML_Control_3_2_2_2_1_2" hidden="1">{"'Ark1'!$A$8:$M$33"}</definedName>
    <definedName name="HTML_Control_3_2_2_2_1_2_1" hidden="1">{"'Ark1'!$A$8:$M$33"}</definedName>
    <definedName name="HTML_Control_3_2_2_2_1_2_2" hidden="1">{"'Ark1'!$A$8:$M$33"}</definedName>
    <definedName name="HTML_Control_3_2_2_2_1_2_3" hidden="1">{"'Ark1'!$A$8:$M$33"}</definedName>
    <definedName name="HTML_Control_3_2_2_2_1_2_4" hidden="1">{"'Ark1'!$A$8:$M$33"}</definedName>
    <definedName name="HTML_Control_3_2_2_2_1_2_5" hidden="1">{"'Ark1'!$A$8:$M$33"}</definedName>
    <definedName name="HTML_Control_3_2_2_2_1_3" hidden="1">{"'Ark1'!$A$8:$M$33"}</definedName>
    <definedName name="HTML_Control_3_2_2_2_1_3_1" hidden="1">{"'Ark1'!$A$8:$M$33"}</definedName>
    <definedName name="HTML_Control_3_2_2_2_1_3_2" hidden="1">{"'Ark1'!$A$8:$M$33"}</definedName>
    <definedName name="HTML_Control_3_2_2_2_1_3_3" hidden="1">{"'Ark1'!$A$8:$M$33"}</definedName>
    <definedName name="HTML_Control_3_2_2_2_1_3_4" hidden="1">{"'Ark1'!$A$8:$M$33"}</definedName>
    <definedName name="HTML_Control_3_2_2_2_1_3_5" hidden="1">{"'Ark1'!$A$8:$M$33"}</definedName>
    <definedName name="HTML_Control_3_2_2_2_1_4" hidden="1">{"'Ark1'!$A$8:$M$33"}</definedName>
    <definedName name="HTML_Control_3_2_2_2_1_4_1" hidden="1">{"'Ark1'!$A$8:$M$33"}</definedName>
    <definedName name="HTML_Control_3_2_2_2_1_4_2" hidden="1">{"'Ark1'!$A$8:$M$33"}</definedName>
    <definedName name="HTML_Control_3_2_2_2_1_4_3" hidden="1">{"'Ark1'!$A$8:$M$33"}</definedName>
    <definedName name="HTML_Control_3_2_2_2_1_4_4" hidden="1">{"'Ark1'!$A$8:$M$33"}</definedName>
    <definedName name="HTML_Control_3_2_2_2_1_4_5" hidden="1">{"'Ark1'!$A$8:$M$33"}</definedName>
    <definedName name="HTML_Control_3_2_2_2_1_5" hidden="1">{"'Ark1'!$A$8:$M$33"}</definedName>
    <definedName name="HTML_Control_3_2_2_2_1_5_1" hidden="1">{"'Ark1'!$A$8:$M$33"}</definedName>
    <definedName name="HTML_Control_3_2_2_2_1_5_2" hidden="1">{"'Ark1'!$A$8:$M$33"}</definedName>
    <definedName name="HTML_Control_3_2_2_2_1_5_3" hidden="1">{"'Ark1'!$A$8:$M$33"}</definedName>
    <definedName name="HTML_Control_3_2_2_2_1_5_4" hidden="1">{"'Ark1'!$A$8:$M$33"}</definedName>
    <definedName name="HTML_Control_3_2_2_2_1_5_5" hidden="1">{"'Ark1'!$A$8:$M$33"}</definedName>
    <definedName name="HTML_Control_3_2_2_2_2" hidden="1">{"'Ark1'!$A$8:$M$33"}</definedName>
    <definedName name="HTML_Control_3_2_2_2_2_1" hidden="1">{"'Ark1'!$A$8:$M$33"}</definedName>
    <definedName name="HTML_Control_3_2_2_2_2_2" hidden="1">{"'Ark1'!$A$8:$M$33"}</definedName>
    <definedName name="HTML_Control_3_2_2_2_2_3" hidden="1">{"'Ark1'!$A$8:$M$33"}</definedName>
    <definedName name="HTML_Control_3_2_2_2_2_4" hidden="1">{"'Ark1'!$A$8:$M$33"}</definedName>
    <definedName name="HTML_Control_3_2_2_2_2_5" hidden="1">{"'Ark1'!$A$8:$M$33"}</definedName>
    <definedName name="HTML_Control_3_2_2_2_3" hidden="1">{"'Ark1'!$A$8:$M$33"}</definedName>
    <definedName name="HTML_Control_3_2_2_2_3_1" hidden="1">{"'Ark1'!$A$8:$M$33"}</definedName>
    <definedName name="HTML_Control_3_2_2_2_3_2" hidden="1">{"'Ark1'!$A$8:$M$33"}</definedName>
    <definedName name="HTML_Control_3_2_2_2_3_3" hidden="1">{"'Ark1'!$A$8:$M$33"}</definedName>
    <definedName name="HTML_Control_3_2_2_2_3_4" hidden="1">{"'Ark1'!$A$8:$M$33"}</definedName>
    <definedName name="HTML_Control_3_2_2_2_3_5" hidden="1">{"'Ark1'!$A$8:$M$33"}</definedName>
    <definedName name="HTML_Control_3_2_2_2_4" hidden="1">{"'Ark1'!$A$8:$M$33"}</definedName>
    <definedName name="HTML_Control_3_2_2_2_4_1" hidden="1">{"'Ark1'!$A$8:$M$33"}</definedName>
    <definedName name="HTML_Control_3_2_2_2_4_2" hidden="1">{"'Ark1'!$A$8:$M$33"}</definedName>
    <definedName name="HTML_Control_3_2_2_2_4_3" hidden="1">{"'Ark1'!$A$8:$M$33"}</definedName>
    <definedName name="HTML_Control_3_2_2_2_4_4" hidden="1">{"'Ark1'!$A$8:$M$33"}</definedName>
    <definedName name="HTML_Control_3_2_2_2_4_5" hidden="1">{"'Ark1'!$A$8:$M$33"}</definedName>
    <definedName name="HTML_Control_3_2_2_2_5" hidden="1">{"'Ark1'!$A$8:$M$33"}</definedName>
    <definedName name="HTML_Control_3_2_2_2_5_1" hidden="1">{"'Ark1'!$A$8:$M$33"}</definedName>
    <definedName name="HTML_Control_3_2_2_2_5_2" hidden="1">{"'Ark1'!$A$8:$M$33"}</definedName>
    <definedName name="HTML_Control_3_2_2_2_5_3" hidden="1">{"'Ark1'!$A$8:$M$33"}</definedName>
    <definedName name="HTML_Control_3_2_2_2_5_4" hidden="1">{"'Ark1'!$A$8:$M$33"}</definedName>
    <definedName name="HTML_Control_3_2_2_2_5_5" hidden="1">{"'Ark1'!$A$8:$M$33"}</definedName>
    <definedName name="HTML_Control_3_2_2_3" hidden="1">{"'Ark1'!$A$8:$M$33"}</definedName>
    <definedName name="HTML_Control_3_2_2_3_1" hidden="1">{"'Ark1'!$A$8:$M$33"}</definedName>
    <definedName name="HTML_Control_3_2_2_3_1_1" hidden="1">{"'Ark1'!$A$8:$M$33"}</definedName>
    <definedName name="HTML_Control_3_2_2_3_1_1_1" hidden="1">{"'Ark1'!$A$8:$M$33"}</definedName>
    <definedName name="HTML_Control_3_2_2_3_1_1_2" hidden="1">{"'Ark1'!$A$8:$M$33"}</definedName>
    <definedName name="HTML_Control_3_2_2_3_1_1_3" hidden="1">{"'Ark1'!$A$8:$M$33"}</definedName>
    <definedName name="HTML_Control_3_2_2_3_1_1_4" hidden="1">{"'Ark1'!$A$8:$M$33"}</definedName>
    <definedName name="HTML_Control_3_2_2_3_1_1_5" hidden="1">{"'Ark1'!$A$8:$M$33"}</definedName>
    <definedName name="HTML_Control_3_2_2_3_1_2" hidden="1">{"'Ark1'!$A$8:$M$33"}</definedName>
    <definedName name="HTML_Control_3_2_2_3_1_2_1" hidden="1">{"'Ark1'!$A$8:$M$33"}</definedName>
    <definedName name="HTML_Control_3_2_2_3_1_2_2" hidden="1">{"'Ark1'!$A$8:$M$33"}</definedName>
    <definedName name="HTML_Control_3_2_2_3_1_2_3" hidden="1">{"'Ark1'!$A$8:$M$33"}</definedName>
    <definedName name="HTML_Control_3_2_2_3_1_2_4" hidden="1">{"'Ark1'!$A$8:$M$33"}</definedName>
    <definedName name="HTML_Control_3_2_2_3_1_2_5" hidden="1">{"'Ark1'!$A$8:$M$33"}</definedName>
    <definedName name="HTML_Control_3_2_2_3_1_3" hidden="1">{"'Ark1'!$A$8:$M$33"}</definedName>
    <definedName name="HTML_Control_3_2_2_3_1_3_1" hidden="1">{"'Ark1'!$A$8:$M$33"}</definedName>
    <definedName name="HTML_Control_3_2_2_3_1_3_2" hidden="1">{"'Ark1'!$A$8:$M$33"}</definedName>
    <definedName name="HTML_Control_3_2_2_3_1_3_3" hidden="1">{"'Ark1'!$A$8:$M$33"}</definedName>
    <definedName name="HTML_Control_3_2_2_3_1_3_4" hidden="1">{"'Ark1'!$A$8:$M$33"}</definedName>
    <definedName name="HTML_Control_3_2_2_3_1_3_5" hidden="1">{"'Ark1'!$A$8:$M$33"}</definedName>
    <definedName name="HTML_Control_3_2_2_3_1_4" hidden="1">{"'Ark1'!$A$8:$M$33"}</definedName>
    <definedName name="HTML_Control_3_2_2_3_1_4_1" hidden="1">{"'Ark1'!$A$8:$M$33"}</definedName>
    <definedName name="HTML_Control_3_2_2_3_1_4_2" hidden="1">{"'Ark1'!$A$8:$M$33"}</definedName>
    <definedName name="HTML_Control_3_2_2_3_1_4_3" hidden="1">{"'Ark1'!$A$8:$M$33"}</definedName>
    <definedName name="HTML_Control_3_2_2_3_1_4_4" hidden="1">{"'Ark1'!$A$8:$M$33"}</definedName>
    <definedName name="HTML_Control_3_2_2_3_1_4_5" hidden="1">{"'Ark1'!$A$8:$M$33"}</definedName>
    <definedName name="HTML_Control_3_2_2_3_1_5" hidden="1">{"'Ark1'!$A$8:$M$33"}</definedName>
    <definedName name="HTML_Control_3_2_2_3_1_5_1" hidden="1">{"'Ark1'!$A$8:$M$33"}</definedName>
    <definedName name="HTML_Control_3_2_2_3_1_5_2" hidden="1">{"'Ark1'!$A$8:$M$33"}</definedName>
    <definedName name="HTML_Control_3_2_2_3_1_5_3" hidden="1">{"'Ark1'!$A$8:$M$33"}</definedName>
    <definedName name="HTML_Control_3_2_2_3_1_5_4" hidden="1">{"'Ark1'!$A$8:$M$33"}</definedName>
    <definedName name="HTML_Control_3_2_2_3_1_5_5" hidden="1">{"'Ark1'!$A$8:$M$33"}</definedName>
    <definedName name="HTML_Control_3_2_2_3_2" hidden="1">{"'Ark1'!$A$8:$M$33"}</definedName>
    <definedName name="HTML_Control_3_2_2_3_2_1" hidden="1">{"'Ark1'!$A$8:$M$33"}</definedName>
    <definedName name="HTML_Control_3_2_2_3_2_2" hidden="1">{"'Ark1'!$A$8:$M$33"}</definedName>
    <definedName name="HTML_Control_3_2_2_3_2_3" hidden="1">{"'Ark1'!$A$8:$M$33"}</definedName>
    <definedName name="HTML_Control_3_2_2_3_2_4" hidden="1">{"'Ark1'!$A$8:$M$33"}</definedName>
    <definedName name="HTML_Control_3_2_2_3_2_5" hidden="1">{"'Ark1'!$A$8:$M$33"}</definedName>
    <definedName name="HTML_Control_3_2_2_3_3" hidden="1">{"'Ark1'!$A$8:$M$33"}</definedName>
    <definedName name="HTML_Control_3_2_2_3_3_1" hidden="1">{"'Ark1'!$A$8:$M$33"}</definedName>
    <definedName name="HTML_Control_3_2_2_3_3_2" hidden="1">{"'Ark1'!$A$8:$M$33"}</definedName>
    <definedName name="HTML_Control_3_2_2_3_3_3" hidden="1">{"'Ark1'!$A$8:$M$33"}</definedName>
    <definedName name="HTML_Control_3_2_2_3_3_4" hidden="1">{"'Ark1'!$A$8:$M$33"}</definedName>
    <definedName name="HTML_Control_3_2_2_3_3_5" hidden="1">{"'Ark1'!$A$8:$M$33"}</definedName>
    <definedName name="HTML_Control_3_2_2_3_4" hidden="1">{"'Ark1'!$A$8:$M$33"}</definedName>
    <definedName name="HTML_Control_3_2_2_3_4_1" hidden="1">{"'Ark1'!$A$8:$M$33"}</definedName>
    <definedName name="HTML_Control_3_2_2_3_4_2" hidden="1">{"'Ark1'!$A$8:$M$33"}</definedName>
    <definedName name="HTML_Control_3_2_2_3_4_3" hidden="1">{"'Ark1'!$A$8:$M$33"}</definedName>
    <definedName name="HTML_Control_3_2_2_3_4_4" hidden="1">{"'Ark1'!$A$8:$M$33"}</definedName>
    <definedName name="HTML_Control_3_2_2_3_4_5" hidden="1">{"'Ark1'!$A$8:$M$33"}</definedName>
    <definedName name="HTML_Control_3_2_2_3_5" hidden="1">{"'Ark1'!$A$8:$M$33"}</definedName>
    <definedName name="HTML_Control_3_2_2_3_5_1" hidden="1">{"'Ark1'!$A$8:$M$33"}</definedName>
    <definedName name="HTML_Control_3_2_2_3_5_2" hidden="1">{"'Ark1'!$A$8:$M$33"}</definedName>
    <definedName name="HTML_Control_3_2_2_3_5_3" hidden="1">{"'Ark1'!$A$8:$M$33"}</definedName>
    <definedName name="HTML_Control_3_2_2_3_5_4" hidden="1">{"'Ark1'!$A$8:$M$33"}</definedName>
    <definedName name="HTML_Control_3_2_2_3_5_5" hidden="1">{"'Ark1'!$A$8:$M$33"}</definedName>
    <definedName name="HTML_Control_3_2_2_4" hidden="1">{"'Ark1'!$A$8:$M$33"}</definedName>
    <definedName name="HTML_Control_3_2_2_4_1" hidden="1">{"'Ark1'!$A$8:$M$33"}</definedName>
    <definedName name="HTML_Control_3_2_2_4_1_1" hidden="1">{"'Ark1'!$A$8:$M$33"}</definedName>
    <definedName name="HTML_Control_3_2_2_4_1_2" hidden="1">{"'Ark1'!$A$8:$M$33"}</definedName>
    <definedName name="HTML_Control_3_2_2_4_1_3" hidden="1">{"'Ark1'!$A$8:$M$33"}</definedName>
    <definedName name="HTML_Control_3_2_2_4_1_4" hidden="1">{"'Ark1'!$A$8:$M$33"}</definedName>
    <definedName name="HTML_Control_3_2_2_4_1_5" hidden="1">{"'Ark1'!$A$8:$M$33"}</definedName>
    <definedName name="HTML_Control_3_2_2_4_2" hidden="1">{"'Ark1'!$A$8:$M$33"}</definedName>
    <definedName name="HTML_Control_3_2_2_4_2_1" hidden="1">{"'Ark1'!$A$8:$M$33"}</definedName>
    <definedName name="HTML_Control_3_2_2_4_2_2" hidden="1">{"'Ark1'!$A$8:$M$33"}</definedName>
    <definedName name="HTML_Control_3_2_2_4_2_3" hidden="1">{"'Ark1'!$A$8:$M$33"}</definedName>
    <definedName name="HTML_Control_3_2_2_4_2_4" hidden="1">{"'Ark1'!$A$8:$M$33"}</definedName>
    <definedName name="HTML_Control_3_2_2_4_2_5" hidden="1">{"'Ark1'!$A$8:$M$33"}</definedName>
    <definedName name="HTML_Control_3_2_2_4_3" hidden="1">{"'Ark1'!$A$8:$M$33"}</definedName>
    <definedName name="HTML_Control_3_2_2_4_3_1" hidden="1">{"'Ark1'!$A$8:$M$33"}</definedName>
    <definedName name="HTML_Control_3_2_2_4_3_2" hidden="1">{"'Ark1'!$A$8:$M$33"}</definedName>
    <definedName name="HTML_Control_3_2_2_4_3_3" hidden="1">{"'Ark1'!$A$8:$M$33"}</definedName>
    <definedName name="HTML_Control_3_2_2_4_3_4" hidden="1">{"'Ark1'!$A$8:$M$33"}</definedName>
    <definedName name="HTML_Control_3_2_2_4_3_5" hidden="1">{"'Ark1'!$A$8:$M$33"}</definedName>
    <definedName name="HTML_Control_3_2_2_4_4" hidden="1">{"'Ark1'!$A$8:$M$33"}</definedName>
    <definedName name="HTML_Control_3_2_2_4_4_1" hidden="1">{"'Ark1'!$A$8:$M$33"}</definedName>
    <definedName name="HTML_Control_3_2_2_4_4_2" hidden="1">{"'Ark1'!$A$8:$M$33"}</definedName>
    <definedName name="HTML_Control_3_2_2_4_4_3" hidden="1">{"'Ark1'!$A$8:$M$33"}</definedName>
    <definedName name="HTML_Control_3_2_2_4_4_4" hidden="1">{"'Ark1'!$A$8:$M$33"}</definedName>
    <definedName name="HTML_Control_3_2_2_4_4_5" hidden="1">{"'Ark1'!$A$8:$M$33"}</definedName>
    <definedName name="HTML_Control_3_2_2_4_5" hidden="1">{"'Ark1'!$A$8:$M$33"}</definedName>
    <definedName name="HTML_Control_3_2_2_4_5_1" hidden="1">{"'Ark1'!$A$8:$M$33"}</definedName>
    <definedName name="HTML_Control_3_2_2_4_5_2" hidden="1">{"'Ark1'!$A$8:$M$33"}</definedName>
    <definedName name="HTML_Control_3_2_2_4_5_3" hidden="1">{"'Ark1'!$A$8:$M$33"}</definedName>
    <definedName name="HTML_Control_3_2_2_4_5_4" hidden="1">{"'Ark1'!$A$8:$M$33"}</definedName>
    <definedName name="HTML_Control_3_2_2_4_5_5" hidden="1">{"'Ark1'!$A$8:$M$33"}</definedName>
    <definedName name="HTML_Control_3_2_2_5" hidden="1">{"'Ark1'!$A$8:$M$33"}</definedName>
    <definedName name="HTML_Control_3_2_2_5_1" hidden="1">{"'Ark1'!$A$8:$M$33"}</definedName>
    <definedName name="HTML_Control_3_2_2_5_2" hidden="1">{"'Ark1'!$A$8:$M$33"}</definedName>
    <definedName name="HTML_Control_3_2_2_5_3" hidden="1">{"'Ark1'!$A$8:$M$33"}</definedName>
    <definedName name="HTML_Control_3_2_2_5_4" hidden="1">{"'Ark1'!$A$8:$M$33"}</definedName>
    <definedName name="HTML_Control_3_2_2_5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1_1" hidden="1">{"'Ark1'!$A$8:$M$33"}</definedName>
    <definedName name="HTML_Control_3_2_3_1_1_1_2" hidden="1">{"'Ark1'!$A$8:$M$33"}</definedName>
    <definedName name="HTML_Control_3_2_3_1_1_1_3" hidden="1">{"'Ark1'!$A$8:$M$33"}</definedName>
    <definedName name="HTML_Control_3_2_3_1_1_1_4" hidden="1">{"'Ark1'!$A$8:$M$33"}</definedName>
    <definedName name="HTML_Control_3_2_3_1_1_1_5" hidden="1">{"'Ark1'!$A$8:$M$33"}</definedName>
    <definedName name="HTML_Control_3_2_3_1_1_2" hidden="1">{"'Ark1'!$A$8:$M$33"}</definedName>
    <definedName name="HTML_Control_3_2_3_1_1_2_1" hidden="1">{"'Ark1'!$A$8:$M$33"}</definedName>
    <definedName name="HTML_Control_3_2_3_1_1_2_2" hidden="1">{"'Ark1'!$A$8:$M$33"}</definedName>
    <definedName name="HTML_Control_3_2_3_1_1_2_3" hidden="1">{"'Ark1'!$A$8:$M$33"}</definedName>
    <definedName name="HTML_Control_3_2_3_1_1_2_4" hidden="1">{"'Ark1'!$A$8:$M$33"}</definedName>
    <definedName name="HTML_Control_3_2_3_1_1_2_5" hidden="1">{"'Ark1'!$A$8:$M$33"}</definedName>
    <definedName name="HTML_Control_3_2_3_1_1_3" hidden="1">{"'Ark1'!$A$8:$M$33"}</definedName>
    <definedName name="HTML_Control_3_2_3_1_1_3_1" hidden="1">{"'Ark1'!$A$8:$M$33"}</definedName>
    <definedName name="HTML_Control_3_2_3_1_1_3_2" hidden="1">{"'Ark1'!$A$8:$M$33"}</definedName>
    <definedName name="HTML_Control_3_2_3_1_1_3_3" hidden="1">{"'Ark1'!$A$8:$M$33"}</definedName>
    <definedName name="HTML_Control_3_2_3_1_1_3_4" hidden="1">{"'Ark1'!$A$8:$M$33"}</definedName>
    <definedName name="HTML_Control_3_2_3_1_1_3_5" hidden="1">{"'Ark1'!$A$8:$M$33"}</definedName>
    <definedName name="HTML_Control_3_2_3_1_1_4" hidden="1">{"'Ark1'!$A$8:$M$33"}</definedName>
    <definedName name="HTML_Control_3_2_3_1_1_4_1" hidden="1">{"'Ark1'!$A$8:$M$33"}</definedName>
    <definedName name="HTML_Control_3_2_3_1_1_4_2" hidden="1">{"'Ark1'!$A$8:$M$33"}</definedName>
    <definedName name="HTML_Control_3_2_3_1_1_4_3" hidden="1">{"'Ark1'!$A$8:$M$33"}</definedName>
    <definedName name="HTML_Control_3_2_3_1_1_4_4" hidden="1">{"'Ark1'!$A$8:$M$33"}</definedName>
    <definedName name="HTML_Control_3_2_3_1_1_4_5" hidden="1">{"'Ark1'!$A$8:$M$33"}</definedName>
    <definedName name="HTML_Control_3_2_3_1_1_5" hidden="1">{"'Ark1'!$A$8:$M$33"}</definedName>
    <definedName name="HTML_Control_3_2_3_1_1_5_1" hidden="1">{"'Ark1'!$A$8:$M$33"}</definedName>
    <definedName name="HTML_Control_3_2_3_1_1_5_2" hidden="1">{"'Ark1'!$A$8:$M$33"}</definedName>
    <definedName name="HTML_Control_3_2_3_1_1_5_3" hidden="1">{"'Ark1'!$A$8:$M$33"}</definedName>
    <definedName name="HTML_Control_3_2_3_1_1_5_4" hidden="1">{"'Ark1'!$A$8:$M$33"}</definedName>
    <definedName name="HTML_Control_3_2_3_1_1_5_5" hidden="1">{"'Ark1'!$A$8:$M$33"}</definedName>
    <definedName name="HTML_Control_3_2_3_1_2" hidden="1">{"'Ark1'!$A$8:$M$33"}</definedName>
    <definedName name="HTML_Control_3_2_3_1_2_1" hidden="1">{"'Ark1'!$A$8:$M$33"}</definedName>
    <definedName name="HTML_Control_3_2_3_1_2_2" hidden="1">{"'Ark1'!$A$8:$M$33"}</definedName>
    <definedName name="HTML_Control_3_2_3_1_2_3" hidden="1">{"'Ark1'!$A$8:$M$33"}</definedName>
    <definedName name="HTML_Control_3_2_3_1_2_4" hidden="1">{"'Ark1'!$A$8:$M$33"}</definedName>
    <definedName name="HTML_Control_3_2_3_1_2_5" hidden="1">{"'Ark1'!$A$8:$M$33"}</definedName>
    <definedName name="HTML_Control_3_2_3_1_3" hidden="1">{"'Ark1'!$A$8:$M$33"}</definedName>
    <definedName name="HTML_Control_3_2_3_1_3_1" hidden="1">{"'Ark1'!$A$8:$M$33"}</definedName>
    <definedName name="HTML_Control_3_2_3_1_3_2" hidden="1">{"'Ark1'!$A$8:$M$33"}</definedName>
    <definedName name="HTML_Control_3_2_3_1_3_3" hidden="1">{"'Ark1'!$A$8:$M$33"}</definedName>
    <definedName name="HTML_Control_3_2_3_1_3_4" hidden="1">{"'Ark1'!$A$8:$M$33"}</definedName>
    <definedName name="HTML_Control_3_2_3_1_3_5" hidden="1">{"'Ark1'!$A$8:$M$33"}</definedName>
    <definedName name="HTML_Control_3_2_3_1_4" hidden="1">{"'Ark1'!$A$8:$M$33"}</definedName>
    <definedName name="HTML_Control_3_2_3_1_4_1" hidden="1">{"'Ark1'!$A$8:$M$33"}</definedName>
    <definedName name="HTML_Control_3_2_3_1_4_2" hidden="1">{"'Ark1'!$A$8:$M$33"}</definedName>
    <definedName name="HTML_Control_3_2_3_1_4_3" hidden="1">{"'Ark1'!$A$8:$M$33"}</definedName>
    <definedName name="HTML_Control_3_2_3_1_4_4" hidden="1">{"'Ark1'!$A$8:$M$33"}</definedName>
    <definedName name="HTML_Control_3_2_3_1_4_5" hidden="1">{"'Ark1'!$A$8:$M$33"}</definedName>
    <definedName name="HTML_Control_3_2_3_1_5" hidden="1">{"'Ark1'!$A$8:$M$33"}</definedName>
    <definedName name="HTML_Control_3_2_3_1_5_1" hidden="1">{"'Ark1'!$A$8:$M$33"}</definedName>
    <definedName name="HTML_Control_3_2_3_1_5_2" hidden="1">{"'Ark1'!$A$8:$M$33"}</definedName>
    <definedName name="HTML_Control_3_2_3_1_5_3" hidden="1">{"'Ark1'!$A$8:$M$33"}</definedName>
    <definedName name="HTML_Control_3_2_3_1_5_4" hidden="1">{"'Ark1'!$A$8:$M$33"}</definedName>
    <definedName name="HTML_Control_3_2_3_1_5_5" hidden="1">{"'Ark1'!$A$8:$M$33"}</definedName>
    <definedName name="HTML_Control_3_2_3_2" hidden="1">{"'Ark1'!$A$8:$M$33"}</definedName>
    <definedName name="HTML_Control_3_2_3_2_1" hidden="1">{"'Ark1'!$A$8:$M$33"}</definedName>
    <definedName name="HTML_Control_3_2_3_2_1_1" hidden="1">{"'Ark1'!$A$8:$M$33"}</definedName>
    <definedName name="HTML_Control_3_2_3_2_1_1_1" hidden="1">{"'Ark1'!$A$8:$M$33"}</definedName>
    <definedName name="HTML_Control_3_2_3_2_1_1_2" hidden="1">{"'Ark1'!$A$8:$M$33"}</definedName>
    <definedName name="HTML_Control_3_2_3_2_1_1_3" hidden="1">{"'Ark1'!$A$8:$M$33"}</definedName>
    <definedName name="HTML_Control_3_2_3_2_1_1_4" hidden="1">{"'Ark1'!$A$8:$M$33"}</definedName>
    <definedName name="HTML_Control_3_2_3_2_1_1_5" hidden="1">{"'Ark1'!$A$8:$M$33"}</definedName>
    <definedName name="HTML_Control_3_2_3_2_1_2" hidden="1">{"'Ark1'!$A$8:$M$33"}</definedName>
    <definedName name="HTML_Control_3_2_3_2_1_2_1" hidden="1">{"'Ark1'!$A$8:$M$33"}</definedName>
    <definedName name="HTML_Control_3_2_3_2_1_2_2" hidden="1">{"'Ark1'!$A$8:$M$33"}</definedName>
    <definedName name="HTML_Control_3_2_3_2_1_2_3" hidden="1">{"'Ark1'!$A$8:$M$33"}</definedName>
    <definedName name="HTML_Control_3_2_3_2_1_2_4" hidden="1">{"'Ark1'!$A$8:$M$33"}</definedName>
    <definedName name="HTML_Control_3_2_3_2_1_2_5" hidden="1">{"'Ark1'!$A$8:$M$33"}</definedName>
    <definedName name="HTML_Control_3_2_3_2_1_3" hidden="1">{"'Ark1'!$A$8:$M$33"}</definedName>
    <definedName name="HTML_Control_3_2_3_2_1_3_1" hidden="1">{"'Ark1'!$A$8:$M$33"}</definedName>
    <definedName name="HTML_Control_3_2_3_2_1_3_2" hidden="1">{"'Ark1'!$A$8:$M$33"}</definedName>
    <definedName name="HTML_Control_3_2_3_2_1_3_3" hidden="1">{"'Ark1'!$A$8:$M$33"}</definedName>
    <definedName name="HTML_Control_3_2_3_2_1_3_4" hidden="1">{"'Ark1'!$A$8:$M$33"}</definedName>
    <definedName name="HTML_Control_3_2_3_2_1_3_5" hidden="1">{"'Ark1'!$A$8:$M$33"}</definedName>
    <definedName name="HTML_Control_3_2_3_2_1_4" hidden="1">{"'Ark1'!$A$8:$M$33"}</definedName>
    <definedName name="HTML_Control_3_2_3_2_1_4_1" hidden="1">{"'Ark1'!$A$8:$M$33"}</definedName>
    <definedName name="HTML_Control_3_2_3_2_1_4_2" hidden="1">{"'Ark1'!$A$8:$M$33"}</definedName>
    <definedName name="HTML_Control_3_2_3_2_1_4_3" hidden="1">{"'Ark1'!$A$8:$M$33"}</definedName>
    <definedName name="HTML_Control_3_2_3_2_1_4_4" hidden="1">{"'Ark1'!$A$8:$M$33"}</definedName>
    <definedName name="HTML_Control_3_2_3_2_1_4_5" hidden="1">{"'Ark1'!$A$8:$M$33"}</definedName>
    <definedName name="HTML_Control_3_2_3_2_1_5" hidden="1">{"'Ark1'!$A$8:$M$33"}</definedName>
    <definedName name="HTML_Control_3_2_3_2_1_5_1" hidden="1">{"'Ark1'!$A$8:$M$33"}</definedName>
    <definedName name="HTML_Control_3_2_3_2_1_5_2" hidden="1">{"'Ark1'!$A$8:$M$33"}</definedName>
    <definedName name="HTML_Control_3_2_3_2_1_5_3" hidden="1">{"'Ark1'!$A$8:$M$33"}</definedName>
    <definedName name="HTML_Control_3_2_3_2_1_5_4" hidden="1">{"'Ark1'!$A$8:$M$33"}</definedName>
    <definedName name="HTML_Control_3_2_3_2_1_5_5" hidden="1">{"'Ark1'!$A$8:$M$33"}</definedName>
    <definedName name="HTML_Control_3_2_3_2_2" hidden="1">{"'Ark1'!$A$8:$M$33"}</definedName>
    <definedName name="HTML_Control_3_2_3_2_2_1" hidden="1">{"'Ark1'!$A$8:$M$33"}</definedName>
    <definedName name="HTML_Control_3_2_3_2_2_2" hidden="1">{"'Ark1'!$A$8:$M$33"}</definedName>
    <definedName name="HTML_Control_3_2_3_2_2_3" hidden="1">{"'Ark1'!$A$8:$M$33"}</definedName>
    <definedName name="HTML_Control_3_2_3_2_2_4" hidden="1">{"'Ark1'!$A$8:$M$33"}</definedName>
    <definedName name="HTML_Control_3_2_3_2_2_5" hidden="1">{"'Ark1'!$A$8:$M$33"}</definedName>
    <definedName name="HTML_Control_3_2_3_2_3" hidden="1">{"'Ark1'!$A$8:$M$33"}</definedName>
    <definedName name="HTML_Control_3_2_3_2_3_1" hidden="1">{"'Ark1'!$A$8:$M$33"}</definedName>
    <definedName name="HTML_Control_3_2_3_2_3_2" hidden="1">{"'Ark1'!$A$8:$M$33"}</definedName>
    <definedName name="HTML_Control_3_2_3_2_3_3" hidden="1">{"'Ark1'!$A$8:$M$33"}</definedName>
    <definedName name="HTML_Control_3_2_3_2_3_4" hidden="1">{"'Ark1'!$A$8:$M$33"}</definedName>
    <definedName name="HTML_Control_3_2_3_2_3_5" hidden="1">{"'Ark1'!$A$8:$M$33"}</definedName>
    <definedName name="HTML_Control_3_2_3_2_4" hidden="1">{"'Ark1'!$A$8:$M$33"}</definedName>
    <definedName name="HTML_Control_3_2_3_2_4_1" hidden="1">{"'Ark1'!$A$8:$M$33"}</definedName>
    <definedName name="HTML_Control_3_2_3_2_4_2" hidden="1">{"'Ark1'!$A$8:$M$33"}</definedName>
    <definedName name="HTML_Control_3_2_3_2_4_3" hidden="1">{"'Ark1'!$A$8:$M$33"}</definedName>
    <definedName name="HTML_Control_3_2_3_2_4_4" hidden="1">{"'Ark1'!$A$8:$M$33"}</definedName>
    <definedName name="HTML_Control_3_2_3_2_4_5" hidden="1">{"'Ark1'!$A$8:$M$33"}</definedName>
    <definedName name="HTML_Control_3_2_3_2_5" hidden="1">{"'Ark1'!$A$8:$M$33"}</definedName>
    <definedName name="HTML_Control_3_2_3_2_5_1" hidden="1">{"'Ark1'!$A$8:$M$33"}</definedName>
    <definedName name="HTML_Control_3_2_3_2_5_2" hidden="1">{"'Ark1'!$A$8:$M$33"}</definedName>
    <definedName name="HTML_Control_3_2_3_2_5_3" hidden="1">{"'Ark1'!$A$8:$M$33"}</definedName>
    <definedName name="HTML_Control_3_2_3_2_5_4" hidden="1">{"'Ark1'!$A$8:$M$33"}</definedName>
    <definedName name="HTML_Control_3_2_3_2_5_5" hidden="1">{"'Ark1'!$A$8:$M$33"}</definedName>
    <definedName name="HTML_Control_3_2_3_3" hidden="1">{"'Ark1'!$A$8:$M$33"}</definedName>
    <definedName name="HTML_Control_3_2_3_3_1" hidden="1">{"'Ark1'!$A$8:$M$33"}</definedName>
    <definedName name="HTML_Control_3_2_3_3_1_1" hidden="1">{"'Ark1'!$A$8:$M$33"}</definedName>
    <definedName name="HTML_Control_3_2_3_3_1_2" hidden="1">{"'Ark1'!$A$8:$M$33"}</definedName>
    <definedName name="HTML_Control_3_2_3_3_1_3" hidden="1">{"'Ark1'!$A$8:$M$33"}</definedName>
    <definedName name="HTML_Control_3_2_3_3_1_4" hidden="1">{"'Ark1'!$A$8:$M$33"}</definedName>
    <definedName name="HTML_Control_3_2_3_3_1_5" hidden="1">{"'Ark1'!$A$8:$M$33"}</definedName>
    <definedName name="HTML_Control_3_2_3_3_2" hidden="1">{"'Ark1'!$A$8:$M$33"}</definedName>
    <definedName name="HTML_Control_3_2_3_3_2_1" hidden="1">{"'Ark1'!$A$8:$M$33"}</definedName>
    <definedName name="HTML_Control_3_2_3_3_2_2" hidden="1">{"'Ark1'!$A$8:$M$33"}</definedName>
    <definedName name="HTML_Control_3_2_3_3_2_3" hidden="1">{"'Ark1'!$A$8:$M$33"}</definedName>
    <definedName name="HTML_Control_3_2_3_3_2_4" hidden="1">{"'Ark1'!$A$8:$M$33"}</definedName>
    <definedName name="HTML_Control_3_2_3_3_2_5" hidden="1">{"'Ark1'!$A$8:$M$33"}</definedName>
    <definedName name="HTML_Control_3_2_3_3_3" hidden="1">{"'Ark1'!$A$8:$M$33"}</definedName>
    <definedName name="HTML_Control_3_2_3_3_3_1" hidden="1">{"'Ark1'!$A$8:$M$33"}</definedName>
    <definedName name="HTML_Control_3_2_3_3_3_2" hidden="1">{"'Ark1'!$A$8:$M$33"}</definedName>
    <definedName name="HTML_Control_3_2_3_3_3_3" hidden="1">{"'Ark1'!$A$8:$M$33"}</definedName>
    <definedName name="HTML_Control_3_2_3_3_3_4" hidden="1">{"'Ark1'!$A$8:$M$33"}</definedName>
    <definedName name="HTML_Control_3_2_3_3_3_5" hidden="1">{"'Ark1'!$A$8:$M$33"}</definedName>
    <definedName name="HTML_Control_3_2_3_3_4" hidden="1">{"'Ark1'!$A$8:$M$33"}</definedName>
    <definedName name="HTML_Control_3_2_3_3_4_1" hidden="1">{"'Ark1'!$A$8:$M$33"}</definedName>
    <definedName name="HTML_Control_3_2_3_3_4_2" hidden="1">{"'Ark1'!$A$8:$M$33"}</definedName>
    <definedName name="HTML_Control_3_2_3_3_4_3" hidden="1">{"'Ark1'!$A$8:$M$33"}</definedName>
    <definedName name="HTML_Control_3_2_3_3_4_4" hidden="1">{"'Ark1'!$A$8:$M$33"}</definedName>
    <definedName name="HTML_Control_3_2_3_3_4_5" hidden="1">{"'Ark1'!$A$8:$M$33"}</definedName>
    <definedName name="HTML_Control_3_2_3_3_5" hidden="1">{"'Ark1'!$A$8:$M$33"}</definedName>
    <definedName name="HTML_Control_3_2_3_3_5_1" hidden="1">{"'Ark1'!$A$8:$M$33"}</definedName>
    <definedName name="HTML_Control_3_2_3_3_5_2" hidden="1">{"'Ark1'!$A$8:$M$33"}</definedName>
    <definedName name="HTML_Control_3_2_3_3_5_3" hidden="1">{"'Ark1'!$A$8:$M$33"}</definedName>
    <definedName name="HTML_Control_3_2_3_3_5_4" hidden="1">{"'Ark1'!$A$8:$M$33"}</definedName>
    <definedName name="HTML_Control_3_2_3_3_5_5" hidden="1">{"'Ark1'!$A$8:$M$33"}</definedName>
    <definedName name="HTML_Control_3_2_3_4" hidden="1">{"'Ark1'!$A$8:$M$33"}</definedName>
    <definedName name="HTML_Control_3_2_3_4_1" hidden="1">{"'Ark1'!$A$8:$M$33"}</definedName>
    <definedName name="HTML_Control_3_2_3_4_2" hidden="1">{"'Ark1'!$A$8:$M$33"}</definedName>
    <definedName name="HTML_Control_3_2_3_4_3" hidden="1">{"'Ark1'!$A$8:$M$33"}</definedName>
    <definedName name="HTML_Control_3_2_3_4_4" hidden="1">{"'Ark1'!$A$8:$M$33"}</definedName>
    <definedName name="HTML_Control_3_2_3_4_5" hidden="1">{"'Ark1'!$A$8:$M$33"}</definedName>
    <definedName name="HTML_Control_3_2_3_5" hidden="1">{"'Ark1'!$A$8:$M$33"}</definedName>
    <definedName name="HTML_Control_3_2_3_5_1" hidden="1">{"'Ark1'!$A$8:$M$33"}</definedName>
    <definedName name="HTML_Control_3_2_3_5_2" hidden="1">{"'Ark1'!$A$8:$M$33"}</definedName>
    <definedName name="HTML_Control_3_2_3_5_3" hidden="1">{"'Ark1'!$A$8:$M$33"}</definedName>
    <definedName name="HTML_Control_3_2_3_5_4" hidden="1">{"'Ark1'!$A$8:$M$33"}</definedName>
    <definedName name="HTML_Control_3_2_3_5_5" hidden="1">{"'Ark1'!$A$8:$M$33"}</definedName>
    <definedName name="HTML_Control_3_2_4" hidden="1">{"'Ark1'!$A$8:$M$33"}</definedName>
    <definedName name="HTML_Control_3_2_4_1" hidden="1">{"'Ark1'!$A$8:$M$33"}</definedName>
    <definedName name="HTML_Control_3_2_4_1_1" hidden="1">{"'Ark1'!$A$8:$M$33"}</definedName>
    <definedName name="HTML_Control_3_2_4_1_1_1" hidden="1">{"'Ark1'!$A$8:$M$33"}</definedName>
    <definedName name="HTML_Control_3_2_4_1_1_2" hidden="1">{"'Ark1'!$A$8:$M$33"}</definedName>
    <definedName name="HTML_Control_3_2_4_1_1_3" hidden="1">{"'Ark1'!$A$8:$M$33"}</definedName>
    <definedName name="HTML_Control_3_2_4_1_1_4" hidden="1">{"'Ark1'!$A$8:$M$33"}</definedName>
    <definedName name="HTML_Control_3_2_4_1_1_5" hidden="1">{"'Ark1'!$A$8:$M$33"}</definedName>
    <definedName name="HTML_Control_3_2_4_1_2" hidden="1">{"'Ark1'!$A$8:$M$33"}</definedName>
    <definedName name="HTML_Control_3_2_4_1_2_1" hidden="1">{"'Ark1'!$A$8:$M$33"}</definedName>
    <definedName name="HTML_Control_3_2_4_1_2_2" hidden="1">{"'Ark1'!$A$8:$M$33"}</definedName>
    <definedName name="HTML_Control_3_2_4_1_2_3" hidden="1">{"'Ark1'!$A$8:$M$33"}</definedName>
    <definedName name="HTML_Control_3_2_4_1_2_4" hidden="1">{"'Ark1'!$A$8:$M$33"}</definedName>
    <definedName name="HTML_Control_3_2_4_1_2_5" hidden="1">{"'Ark1'!$A$8:$M$33"}</definedName>
    <definedName name="HTML_Control_3_2_4_1_3" hidden="1">{"'Ark1'!$A$8:$M$33"}</definedName>
    <definedName name="HTML_Control_3_2_4_1_3_1" hidden="1">{"'Ark1'!$A$8:$M$33"}</definedName>
    <definedName name="HTML_Control_3_2_4_1_3_2" hidden="1">{"'Ark1'!$A$8:$M$33"}</definedName>
    <definedName name="HTML_Control_3_2_4_1_3_3" hidden="1">{"'Ark1'!$A$8:$M$33"}</definedName>
    <definedName name="HTML_Control_3_2_4_1_3_4" hidden="1">{"'Ark1'!$A$8:$M$33"}</definedName>
    <definedName name="HTML_Control_3_2_4_1_3_5" hidden="1">{"'Ark1'!$A$8:$M$33"}</definedName>
    <definedName name="HTML_Control_3_2_4_1_4" hidden="1">{"'Ark1'!$A$8:$M$33"}</definedName>
    <definedName name="HTML_Control_3_2_4_1_4_1" hidden="1">{"'Ark1'!$A$8:$M$33"}</definedName>
    <definedName name="HTML_Control_3_2_4_1_4_2" hidden="1">{"'Ark1'!$A$8:$M$33"}</definedName>
    <definedName name="HTML_Control_3_2_4_1_4_3" hidden="1">{"'Ark1'!$A$8:$M$33"}</definedName>
    <definedName name="HTML_Control_3_2_4_1_4_4" hidden="1">{"'Ark1'!$A$8:$M$33"}</definedName>
    <definedName name="HTML_Control_3_2_4_1_4_5" hidden="1">{"'Ark1'!$A$8:$M$33"}</definedName>
    <definedName name="HTML_Control_3_2_4_1_5" hidden="1">{"'Ark1'!$A$8:$M$33"}</definedName>
    <definedName name="HTML_Control_3_2_4_1_5_1" hidden="1">{"'Ark1'!$A$8:$M$33"}</definedName>
    <definedName name="HTML_Control_3_2_4_1_5_2" hidden="1">{"'Ark1'!$A$8:$M$33"}</definedName>
    <definedName name="HTML_Control_3_2_4_1_5_3" hidden="1">{"'Ark1'!$A$8:$M$33"}</definedName>
    <definedName name="HTML_Control_3_2_4_1_5_4" hidden="1">{"'Ark1'!$A$8:$M$33"}</definedName>
    <definedName name="HTML_Control_3_2_4_1_5_5" hidden="1">{"'Ark1'!$A$8:$M$33"}</definedName>
    <definedName name="HTML_Control_3_2_4_2" hidden="1">{"'Ark1'!$A$8:$M$33"}</definedName>
    <definedName name="HTML_Control_3_2_4_2_1" hidden="1">{"'Ark1'!$A$8:$M$33"}</definedName>
    <definedName name="HTML_Control_3_2_4_2_2" hidden="1">{"'Ark1'!$A$8:$M$33"}</definedName>
    <definedName name="HTML_Control_3_2_4_2_3" hidden="1">{"'Ark1'!$A$8:$M$33"}</definedName>
    <definedName name="HTML_Control_3_2_4_2_4" hidden="1">{"'Ark1'!$A$8:$M$33"}</definedName>
    <definedName name="HTML_Control_3_2_4_2_5" hidden="1">{"'Ark1'!$A$8:$M$33"}</definedName>
    <definedName name="HTML_Control_3_2_4_3" hidden="1">{"'Ark1'!$A$8:$M$33"}</definedName>
    <definedName name="HTML_Control_3_2_4_3_1" hidden="1">{"'Ark1'!$A$8:$M$33"}</definedName>
    <definedName name="HTML_Control_3_2_4_3_2" hidden="1">{"'Ark1'!$A$8:$M$33"}</definedName>
    <definedName name="HTML_Control_3_2_4_3_3" hidden="1">{"'Ark1'!$A$8:$M$33"}</definedName>
    <definedName name="HTML_Control_3_2_4_3_4" hidden="1">{"'Ark1'!$A$8:$M$33"}</definedName>
    <definedName name="HTML_Control_3_2_4_3_5" hidden="1">{"'Ark1'!$A$8:$M$33"}</definedName>
    <definedName name="HTML_Control_3_2_4_4" hidden="1">{"'Ark1'!$A$8:$M$33"}</definedName>
    <definedName name="HTML_Control_3_2_4_4_1" hidden="1">{"'Ark1'!$A$8:$M$33"}</definedName>
    <definedName name="HTML_Control_3_2_4_4_2" hidden="1">{"'Ark1'!$A$8:$M$33"}</definedName>
    <definedName name="HTML_Control_3_2_4_4_3" hidden="1">{"'Ark1'!$A$8:$M$33"}</definedName>
    <definedName name="HTML_Control_3_2_4_4_4" hidden="1">{"'Ark1'!$A$8:$M$33"}</definedName>
    <definedName name="HTML_Control_3_2_4_4_5" hidden="1">{"'Ark1'!$A$8:$M$33"}</definedName>
    <definedName name="HTML_Control_3_2_4_5" hidden="1">{"'Ark1'!$A$8:$M$33"}</definedName>
    <definedName name="HTML_Control_3_2_4_5_1" hidden="1">{"'Ark1'!$A$8:$M$33"}</definedName>
    <definedName name="HTML_Control_3_2_4_5_2" hidden="1">{"'Ark1'!$A$8:$M$33"}</definedName>
    <definedName name="HTML_Control_3_2_4_5_3" hidden="1">{"'Ark1'!$A$8:$M$33"}</definedName>
    <definedName name="HTML_Control_3_2_4_5_4" hidden="1">{"'Ark1'!$A$8:$M$33"}</definedName>
    <definedName name="HTML_Control_3_2_4_5_5" hidden="1">{"'Ark1'!$A$8:$M$33"}</definedName>
    <definedName name="HTML_Control_3_2_5" hidden="1">{"'Ark1'!$A$8:$M$33"}</definedName>
    <definedName name="HTML_Control_3_2_5_1" hidden="1">{"'Ark1'!$A$8:$M$33"}</definedName>
    <definedName name="HTML_Control_3_2_5_1_1" hidden="1">{"'Ark1'!$A$8:$M$33"}</definedName>
    <definedName name="HTML_Control_3_2_5_1_1_1" hidden="1">{"'Ark1'!$A$8:$M$33"}</definedName>
    <definedName name="HTML_Control_3_2_5_1_1_2" hidden="1">{"'Ark1'!$A$8:$M$33"}</definedName>
    <definedName name="HTML_Control_3_2_5_1_1_3" hidden="1">{"'Ark1'!$A$8:$M$33"}</definedName>
    <definedName name="HTML_Control_3_2_5_1_1_4" hidden="1">{"'Ark1'!$A$8:$M$33"}</definedName>
    <definedName name="HTML_Control_3_2_5_1_1_5" hidden="1">{"'Ark1'!$A$8:$M$33"}</definedName>
    <definedName name="HTML_Control_3_2_5_1_2" hidden="1">{"'Ark1'!$A$8:$M$33"}</definedName>
    <definedName name="HTML_Control_3_2_5_1_2_1" hidden="1">{"'Ark1'!$A$8:$M$33"}</definedName>
    <definedName name="HTML_Control_3_2_5_1_2_2" hidden="1">{"'Ark1'!$A$8:$M$33"}</definedName>
    <definedName name="HTML_Control_3_2_5_1_2_3" hidden="1">{"'Ark1'!$A$8:$M$33"}</definedName>
    <definedName name="HTML_Control_3_2_5_1_2_4" hidden="1">{"'Ark1'!$A$8:$M$33"}</definedName>
    <definedName name="HTML_Control_3_2_5_1_2_5" hidden="1">{"'Ark1'!$A$8:$M$33"}</definedName>
    <definedName name="HTML_Control_3_2_5_1_3" hidden="1">{"'Ark1'!$A$8:$M$33"}</definedName>
    <definedName name="HTML_Control_3_2_5_1_3_1" hidden="1">{"'Ark1'!$A$8:$M$33"}</definedName>
    <definedName name="HTML_Control_3_2_5_1_3_2" hidden="1">{"'Ark1'!$A$8:$M$33"}</definedName>
    <definedName name="HTML_Control_3_2_5_1_3_3" hidden="1">{"'Ark1'!$A$8:$M$33"}</definedName>
    <definedName name="HTML_Control_3_2_5_1_3_4" hidden="1">{"'Ark1'!$A$8:$M$33"}</definedName>
    <definedName name="HTML_Control_3_2_5_1_3_5" hidden="1">{"'Ark1'!$A$8:$M$33"}</definedName>
    <definedName name="HTML_Control_3_2_5_1_4" hidden="1">{"'Ark1'!$A$8:$M$33"}</definedName>
    <definedName name="HTML_Control_3_2_5_1_4_1" hidden="1">{"'Ark1'!$A$8:$M$33"}</definedName>
    <definedName name="HTML_Control_3_2_5_1_4_2" hidden="1">{"'Ark1'!$A$8:$M$33"}</definedName>
    <definedName name="HTML_Control_3_2_5_1_4_3" hidden="1">{"'Ark1'!$A$8:$M$33"}</definedName>
    <definedName name="HTML_Control_3_2_5_1_4_4" hidden="1">{"'Ark1'!$A$8:$M$33"}</definedName>
    <definedName name="HTML_Control_3_2_5_1_4_5" hidden="1">{"'Ark1'!$A$8:$M$33"}</definedName>
    <definedName name="HTML_Control_3_2_5_1_5" hidden="1">{"'Ark1'!$A$8:$M$33"}</definedName>
    <definedName name="HTML_Control_3_2_5_1_5_1" hidden="1">{"'Ark1'!$A$8:$M$33"}</definedName>
    <definedName name="HTML_Control_3_2_5_1_5_2" hidden="1">{"'Ark1'!$A$8:$M$33"}</definedName>
    <definedName name="HTML_Control_3_2_5_1_5_3" hidden="1">{"'Ark1'!$A$8:$M$33"}</definedName>
    <definedName name="HTML_Control_3_2_5_1_5_4" hidden="1">{"'Ark1'!$A$8:$M$33"}</definedName>
    <definedName name="HTML_Control_3_2_5_1_5_5" hidden="1">{"'Ark1'!$A$8:$M$33"}</definedName>
    <definedName name="HTML_Control_3_2_5_2" hidden="1">{"'Ark1'!$A$8:$M$33"}</definedName>
    <definedName name="HTML_Control_3_2_5_2_1" hidden="1">{"'Ark1'!$A$8:$M$33"}</definedName>
    <definedName name="HTML_Control_3_2_5_2_2" hidden="1">{"'Ark1'!$A$8:$M$33"}</definedName>
    <definedName name="HTML_Control_3_2_5_2_3" hidden="1">{"'Ark1'!$A$8:$M$33"}</definedName>
    <definedName name="HTML_Control_3_2_5_2_4" hidden="1">{"'Ark1'!$A$8:$M$33"}</definedName>
    <definedName name="HTML_Control_3_2_5_2_5" hidden="1">{"'Ark1'!$A$8:$M$33"}</definedName>
    <definedName name="HTML_Control_3_2_5_3" hidden="1">{"'Ark1'!$A$8:$M$33"}</definedName>
    <definedName name="HTML_Control_3_2_5_3_1" hidden="1">{"'Ark1'!$A$8:$M$33"}</definedName>
    <definedName name="HTML_Control_3_2_5_3_2" hidden="1">{"'Ark1'!$A$8:$M$33"}</definedName>
    <definedName name="HTML_Control_3_2_5_3_3" hidden="1">{"'Ark1'!$A$8:$M$33"}</definedName>
    <definedName name="HTML_Control_3_2_5_3_4" hidden="1">{"'Ark1'!$A$8:$M$33"}</definedName>
    <definedName name="HTML_Control_3_2_5_3_5" hidden="1">{"'Ark1'!$A$8:$M$33"}</definedName>
    <definedName name="HTML_Control_3_2_5_4" hidden="1">{"'Ark1'!$A$8:$M$33"}</definedName>
    <definedName name="HTML_Control_3_2_5_4_1" hidden="1">{"'Ark1'!$A$8:$M$33"}</definedName>
    <definedName name="HTML_Control_3_2_5_4_2" hidden="1">{"'Ark1'!$A$8:$M$33"}</definedName>
    <definedName name="HTML_Control_3_2_5_4_3" hidden="1">{"'Ark1'!$A$8:$M$33"}</definedName>
    <definedName name="HTML_Control_3_2_5_4_4" hidden="1">{"'Ark1'!$A$8:$M$33"}</definedName>
    <definedName name="HTML_Control_3_2_5_4_5" hidden="1">{"'Ark1'!$A$8:$M$33"}</definedName>
    <definedName name="HTML_Control_3_2_5_5" hidden="1">{"'Ark1'!$A$8:$M$33"}</definedName>
    <definedName name="HTML_Control_3_2_5_5_1" hidden="1">{"'Ark1'!$A$8:$M$33"}</definedName>
    <definedName name="HTML_Control_3_2_5_5_2" hidden="1">{"'Ark1'!$A$8:$M$33"}</definedName>
    <definedName name="HTML_Control_3_2_5_5_3" hidden="1">{"'Ark1'!$A$8:$M$33"}</definedName>
    <definedName name="HTML_Control_3_2_5_5_4" hidden="1">{"'Ark1'!$A$8:$M$33"}</definedName>
    <definedName name="HTML_Control_3_2_5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1_1" hidden="1">{"'Ark1'!$A$8:$M$33"}</definedName>
    <definedName name="HTML_Control_3_3_1_1_1_1_2" hidden="1">{"'Ark1'!$A$8:$M$33"}</definedName>
    <definedName name="HTML_Control_3_3_1_1_1_1_3" hidden="1">{"'Ark1'!$A$8:$M$33"}</definedName>
    <definedName name="HTML_Control_3_3_1_1_1_1_4" hidden="1">{"'Ark1'!$A$8:$M$33"}</definedName>
    <definedName name="HTML_Control_3_3_1_1_1_1_5" hidden="1">{"'Ark1'!$A$8:$M$33"}</definedName>
    <definedName name="HTML_Control_3_3_1_1_1_2" hidden="1">{"'Ark1'!$A$8:$M$33"}</definedName>
    <definedName name="HTML_Control_3_3_1_1_1_2_1" hidden="1">{"'Ark1'!$A$8:$M$33"}</definedName>
    <definedName name="HTML_Control_3_3_1_1_1_2_2" hidden="1">{"'Ark1'!$A$8:$M$33"}</definedName>
    <definedName name="HTML_Control_3_3_1_1_1_2_3" hidden="1">{"'Ark1'!$A$8:$M$33"}</definedName>
    <definedName name="HTML_Control_3_3_1_1_1_2_4" hidden="1">{"'Ark1'!$A$8:$M$33"}</definedName>
    <definedName name="HTML_Control_3_3_1_1_1_2_5" hidden="1">{"'Ark1'!$A$8:$M$33"}</definedName>
    <definedName name="HTML_Control_3_3_1_1_1_3" hidden="1">{"'Ark1'!$A$8:$M$33"}</definedName>
    <definedName name="HTML_Control_3_3_1_1_1_3_1" hidden="1">{"'Ark1'!$A$8:$M$33"}</definedName>
    <definedName name="HTML_Control_3_3_1_1_1_3_2" hidden="1">{"'Ark1'!$A$8:$M$33"}</definedName>
    <definedName name="HTML_Control_3_3_1_1_1_3_3" hidden="1">{"'Ark1'!$A$8:$M$33"}</definedName>
    <definedName name="HTML_Control_3_3_1_1_1_3_4" hidden="1">{"'Ark1'!$A$8:$M$33"}</definedName>
    <definedName name="HTML_Control_3_3_1_1_1_3_5" hidden="1">{"'Ark1'!$A$8:$M$33"}</definedName>
    <definedName name="HTML_Control_3_3_1_1_1_4" hidden="1">{"'Ark1'!$A$8:$M$33"}</definedName>
    <definedName name="HTML_Control_3_3_1_1_1_4_1" hidden="1">{"'Ark1'!$A$8:$M$33"}</definedName>
    <definedName name="HTML_Control_3_3_1_1_1_4_2" hidden="1">{"'Ark1'!$A$8:$M$33"}</definedName>
    <definedName name="HTML_Control_3_3_1_1_1_4_3" hidden="1">{"'Ark1'!$A$8:$M$33"}</definedName>
    <definedName name="HTML_Control_3_3_1_1_1_4_4" hidden="1">{"'Ark1'!$A$8:$M$33"}</definedName>
    <definedName name="HTML_Control_3_3_1_1_1_4_5" hidden="1">{"'Ark1'!$A$8:$M$33"}</definedName>
    <definedName name="HTML_Control_3_3_1_1_1_5" hidden="1">{"'Ark1'!$A$8:$M$33"}</definedName>
    <definedName name="HTML_Control_3_3_1_1_1_5_1" hidden="1">{"'Ark1'!$A$8:$M$33"}</definedName>
    <definedName name="HTML_Control_3_3_1_1_1_5_2" hidden="1">{"'Ark1'!$A$8:$M$33"}</definedName>
    <definedName name="HTML_Control_3_3_1_1_1_5_3" hidden="1">{"'Ark1'!$A$8:$M$33"}</definedName>
    <definedName name="HTML_Control_3_3_1_1_1_5_4" hidden="1">{"'Ark1'!$A$8:$M$33"}</definedName>
    <definedName name="HTML_Control_3_3_1_1_1_5_5" hidden="1">{"'Ark1'!$A$8:$M$33"}</definedName>
    <definedName name="HTML_Control_3_3_1_1_2" hidden="1">{"'Ark1'!$A$8:$M$33"}</definedName>
    <definedName name="HTML_Control_3_3_1_1_2_1" hidden="1">{"'Ark1'!$A$8:$M$33"}</definedName>
    <definedName name="HTML_Control_3_3_1_1_2_2" hidden="1">{"'Ark1'!$A$8:$M$33"}</definedName>
    <definedName name="HTML_Control_3_3_1_1_2_3" hidden="1">{"'Ark1'!$A$8:$M$33"}</definedName>
    <definedName name="HTML_Control_3_3_1_1_2_4" hidden="1">{"'Ark1'!$A$8:$M$33"}</definedName>
    <definedName name="HTML_Control_3_3_1_1_2_5" hidden="1">{"'Ark1'!$A$8:$M$33"}</definedName>
    <definedName name="HTML_Control_3_3_1_1_3" hidden="1">{"'Ark1'!$A$8:$M$33"}</definedName>
    <definedName name="HTML_Control_3_3_1_1_3_1" hidden="1">{"'Ark1'!$A$8:$M$33"}</definedName>
    <definedName name="HTML_Control_3_3_1_1_3_2" hidden="1">{"'Ark1'!$A$8:$M$33"}</definedName>
    <definedName name="HTML_Control_3_3_1_1_3_3" hidden="1">{"'Ark1'!$A$8:$M$33"}</definedName>
    <definedName name="HTML_Control_3_3_1_1_3_4" hidden="1">{"'Ark1'!$A$8:$M$33"}</definedName>
    <definedName name="HTML_Control_3_3_1_1_3_5" hidden="1">{"'Ark1'!$A$8:$M$33"}</definedName>
    <definedName name="HTML_Control_3_3_1_1_4" hidden="1">{"'Ark1'!$A$8:$M$33"}</definedName>
    <definedName name="HTML_Control_3_3_1_1_4_1" hidden="1">{"'Ark1'!$A$8:$M$33"}</definedName>
    <definedName name="HTML_Control_3_3_1_1_4_2" hidden="1">{"'Ark1'!$A$8:$M$33"}</definedName>
    <definedName name="HTML_Control_3_3_1_1_4_3" hidden="1">{"'Ark1'!$A$8:$M$33"}</definedName>
    <definedName name="HTML_Control_3_3_1_1_4_4" hidden="1">{"'Ark1'!$A$8:$M$33"}</definedName>
    <definedName name="HTML_Control_3_3_1_1_4_5" hidden="1">{"'Ark1'!$A$8:$M$33"}</definedName>
    <definedName name="HTML_Control_3_3_1_1_5" hidden="1">{"'Ark1'!$A$8:$M$33"}</definedName>
    <definedName name="HTML_Control_3_3_1_1_5_1" hidden="1">{"'Ark1'!$A$8:$M$33"}</definedName>
    <definedName name="HTML_Control_3_3_1_1_5_2" hidden="1">{"'Ark1'!$A$8:$M$33"}</definedName>
    <definedName name="HTML_Control_3_3_1_1_5_3" hidden="1">{"'Ark1'!$A$8:$M$33"}</definedName>
    <definedName name="HTML_Control_3_3_1_1_5_4" hidden="1">{"'Ark1'!$A$8:$M$33"}</definedName>
    <definedName name="HTML_Control_3_3_1_1_5_5" hidden="1">{"'Ark1'!$A$8:$M$33"}</definedName>
    <definedName name="HTML_Control_3_3_1_2" hidden="1">{"'Ark1'!$A$8:$M$33"}</definedName>
    <definedName name="HTML_Control_3_3_1_2_1" hidden="1">{"'Ark1'!$A$8:$M$33"}</definedName>
    <definedName name="HTML_Control_3_3_1_2_1_1" hidden="1">{"'Ark1'!$A$8:$M$33"}</definedName>
    <definedName name="HTML_Control_3_3_1_2_1_1_1" hidden="1">{"'Ark1'!$A$8:$M$33"}</definedName>
    <definedName name="HTML_Control_3_3_1_2_1_1_2" hidden="1">{"'Ark1'!$A$8:$M$33"}</definedName>
    <definedName name="HTML_Control_3_3_1_2_1_1_3" hidden="1">{"'Ark1'!$A$8:$M$33"}</definedName>
    <definedName name="HTML_Control_3_3_1_2_1_1_4" hidden="1">{"'Ark1'!$A$8:$M$33"}</definedName>
    <definedName name="HTML_Control_3_3_1_2_1_1_5" hidden="1">{"'Ark1'!$A$8:$M$33"}</definedName>
    <definedName name="HTML_Control_3_3_1_2_1_2" hidden="1">{"'Ark1'!$A$8:$M$33"}</definedName>
    <definedName name="HTML_Control_3_3_1_2_1_2_1" hidden="1">{"'Ark1'!$A$8:$M$33"}</definedName>
    <definedName name="HTML_Control_3_3_1_2_1_2_2" hidden="1">{"'Ark1'!$A$8:$M$33"}</definedName>
    <definedName name="HTML_Control_3_3_1_2_1_2_3" hidden="1">{"'Ark1'!$A$8:$M$33"}</definedName>
    <definedName name="HTML_Control_3_3_1_2_1_2_4" hidden="1">{"'Ark1'!$A$8:$M$33"}</definedName>
    <definedName name="HTML_Control_3_3_1_2_1_2_5" hidden="1">{"'Ark1'!$A$8:$M$33"}</definedName>
    <definedName name="HTML_Control_3_3_1_2_1_3" hidden="1">{"'Ark1'!$A$8:$M$33"}</definedName>
    <definedName name="HTML_Control_3_3_1_2_1_3_1" hidden="1">{"'Ark1'!$A$8:$M$33"}</definedName>
    <definedName name="HTML_Control_3_3_1_2_1_3_2" hidden="1">{"'Ark1'!$A$8:$M$33"}</definedName>
    <definedName name="HTML_Control_3_3_1_2_1_3_3" hidden="1">{"'Ark1'!$A$8:$M$33"}</definedName>
    <definedName name="HTML_Control_3_3_1_2_1_3_4" hidden="1">{"'Ark1'!$A$8:$M$33"}</definedName>
    <definedName name="HTML_Control_3_3_1_2_1_3_5" hidden="1">{"'Ark1'!$A$8:$M$33"}</definedName>
    <definedName name="HTML_Control_3_3_1_2_1_4" hidden="1">{"'Ark1'!$A$8:$M$33"}</definedName>
    <definedName name="HTML_Control_3_3_1_2_1_4_1" hidden="1">{"'Ark1'!$A$8:$M$33"}</definedName>
    <definedName name="HTML_Control_3_3_1_2_1_4_2" hidden="1">{"'Ark1'!$A$8:$M$33"}</definedName>
    <definedName name="HTML_Control_3_3_1_2_1_4_3" hidden="1">{"'Ark1'!$A$8:$M$33"}</definedName>
    <definedName name="HTML_Control_3_3_1_2_1_4_4" hidden="1">{"'Ark1'!$A$8:$M$33"}</definedName>
    <definedName name="HTML_Control_3_3_1_2_1_4_5" hidden="1">{"'Ark1'!$A$8:$M$33"}</definedName>
    <definedName name="HTML_Control_3_3_1_2_1_5" hidden="1">{"'Ark1'!$A$8:$M$33"}</definedName>
    <definedName name="HTML_Control_3_3_1_2_1_5_1" hidden="1">{"'Ark1'!$A$8:$M$33"}</definedName>
    <definedName name="HTML_Control_3_3_1_2_1_5_2" hidden="1">{"'Ark1'!$A$8:$M$33"}</definedName>
    <definedName name="HTML_Control_3_3_1_2_1_5_3" hidden="1">{"'Ark1'!$A$8:$M$33"}</definedName>
    <definedName name="HTML_Control_3_3_1_2_1_5_4" hidden="1">{"'Ark1'!$A$8:$M$33"}</definedName>
    <definedName name="HTML_Control_3_3_1_2_1_5_5" hidden="1">{"'Ark1'!$A$8:$M$33"}</definedName>
    <definedName name="HTML_Control_3_3_1_2_2" hidden="1">{"'Ark1'!$A$8:$M$33"}</definedName>
    <definedName name="HTML_Control_3_3_1_2_2_1" hidden="1">{"'Ark1'!$A$8:$M$33"}</definedName>
    <definedName name="HTML_Control_3_3_1_2_2_2" hidden="1">{"'Ark1'!$A$8:$M$33"}</definedName>
    <definedName name="HTML_Control_3_3_1_2_2_3" hidden="1">{"'Ark1'!$A$8:$M$33"}</definedName>
    <definedName name="HTML_Control_3_3_1_2_2_4" hidden="1">{"'Ark1'!$A$8:$M$33"}</definedName>
    <definedName name="HTML_Control_3_3_1_2_2_5" hidden="1">{"'Ark1'!$A$8:$M$33"}</definedName>
    <definedName name="HTML_Control_3_3_1_2_3" hidden="1">{"'Ark1'!$A$8:$M$33"}</definedName>
    <definedName name="HTML_Control_3_3_1_2_3_1" hidden="1">{"'Ark1'!$A$8:$M$33"}</definedName>
    <definedName name="HTML_Control_3_3_1_2_3_2" hidden="1">{"'Ark1'!$A$8:$M$33"}</definedName>
    <definedName name="HTML_Control_3_3_1_2_3_3" hidden="1">{"'Ark1'!$A$8:$M$33"}</definedName>
    <definedName name="HTML_Control_3_3_1_2_3_4" hidden="1">{"'Ark1'!$A$8:$M$33"}</definedName>
    <definedName name="HTML_Control_3_3_1_2_3_5" hidden="1">{"'Ark1'!$A$8:$M$33"}</definedName>
    <definedName name="HTML_Control_3_3_1_2_4" hidden="1">{"'Ark1'!$A$8:$M$33"}</definedName>
    <definedName name="HTML_Control_3_3_1_2_4_1" hidden="1">{"'Ark1'!$A$8:$M$33"}</definedName>
    <definedName name="HTML_Control_3_3_1_2_4_2" hidden="1">{"'Ark1'!$A$8:$M$33"}</definedName>
    <definedName name="HTML_Control_3_3_1_2_4_3" hidden="1">{"'Ark1'!$A$8:$M$33"}</definedName>
    <definedName name="HTML_Control_3_3_1_2_4_4" hidden="1">{"'Ark1'!$A$8:$M$33"}</definedName>
    <definedName name="HTML_Control_3_3_1_2_4_5" hidden="1">{"'Ark1'!$A$8:$M$33"}</definedName>
    <definedName name="HTML_Control_3_3_1_2_5" hidden="1">{"'Ark1'!$A$8:$M$33"}</definedName>
    <definedName name="HTML_Control_3_3_1_2_5_1" hidden="1">{"'Ark1'!$A$8:$M$33"}</definedName>
    <definedName name="HTML_Control_3_3_1_2_5_2" hidden="1">{"'Ark1'!$A$8:$M$33"}</definedName>
    <definedName name="HTML_Control_3_3_1_2_5_3" hidden="1">{"'Ark1'!$A$8:$M$33"}</definedName>
    <definedName name="HTML_Control_3_3_1_2_5_4" hidden="1">{"'Ark1'!$A$8:$M$33"}</definedName>
    <definedName name="HTML_Control_3_3_1_2_5_5" hidden="1">{"'Ark1'!$A$8:$M$33"}</definedName>
    <definedName name="HTML_Control_3_3_1_3" hidden="1">{"'Ark1'!$A$8:$M$33"}</definedName>
    <definedName name="HTML_Control_3_3_1_3_1" hidden="1">{"'Ark1'!$A$8:$M$33"}</definedName>
    <definedName name="HTML_Control_3_3_1_3_1_1" hidden="1">{"'Ark1'!$A$8:$M$33"}</definedName>
    <definedName name="HTML_Control_3_3_1_3_1_2" hidden="1">{"'Ark1'!$A$8:$M$33"}</definedName>
    <definedName name="HTML_Control_3_3_1_3_1_3" hidden="1">{"'Ark1'!$A$8:$M$33"}</definedName>
    <definedName name="HTML_Control_3_3_1_3_1_4" hidden="1">{"'Ark1'!$A$8:$M$33"}</definedName>
    <definedName name="HTML_Control_3_3_1_3_1_5" hidden="1">{"'Ark1'!$A$8:$M$33"}</definedName>
    <definedName name="HTML_Control_3_3_1_3_2" hidden="1">{"'Ark1'!$A$8:$M$33"}</definedName>
    <definedName name="HTML_Control_3_3_1_3_2_1" hidden="1">{"'Ark1'!$A$8:$M$33"}</definedName>
    <definedName name="HTML_Control_3_3_1_3_2_2" hidden="1">{"'Ark1'!$A$8:$M$33"}</definedName>
    <definedName name="HTML_Control_3_3_1_3_2_3" hidden="1">{"'Ark1'!$A$8:$M$33"}</definedName>
    <definedName name="HTML_Control_3_3_1_3_2_4" hidden="1">{"'Ark1'!$A$8:$M$33"}</definedName>
    <definedName name="HTML_Control_3_3_1_3_2_5" hidden="1">{"'Ark1'!$A$8:$M$33"}</definedName>
    <definedName name="HTML_Control_3_3_1_3_3" hidden="1">{"'Ark1'!$A$8:$M$33"}</definedName>
    <definedName name="HTML_Control_3_3_1_3_3_1" hidden="1">{"'Ark1'!$A$8:$M$33"}</definedName>
    <definedName name="HTML_Control_3_3_1_3_3_2" hidden="1">{"'Ark1'!$A$8:$M$33"}</definedName>
    <definedName name="HTML_Control_3_3_1_3_3_3" hidden="1">{"'Ark1'!$A$8:$M$33"}</definedName>
    <definedName name="HTML_Control_3_3_1_3_3_4" hidden="1">{"'Ark1'!$A$8:$M$33"}</definedName>
    <definedName name="HTML_Control_3_3_1_3_3_5" hidden="1">{"'Ark1'!$A$8:$M$33"}</definedName>
    <definedName name="HTML_Control_3_3_1_3_4" hidden="1">{"'Ark1'!$A$8:$M$33"}</definedName>
    <definedName name="HTML_Control_3_3_1_3_4_1" hidden="1">{"'Ark1'!$A$8:$M$33"}</definedName>
    <definedName name="HTML_Control_3_3_1_3_4_2" hidden="1">{"'Ark1'!$A$8:$M$33"}</definedName>
    <definedName name="HTML_Control_3_3_1_3_4_3" hidden="1">{"'Ark1'!$A$8:$M$33"}</definedName>
    <definedName name="HTML_Control_3_3_1_3_4_4" hidden="1">{"'Ark1'!$A$8:$M$33"}</definedName>
    <definedName name="HTML_Control_3_3_1_3_4_5" hidden="1">{"'Ark1'!$A$8:$M$33"}</definedName>
    <definedName name="HTML_Control_3_3_1_3_5" hidden="1">{"'Ark1'!$A$8:$M$33"}</definedName>
    <definedName name="HTML_Control_3_3_1_3_5_1" hidden="1">{"'Ark1'!$A$8:$M$33"}</definedName>
    <definedName name="HTML_Control_3_3_1_3_5_2" hidden="1">{"'Ark1'!$A$8:$M$33"}</definedName>
    <definedName name="HTML_Control_3_3_1_3_5_3" hidden="1">{"'Ark1'!$A$8:$M$33"}</definedName>
    <definedName name="HTML_Control_3_3_1_3_5_4" hidden="1">{"'Ark1'!$A$8:$M$33"}</definedName>
    <definedName name="HTML_Control_3_3_1_3_5_5" hidden="1">{"'Ark1'!$A$8:$M$33"}</definedName>
    <definedName name="HTML_Control_3_3_1_4" hidden="1">{"'Ark1'!$A$8:$M$33"}</definedName>
    <definedName name="HTML_Control_3_3_1_4_1" hidden="1">{"'Ark1'!$A$8:$M$33"}</definedName>
    <definedName name="HTML_Control_3_3_1_4_2" hidden="1">{"'Ark1'!$A$8:$M$33"}</definedName>
    <definedName name="HTML_Control_3_3_1_4_3" hidden="1">{"'Ark1'!$A$8:$M$33"}</definedName>
    <definedName name="HTML_Control_3_3_1_4_4" hidden="1">{"'Ark1'!$A$8:$M$33"}</definedName>
    <definedName name="HTML_Control_3_3_1_4_5" hidden="1">{"'Ark1'!$A$8:$M$33"}</definedName>
    <definedName name="HTML_Control_3_3_1_5" hidden="1">{"'Ark1'!$A$8:$M$33"}</definedName>
    <definedName name="HTML_Control_3_3_1_5_1" hidden="1">{"'Ark1'!$A$8:$M$33"}</definedName>
    <definedName name="HTML_Control_3_3_1_5_2" hidden="1">{"'Ark1'!$A$8:$M$33"}</definedName>
    <definedName name="HTML_Control_3_3_1_5_3" hidden="1">{"'Ark1'!$A$8:$M$33"}</definedName>
    <definedName name="HTML_Control_3_3_1_5_4" hidden="1">{"'Ark1'!$A$8:$M$33"}</definedName>
    <definedName name="HTML_Control_3_3_1_5_5" hidden="1">{"'Ark1'!$A$8:$M$33"}</definedName>
    <definedName name="HTML_Control_3_3_2" hidden="1">{"'Ark1'!$A$8:$M$33"}</definedName>
    <definedName name="HTML_Control_3_3_2_1" hidden="1">{"'Ark1'!$A$8:$M$33"}</definedName>
    <definedName name="HTML_Control_3_3_2_1_1" hidden="1">{"'Ark1'!$A$8:$M$33"}</definedName>
    <definedName name="HTML_Control_3_3_2_1_1_1" hidden="1">{"'Ark1'!$A$8:$M$33"}</definedName>
    <definedName name="HTML_Control_3_3_2_1_1_2" hidden="1">{"'Ark1'!$A$8:$M$33"}</definedName>
    <definedName name="HTML_Control_3_3_2_1_1_3" hidden="1">{"'Ark1'!$A$8:$M$33"}</definedName>
    <definedName name="HTML_Control_3_3_2_1_1_4" hidden="1">{"'Ark1'!$A$8:$M$33"}</definedName>
    <definedName name="HTML_Control_3_3_2_1_1_5" hidden="1">{"'Ark1'!$A$8:$M$33"}</definedName>
    <definedName name="HTML_Control_3_3_2_1_2" hidden="1">{"'Ark1'!$A$8:$M$33"}</definedName>
    <definedName name="HTML_Control_3_3_2_1_2_1" hidden="1">{"'Ark1'!$A$8:$M$33"}</definedName>
    <definedName name="HTML_Control_3_3_2_1_2_2" hidden="1">{"'Ark1'!$A$8:$M$33"}</definedName>
    <definedName name="HTML_Control_3_3_2_1_2_3" hidden="1">{"'Ark1'!$A$8:$M$33"}</definedName>
    <definedName name="HTML_Control_3_3_2_1_2_4" hidden="1">{"'Ark1'!$A$8:$M$33"}</definedName>
    <definedName name="HTML_Control_3_3_2_1_2_5" hidden="1">{"'Ark1'!$A$8:$M$33"}</definedName>
    <definedName name="HTML_Control_3_3_2_1_3" hidden="1">{"'Ark1'!$A$8:$M$33"}</definedName>
    <definedName name="HTML_Control_3_3_2_1_3_1" hidden="1">{"'Ark1'!$A$8:$M$33"}</definedName>
    <definedName name="HTML_Control_3_3_2_1_3_2" hidden="1">{"'Ark1'!$A$8:$M$33"}</definedName>
    <definedName name="HTML_Control_3_3_2_1_3_3" hidden="1">{"'Ark1'!$A$8:$M$33"}</definedName>
    <definedName name="HTML_Control_3_3_2_1_3_4" hidden="1">{"'Ark1'!$A$8:$M$33"}</definedName>
    <definedName name="HTML_Control_3_3_2_1_3_5" hidden="1">{"'Ark1'!$A$8:$M$33"}</definedName>
    <definedName name="HTML_Control_3_3_2_1_4" hidden="1">{"'Ark1'!$A$8:$M$33"}</definedName>
    <definedName name="HTML_Control_3_3_2_1_4_1" hidden="1">{"'Ark1'!$A$8:$M$33"}</definedName>
    <definedName name="HTML_Control_3_3_2_1_4_2" hidden="1">{"'Ark1'!$A$8:$M$33"}</definedName>
    <definedName name="HTML_Control_3_3_2_1_4_3" hidden="1">{"'Ark1'!$A$8:$M$33"}</definedName>
    <definedName name="HTML_Control_3_3_2_1_4_4" hidden="1">{"'Ark1'!$A$8:$M$33"}</definedName>
    <definedName name="HTML_Control_3_3_2_1_4_5" hidden="1">{"'Ark1'!$A$8:$M$33"}</definedName>
    <definedName name="HTML_Control_3_3_2_1_5" hidden="1">{"'Ark1'!$A$8:$M$33"}</definedName>
    <definedName name="HTML_Control_3_3_2_1_5_1" hidden="1">{"'Ark1'!$A$8:$M$33"}</definedName>
    <definedName name="HTML_Control_3_3_2_1_5_2" hidden="1">{"'Ark1'!$A$8:$M$33"}</definedName>
    <definedName name="HTML_Control_3_3_2_1_5_3" hidden="1">{"'Ark1'!$A$8:$M$33"}</definedName>
    <definedName name="HTML_Control_3_3_2_1_5_4" hidden="1">{"'Ark1'!$A$8:$M$33"}</definedName>
    <definedName name="HTML_Control_3_3_2_1_5_5" hidden="1">{"'Ark1'!$A$8:$M$33"}</definedName>
    <definedName name="HTML_Control_3_3_2_2" hidden="1">{"'Ark1'!$A$8:$M$33"}</definedName>
    <definedName name="HTML_Control_3_3_2_2_1" hidden="1">{"'Ark1'!$A$8:$M$33"}</definedName>
    <definedName name="HTML_Control_3_3_2_2_2" hidden="1">{"'Ark1'!$A$8:$M$33"}</definedName>
    <definedName name="HTML_Control_3_3_2_2_3" hidden="1">{"'Ark1'!$A$8:$M$33"}</definedName>
    <definedName name="HTML_Control_3_3_2_2_4" hidden="1">{"'Ark1'!$A$8:$M$33"}</definedName>
    <definedName name="HTML_Control_3_3_2_2_5" hidden="1">{"'Ark1'!$A$8:$M$33"}</definedName>
    <definedName name="HTML_Control_3_3_2_3" hidden="1">{"'Ark1'!$A$8:$M$33"}</definedName>
    <definedName name="HTML_Control_3_3_2_3_1" hidden="1">{"'Ark1'!$A$8:$M$33"}</definedName>
    <definedName name="HTML_Control_3_3_2_3_2" hidden="1">{"'Ark1'!$A$8:$M$33"}</definedName>
    <definedName name="HTML_Control_3_3_2_3_3" hidden="1">{"'Ark1'!$A$8:$M$33"}</definedName>
    <definedName name="HTML_Control_3_3_2_3_4" hidden="1">{"'Ark1'!$A$8:$M$33"}</definedName>
    <definedName name="HTML_Control_3_3_2_3_5" hidden="1">{"'Ark1'!$A$8:$M$33"}</definedName>
    <definedName name="HTML_Control_3_3_2_4" hidden="1">{"'Ark1'!$A$8:$M$33"}</definedName>
    <definedName name="HTML_Control_3_3_2_4_1" hidden="1">{"'Ark1'!$A$8:$M$33"}</definedName>
    <definedName name="HTML_Control_3_3_2_4_2" hidden="1">{"'Ark1'!$A$8:$M$33"}</definedName>
    <definedName name="HTML_Control_3_3_2_4_3" hidden="1">{"'Ark1'!$A$8:$M$33"}</definedName>
    <definedName name="HTML_Control_3_3_2_4_4" hidden="1">{"'Ark1'!$A$8:$M$33"}</definedName>
    <definedName name="HTML_Control_3_3_2_4_5" hidden="1">{"'Ark1'!$A$8:$M$33"}</definedName>
    <definedName name="HTML_Control_3_3_2_5" hidden="1">{"'Ark1'!$A$8:$M$33"}</definedName>
    <definedName name="HTML_Control_3_3_2_5_1" hidden="1">{"'Ark1'!$A$8:$M$33"}</definedName>
    <definedName name="HTML_Control_3_3_2_5_2" hidden="1">{"'Ark1'!$A$8:$M$33"}</definedName>
    <definedName name="HTML_Control_3_3_2_5_3" hidden="1">{"'Ark1'!$A$8:$M$33"}</definedName>
    <definedName name="HTML_Control_3_3_2_5_4" hidden="1">{"'Ark1'!$A$8:$M$33"}</definedName>
    <definedName name="HTML_Control_3_3_2_5_5" hidden="1">{"'Ark1'!$A$8:$M$33"}</definedName>
    <definedName name="HTML_Control_3_3_3" hidden="1">{"'Ark1'!$A$8:$M$33"}</definedName>
    <definedName name="HTML_Control_3_3_3_1" hidden="1">{"'Ark1'!$A$8:$M$33"}</definedName>
    <definedName name="HTML_Control_3_3_3_1_1" hidden="1">{"'Ark1'!$A$8:$M$33"}</definedName>
    <definedName name="HTML_Control_3_3_3_1_1_1" hidden="1">{"'Ark1'!$A$8:$M$33"}</definedName>
    <definedName name="HTML_Control_3_3_3_1_1_2" hidden="1">{"'Ark1'!$A$8:$M$33"}</definedName>
    <definedName name="HTML_Control_3_3_3_1_1_3" hidden="1">{"'Ark1'!$A$8:$M$33"}</definedName>
    <definedName name="HTML_Control_3_3_3_1_1_4" hidden="1">{"'Ark1'!$A$8:$M$33"}</definedName>
    <definedName name="HTML_Control_3_3_3_1_1_5" hidden="1">{"'Ark1'!$A$8:$M$33"}</definedName>
    <definedName name="HTML_Control_3_3_3_1_2" hidden="1">{"'Ark1'!$A$8:$M$33"}</definedName>
    <definedName name="HTML_Control_3_3_3_1_2_1" hidden="1">{"'Ark1'!$A$8:$M$33"}</definedName>
    <definedName name="HTML_Control_3_3_3_1_2_2" hidden="1">{"'Ark1'!$A$8:$M$33"}</definedName>
    <definedName name="HTML_Control_3_3_3_1_2_3" hidden="1">{"'Ark1'!$A$8:$M$33"}</definedName>
    <definedName name="HTML_Control_3_3_3_1_2_4" hidden="1">{"'Ark1'!$A$8:$M$33"}</definedName>
    <definedName name="HTML_Control_3_3_3_1_2_5" hidden="1">{"'Ark1'!$A$8:$M$33"}</definedName>
    <definedName name="HTML_Control_3_3_3_1_3" hidden="1">{"'Ark1'!$A$8:$M$33"}</definedName>
    <definedName name="HTML_Control_3_3_3_1_3_1" hidden="1">{"'Ark1'!$A$8:$M$33"}</definedName>
    <definedName name="HTML_Control_3_3_3_1_3_2" hidden="1">{"'Ark1'!$A$8:$M$33"}</definedName>
    <definedName name="HTML_Control_3_3_3_1_3_3" hidden="1">{"'Ark1'!$A$8:$M$33"}</definedName>
    <definedName name="HTML_Control_3_3_3_1_3_4" hidden="1">{"'Ark1'!$A$8:$M$33"}</definedName>
    <definedName name="HTML_Control_3_3_3_1_3_5" hidden="1">{"'Ark1'!$A$8:$M$33"}</definedName>
    <definedName name="HTML_Control_3_3_3_1_4" hidden="1">{"'Ark1'!$A$8:$M$33"}</definedName>
    <definedName name="HTML_Control_3_3_3_1_4_1" hidden="1">{"'Ark1'!$A$8:$M$33"}</definedName>
    <definedName name="HTML_Control_3_3_3_1_4_2" hidden="1">{"'Ark1'!$A$8:$M$33"}</definedName>
    <definedName name="HTML_Control_3_3_3_1_4_3" hidden="1">{"'Ark1'!$A$8:$M$33"}</definedName>
    <definedName name="HTML_Control_3_3_3_1_4_4" hidden="1">{"'Ark1'!$A$8:$M$33"}</definedName>
    <definedName name="HTML_Control_3_3_3_1_4_5" hidden="1">{"'Ark1'!$A$8:$M$33"}</definedName>
    <definedName name="HTML_Control_3_3_3_1_5" hidden="1">{"'Ark1'!$A$8:$M$33"}</definedName>
    <definedName name="HTML_Control_3_3_3_1_5_1" hidden="1">{"'Ark1'!$A$8:$M$33"}</definedName>
    <definedName name="HTML_Control_3_3_3_1_5_2" hidden="1">{"'Ark1'!$A$8:$M$33"}</definedName>
    <definedName name="HTML_Control_3_3_3_1_5_3" hidden="1">{"'Ark1'!$A$8:$M$33"}</definedName>
    <definedName name="HTML_Control_3_3_3_1_5_4" hidden="1">{"'Ark1'!$A$8:$M$33"}</definedName>
    <definedName name="HTML_Control_3_3_3_1_5_5" hidden="1">{"'Ark1'!$A$8:$M$33"}</definedName>
    <definedName name="HTML_Control_3_3_3_2" hidden="1">{"'Ark1'!$A$8:$M$33"}</definedName>
    <definedName name="HTML_Control_3_3_3_2_1" hidden="1">{"'Ark1'!$A$8:$M$33"}</definedName>
    <definedName name="HTML_Control_3_3_3_2_2" hidden="1">{"'Ark1'!$A$8:$M$33"}</definedName>
    <definedName name="HTML_Control_3_3_3_2_3" hidden="1">{"'Ark1'!$A$8:$M$33"}</definedName>
    <definedName name="HTML_Control_3_3_3_2_4" hidden="1">{"'Ark1'!$A$8:$M$33"}</definedName>
    <definedName name="HTML_Control_3_3_3_2_5" hidden="1">{"'Ark1'!$A$8:$M$33"}</definedName>
    <definedName name="HTML_Control_3_3_3_3" hidden="1">{"'Ark1'!$A$8:$M$33"}</definedName>
    <definedName name="HTML_Control_3_3_3_3_1" hidden="1">{"'Ark1'!$A$8:$M$33"}</definedName>
    <definedName name="HTML_Control_3_3_3_3_2" hidden="1">{"'Ark1'!$A$8:$M$33"}</definedName>
    <definedName name="HTML_Control_3_3_3_3_3" hidden="1">{"'Ark1'!$A$8:$M$33"}</definedName>
    <definedName name="HTML_Control_3_3_3_3_4" hidden="1">{"'Ark1'!$A$8:$M$33"}</definedName>
    <definedName name="HTML_Control_3_3_3_3_5" hidden="1">{"'Ark1'!$A$8:$M$33"}</definedName>
    <definedName name="HTML_Control_3_3_3_4" hidden="1">{"'Ark1'!$A$8:$M$33"}</definedName>
    <definedName name="HTML_Control_3_3_3_4_1" hidden="1">{"'Ark1'!$A$8:$M$33"}</definedName>
    <definedName name="HTML_Control_3_3_3_4_2" hidden="1">{"'Ark1'!$A$8:$M$33"}</definedName>
    <definedName name="HTML_Control_3_3_3_4_3" hidden="1">{"'Ark1'!$A$8:$M$33"}</definedName>
    <definedName name="HTML_Control_3_3_3_4_4" hidden="1">{"'Ark1'!$A$8:$M$33"}</definedName>
    <definedName name="HTML_Control_3_3_3_4_5" hidden="1">{"'Ark1'!$A$8:$M$33"}</definedName>
    <definedName name="HTML_Control_3_3_3_5" hidden="1">{"'Ark1'!$A$8:$M$33"}</definedName>
    <definedName name="HTML_Control_3_3_3_5_1" hidden="1">{"'Ark1'!$A$8:$M$33"}</definedName>
    <definedName name="HTML_Control_3_3_3_5_2" hidden="1">{"'Ark1'!$A$8:$M$33"}</definedName>
    <definedName name="HTML_Control_3_3_3_5_3" hidden="1">{"'Ark1'!$A$8:$M$33"}</definedName>
    <definedName name="HTML_Control_3_3_3_5_4" hidden="1">{"'Ark1'!$A$8:$M$33"}</definedName>
    <definedName name="HTML_Control_3_3_3_5_5" hidden="1">{"'Ark1'!$A$8:$M$33"}</definedName>
    <definedName name="HTML_Control_3_3_4" hidden="1">{"'Ark1'!$A$8:$M$33"}</definedName>
    <definedName name="HTML_Control_3_3_4_1" hidden="1">{"'Ark1'!$A$8:$M$33"}</definedName>
    <definedName name="HTML_Control_3_3_4_1_1" hidden="1">{"'Ark1'!$A$8:$M$33"}</definedName>
    <definedName name="HTML_Control_3_3_4_1_2" hidden="1">{"'Ark1'!$A$8:$M$33"}</definedName>
    <definedName name="HTML_Control_3_3_4_1_3" hidden="1">{"'Ark1'!$A$8:$M$33"}</definedName>
    <definedName name="HTML_Control_3_3_4_1_4" hidden="1">{"'Ark1'!$A$8:$M$33"}</definedName>
    <definedName name="HTML_Control_3_3_4_1_5" hidden="1">{"'Ark1'!$A$8:$M$33"}</definedName>
    <definedName name="HTML_Control_3_3_4_2" hidden="1">{"'Ark1'!$A$8:$M$33"}</definedName>
    <definedName name="HTML_Control_3_3_4_2_1" hidden="1">{"'Ark1'!$A$8:$M$33"}</definedName>
    <definedName name="HTML_Control_3_3_4_2_2" hidden="1">{"'Ark1'!$A$8:$M$33"}</definedName>
    <definedName name="HTML_Control_3_3_4_2_3" hidden="1">{"'Ark1'!$A$8:$M$33"}</definedName>
    <definedName name="HTML_Control_3_3_4_2_4" hidden="1">{"'Ark1'!$A$8:$M$33"}</definedName>
    <definedName name="HTML_Control_3_3_4_2_5" hidden="1">{"'Ark1'!$A$8:$M$33"}</definedName>
    <definedName name="HTML_Control_3_3_4_3" hidden="1">{"'Ark1'!$A$8:$M$33"}</definedName>
    <definedName name="HTML_Control_3_3_4_3_1" hidden="1">{"'Ark1'!$A$8:$M$33"}</definedName>
    <definedName name="HTML_Control_3_3_4_3_2" hidden="1">{"'Ark1'!$A$8:$M$33"}</definedName>
    <definedName name="HTML_Control_3_3_4_3_3" hidden="1">{"'Ark1'!$A$8:$M$33"}</definedName>
    <definedName name="HTML_Control_3_3_4_3_4" hidden="1">{"'Ark1'!$A$8:$M$33"}</definedName>
    <definedName name="HTML_Control_3_3_4_3_5" hidden="1">{"'Ark1'!$A$8:$M$33"}</definedName>
    <definedName name="HTML_Control_3_3_4_4" hidden="1">{"'Ark1'!$A$8:$M$33"}</definedName>
    <definedName name="HTML_Control_3_3_4_4_1" hidden="1">{"'Ark1'!$A$8:$M$33"}</definedName>
    <definedName name="HTML_Control_3_3_4_4_2" hidden="1">{"'Ark1'!$A$8:$M$33"}</definedName>
    <definedName name="HTML_Control_3_3_4_4_3" hidden="1">{"'Ark1'!$A$8:$M$33"}</definedName>
    <definedName name="HTML_Control_3_3_4_4_4" hidden="1">{"'Ark1'!$A$8:$M$33"}</definedName>
    <definedName name="HTML_Control_3_3_4_4_5" hidden="1">{"'Ark1'!$A$8:$M$33"}</definedName>
    <definedName name="HTML_Control_3_3_4_5" hidden="1">{"'Ark1'!$A$8:$M$33"}</definedName>
    <definedName name="HTML_Control_3_3_4_5_1" hidden="1">{"'Ark1'!$A$8:$M$33"}</definedName>
    <definedName name="HTML_Control_3_3_4_5_2" hidden="1">{"'Ark1'!$A$8:$M$33"}</definedName>
    <definedName name="HTML_Control_3_3_4_5_3" hidden="1">{"'Ark1'!$A$8:$M$33"}</definedName>
    <definedName name="HTML_Control_3_3_4_5_4" hidden="1">{"'Ark1'!$A$8:$M$33"}</definedName>
    <definedName name="HTML_Control_3_3_4_5_5" hidden="1">{"'Ark1'!$A$8:$M$33"}</definedName>
    <definedName name="HTML_Control_3_3_5" hidden="1">{"'Ark1'!$A$8:$M$33"}</definedName>
    <definedName name="HTML_Control_3_3_5_1" hidden="1">{"'Ark1'!$A$8:$M$33"}</definedName>
    <definedName name="HTML_Control_3_3_5_2" hidden="1">{"'Ark1'!$A$8:$M$33"}</definedName>
    <definedName name="HTML_Control_3_3_5_3" hidden="1">{"'Ark1'!$A$8:$M$33"}</definedName>
    <definedName name="HTML_Control_3_3_5_4" hidden="1">{"'Ark1'!$A$8:$M$33"}</definedName>
    <definedName name="HTML_Control_3_3_5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1_1" hidden="1">{"'Ark1'!$A$8:$M$33"}</definedName>
    <definedName name="HTML_Control_3_4_1_1_1_1_2" hidden="1">{"'Ark1'!$A$8:$M$33"}</definedName>
    <definedName name="HTML_Control_3_4_1_1_1_1_3" hidden="1">{"'Ark1'!$A$8:$M$33"}</definedName>
    <definedName name="HTML_Control_3_4_1_1_1_1_4" hidden="1">{"'Ark1'!$A$8:$M$33"}</definedName>
    <definedName name="HTML_Control_3_4_1_1_1_1_5" hidden="1">{"'Ark1'!$A$8:$M$33"}</definedName>
    <definedName name="HTML_Control_3_4_1_1_1_2" hidden="1">{"'Ark1'!$A$8:$M$33"}</definedName>
    <definedName name="HTML_Control_3_4_1_1_1_2_1" hidden="1">{"'Ark1'!$A$8:$M$33"}</definedName>
    <definedName name="HTML_Control_3_4_1_1_1_2_2" hidden="1">{"'Ark1'!$A$8:$M$33"}</definedName>
    <definedName name="HTML_Control_3_4_1_1_1_2_3" hidden="1">{"'Ark1'!$A$8:$M$33"}</definedName>
    <definedName name="HTML_Control_3_4_1_1_1_2_4" hidden="1">{"'Ark1'!$A$8:$M$33"}</definedName>
    <definedName name="HTML_Control_3_4_1_1_1_2_5" hidden="1">{"'Ark1'!$A$8:$M$33"}</definedName>
    <definedName name="HTML_Control_3_4_1_1_1_3" hidden="1">{"'Ark1'!$A$8:$M$33"}</definedName>
    <definedName name="HTML_Control_3_4_1_1_1_3_1" hidden="1">{"'Ark1'!$A$8:$M$33"}</definedName>
    <definedName name="HTML_Control_3_4_1_1_1_3_2" hidden="1">{"'Ark1'!$A$8:$M$33"}</definedName>
    <definedName name="HTML_Control_3_4_1_1_1_3_3" hidden="1">{"'Ark1'!$A$8:$M$33"}</definedName>
    <definedName name="HTML_Control_3_4_1_1_1_3_4" hidden="1">{"'Ark1'!$A$8:$M$33"}</definedName>
    <definedName name="HTML_Control_3_4_1_1_1_3_5" hidden="1">{"'Ark1'!$A$8:$M$33"}</definedName>
    <definedName name="HTML_Control_3_4_1_1_1_4" hidden="1">{"'Ark1'!$A$8:$M$33"}</definedName>
    <definedName name="HTML_Control_3_4_1_1_1_4_1" hidden="1">{"'Ark1'!$A$8:$M$33"}</definedName>
    <definedName name="HTML_Control_3_4_1_1_1_4_2" hidden="1">{"'Ark1'!$A$8:$M$33"}</definedName>
    <definedName name="HTML_Control_3_4_1_1_1_4_3" hidden="1">{"'Ark1'!$A$8:$M$33"}</definedName>
    <definedName name="HTML_Control_3_4_1_1_1_4_4" hidden="1">{"'Ark1'!$A$8:$M$33"}</definedName>
    <definedName name="HTML_Control_3_4_1_1_1_4_5" hidden="1">{"'Ark1'!$A$8:$M$33"}</definedName>
    <definedName name="HTML_Control_3_4_1_1_1_5" hidden="1">{"'Ark1'!$A$8:$M$33"}</definedName>
    <definedName name="HTML_Control_3_4_1_1_1_5_1" hidden="1">{"'Ark1'!$A$8:$M$33"}</definedName>
    <definedName name="HTML_Control_3_4_1_1_1_5_2" hidden="1">{"'Ark1'!$A$8:$M$33"}</definedName>
    <definedName name="HTML_Control_3_4_1_1_1_5_3" hidden="1">{"'Ark1'!$A$8:$M$33"}</definedName>
    <definedName name="HTML_Control_3_4_1_1_1_5_4" hidden="1">{"'Ark1'!$A$8:$M$33"}</definedName>
    <definedName name="HTML_Control_3_4_1_1_1_5_5" hidden="1">{"'Ark1'!$A$8:$M$33"}</definedName>
    <definedName name="HTML_Control_3_4_1_1_2" hidden="1">{"'Ark1'!$A$8:$M$33"}</definedName>
    <definedName name="HTML_Control_3_4_1_1_2_1" hidden="1">{"'Ark1'!$A$8:$M$33"}</definedName>
    <definedName name="HTML_Control_3_4_1_1_2_2" hidden="1">{"'Ark1'!$A$8:$M$33"}</definedName>
    <definedName name="HTML_Control_3_4_1_1_2_3" hidden="1">{"'Ark1'!$A$8:$M$33"}</definedName>
    <definedName name="HTML_Control_3_4_1_1_2_4" hidden="1">{"'Ark1'!$A$8:$M$33"}</definedName>
    <definedName name="HTML_Control_3_4_1_1_2_5" hidden="1">{"'Ark1'!$A$8:$M$33"}</definedName>
    <definedName name="HTML_Control_3_4_1_1_3" hidden="1">{"'Ark1'!$A$8:$M$33"}</definedName>
    <definedName name="HTML_Control_3_4_1_1_3_1" hidden="1">{"'Ark1'!$A$8:$M$33"}</definedName>
    <definedName name="HTML_Control_3_4_1_1_3_2" hidden="1">{"'Ark1'!$A$8:$M$33"}</definedName>
    <definedName name="HTML_Control_3_4_1_1_3_3" hidden="1">{"'Ark1'!$A$8:$M$33"}</definedName>
    <definedName name="HTML_Control_3_4_1_1_3_4" hidden="1">{"'Ark1'!$A$8:$M$33"}</definedName>
    <definedName name="HTML_Control_3_4_1_1_3_5" hidden="1">{"'Ark1'!$A$8:$M$33"}</definedName>
    <definedName name="HTML_Control_3_4_1_1_4" hidden="1">{"'Ark1'!$A$8:$M$33"}</definedName>
    <definedName name="HTML_Control_3_4_1_1_4_1" hidden="1">{"'Ark1'!$A$8:$M$33"}</definedName>
    <definedName name="HTML_Control_3_4_1_1_4_2" hidden="1">{"'Ark1'!$A$8:$M$33"}</definedName>
    <definedName name="HTML_Control_3_4_1_1_4_3" hidden="1">{"'Ark1'!$A$8:$M$33"}</definedName>
    <definedName name="HTML_Control_3_4_1_1_4_4" hidden="1">{"'Ark1'!$A$8:$M$33"}</definedName>
    <definedName name="HTML_Control_3_4_1_1_4_5" hidden="1">{"'Ark1'!$A$8:$M$33"}</definedName>
    <definedName name="HTML_Control_3_4_1_1_5" hidden="1">{"'Ark1'!$A$8:$M$33"}</definedName>
    <definedName name="HTML_Control_3_4_1_1_5_1" hidden="1">{"'Ark1'!$A$8:$M$33"}</definedName>
    <definedName name="HTML_Control_3_4_1_1_5_2" hidden="1">{"'Ark1'!$A$8:$M$33"}</definedName>
    <definedName name="HTML_Control_3_4_1_1_5_3" hidden="1">{"'Ark1'!$A$8:$M$33"}</definedName>
    <definedName name="HTML_Control_3_4_1_1_5_4" hidden="1">{"'Ark1'!$A$8:$M$33"}</definedName>
    <definedName name="HTML_Control_3_4_1_1_5_5" hidden="1">{"'Ark1'!$A$8:$M$33"}</definedName>
    <definedName name="HTML_Control_3_4_1_2" hidden="1">{"'Ark1'!$A$8:$M$33"}</definedName>
    <definedName name="HTML_Control_3_4_1_2_1" hidden="1">{"'Ark1'!$A$8:$M$33"}</definedName>
    <definedName name="HTML_Control_3_4_1_2_1_1" hidden="1">{"'Ark1'!$A$8:$M$33"}</definedName>
    <definedName name="HTML_Control_3_4_1_2_1_1_1" hidden="1">{"'Ark1'!$A$8:$M$33"}</definedName>
    <definedName name="HTML_Control_3_4_1_2_1_1_2" hidden="1">{"'Ark1'!$A$8:$M$33"}</definedName>
    <definedName name="HTML_Control_3_4_1_2_1_1_3" hidden="1">{"'Ark1'!$A$8:$M$33"}</definedName>
    <definedName name="HTML_Control_3_4_1_2_1_1_4" hidden="1">{"'Ark1'!$A$8:$M$33"}</definedName>
    <definedName name="HTML_Control_3_4_1_2_1_1_5" hidden="1">{"'Ark1'!$A$8:$M$33"}</definedName>
    <definedName name="HTML_Control_3_4_1_2_1_2" hidden="1">{"'Ark1'!$A$8:$M$33"}</definedName>
    <definedName name="HTML_Control_3_4_1_2_1_2_1" hidden="1">{"'Ark1'!$A$8:$M$33"}</definedName>
    <definedName name="HTML_Control_3_4_1_2_1_2_2" hidden="1">{"'Ark1'!$A$8:$M$33"}</definedName>
    <definedName name="HTML_Control_3_4_1_2_1_2_3" hidden="1">{"'Ark1'!$A$8:$M$33"}</definedName>
    <definedName name="HTML_Control_3_4_1_2_1_2_4" hidden="1">{"'Ark1'!$A$8:$M$33"}</definedName>
    <definedName name="HTML_Control_3_4_1_2_1_2_5" hidden="1">{"'Ark1'!$A$8:$M$33"}</definedName>
    <definedName name="HTML_Control_3_4_1_2_1_3" hidden="1">{"'Ark1'!$A$8:$M$33"}</definedName>
    <definedName name="HTML_Control_3_4_1_2_1_3_1" hidden="1">{"'Ark1'!$A$8:$M$33"}</definedName>
    <definedName name="HTML_Control_3_4_1_2_1_3_2" hidden="1">{"'Ark1'!$A$8:$M$33"}</definedName>
    <definedName name="HTML_Control_3_4_1_2_1_3_3" hidden="1">{"'Ark1'!$A$8:$M$33"}</definedName>
    <definedName name="HTML_Control_3_4_1_2_1_3_4" hidden="1">{"'Ark1'!$A$8:$M$33"}</definedName>
    <definedName name="HTML_Control_3_4_1_2_1_3_5" hidden="1">{"'Ark1'!$A$8:$M$33"}</definedName>
    <definedName name="HTML_Control_3_4_1_2_1_4" hidden="1">{"'Ark1'!$A$8:$M$33"}</definedName>
    <definedName name="HTML_Control_3_4_1_2_1_4_1" hidden="1">{"'Ark1'!$A$8:$M$33"}</definedName>
    <definedName name="HTML_Control_3_4_1_2_1_4_2" hidden="1">{"'Ark1'!$A$8:$M$33"}</definedName>
    <definedName name="HTML_Control_3_4_1_2_1_4_3" hidden="1">{"'Ark1'!$A$8:$M$33"}</definedName>
    <definedName name="HTML_Control_3_4_1_2_1_4_4" hidden="1">{"'Ark1'!$A$8:$M$33"}</definedName>
    <definedName name="HTML_Control_3_4_1_2_1_4_5" hidden="1">{"'Ark1'!$A$8:$M$33"}</definedName>
    <definedName name="HTML_Control_3_4_1_2_1_5" hidden="1">{"'Ark1'!$A$8:$M$33"}</definedName>
    <definedName name="HTML_Control_3_4_1_2_1_5_1" hidden="1">{"'Ark1'!$A$8:$M$33"}</definedName>
    <definedName name="HTML_Control_3_4_1_2_1_5_2" hidden="1">{"'Ark1'!$A$8:$M$33"}</definedName>
    <definedName name="HTML_Control_3_4_1_2_1_5_3" hidden="1">{"'Ark1'!$A$8:$M$33"}</definedName>
    <definedName name="HTML_Control_3_4_1_2_1_5_4" hidden="1">{"'Ark1'!$A$8:$M$33"}</definedName>
    <definedName name="HTML_Control_3_4_1_2_1_5_5" hidden="1">{"'Ark1'!$A$8:$M$33"}</definedName>
    <definedName name="HTML_Control_3_4_1_2_2" hidden="1">{"'Ark1'!$A$8:$M$33"}</definedName>
    <definedName name="HTML_Control_3_4_1_2_2_1" hidden="1">{"'Ark1'!$A$8:$M$33"}</definedName>
    <definedName name="HTML_Control_3_4_1_2_2_2" hidden="1">{"'Ark1'!$A$8:$M$33"}</definedName>
    <definedName name="HTML_Control_3_4_1_2_2_3" hidden="1">{"'Ark1'!$A$8:$M$33"}</definedName>
    <definedName name="HTML_Control_3_4_1_2_2_4" hidden="1">{"'Ark1'!$A$8:$M$33"}</definedName>
    <definedName name="HTML_Control_3_4_1_2_2_5" hidden="1">{"'Ark1'!$A$8:$M$33"}</definedName>
    <definedName name="HTML_Control_3_4_1_2_3" hidden="1">{"'Ark1'!$A$8:$M$33"}</definedName>
    <definedName name="HTML_Control_3_4_1_2_3_1" hidden="1">{"'Ark1'!$A$8:$M$33"}</definedName>
    <definedName name="HTML_Control_3_4_1_2_3_2" hidden="1">{"'Ark1'!$A$8:$M$33"}</definedName>
    <definedName name="HTML_Control_3_4_1_2_3_3" hidden="1">{"'Ark1'!$A$8:$M$33"}</definedName>
    <definedName name="HTML_Control_3_4_1_2_3_4" hidden="1">{"'Ark1'!$A$8:$M$33"}</definedName>
    <definedName name="HTML_Control_3_4_1_2_3_5" hidden="1">{"'Ark1'!$A$8:$M$33"}</definedName>
    <definedName name="HTML_Control_3_4_1_2_4" hidden="1">{"'Ark1'!$A$8:$M$33"}</definedName>
    <definedName name="HTML_Control_3_4_1_2_4_1" hidden="1">{"'Ark1'!$A$8:$M$33"}</definedName>
    <definedName name="HTML_Control_3_4_1_2_4_2" hidden="1">{"'Ark1'!$A$8:$M$33"}</definedName>
    <definedName name="HTML_Control_3_4_1_2_4_3" hidden="1">{"'Ark1'!$A$8:$M$33"}</definedName>
    <definedName name="HTML_Control_3_4_1_2_4_4" hidden="1">{"'Ark1'!$A$8:$M$33"}</definedName>
    <definedName name="HTML_Control_3_4_1_2_4_5" hidden="1">{"'Ark1'!$A$8:$M$33"}</definedName>
    <definedName name="HTML_Control_3_4_1_2_5" hidden="1">{"'Ark1'!$A$8:$M$33"}</definedName>
    <definedName name="HTML_Control_3_4_1_2_5_1" hidden="1">{"'Ark1'!$A$8:$M$33"}</definedName>
    <definedName name="HTML_Control_3_4_1_2_5_2" hidden="1">{"'Ark1'!$A$8:$M$33"}</definedName>
    <definedName name="HTML_Control_3_4_1_2_5_3" hidden="1">{"'Ark1'!$A$8:$M$33"}</definedName>
    <definedName name="HTML_Control_3_4_1_2_5_4" hidden="1">{"'Ark1'!$A$8:$M$33"}</definedName>
    <definedName name="HTML_Control_3_4_1_2_5_5" hidden="1">{"'Ark1'!$A$8:$M$33"}</definedName>
    <definedName name="HTML_Control_3_4_1_3" hidden="1">{"'Ark1'!$A$8:$M$33"}</definedName>
    <definedName name="HTML_Control_3_4_1_3_1" hidden="1">{"'Ark1'!$A$8:$M$33"}</definedName>
    <definedName name="HTML_Control_3_4_1_3_1_1" hidden="1">{"'Ark1'!$A$8:$M$33"}</definedName>
    <definedName name="HTML_Control_3_4_1_3_1_2" hidden="1">{"'Ark1'!$A$8:$M$33"}</definedName>
    <definedName name="HTML_Control_3_4_1_3_1_3" hidden="1">{"'Ark1'!$A$8:$M$33"}</definedName>
    <definedName name="HTML_Control_3_4_1_3_1_4" hidden="1">{"'Ark1'!$A$8:$M$33"}</definedName>
    <definedName name="HTML_Control_3_4_1_3_1_5" hidden="1">{"'Ark1'!$A$8:$M$33"}</definedName>
    <definedName name="HTML_Control_3_4_1_3_2" hidden="1">{"'Ark1'!$A$8:$M$33"}</definedName>
    <definedName name="HTML_Control_3_4_1_3_2_1" hidden="1">{"'Ark1'!$A$8:$M$33"}</definedName>
    <definedName name="HTML_Control_3_4_1_3_2_2" hidden="1">{"'Ark1'!$A$8:$M$33"}</definedName>
    <definedName name="HTML_Control_3_4_1_3_2_3" hidden="1">{"'Ark1'!$A$8:$M$33"}</definedName>
    <definedName name="HTML_Control_3_4_1_3_2_4" hidden="1">{"'Ark1'!$A$8:$M$33"}</definedName>
    <definedName name="HTML_Control_3_4_1_3_2_5" hidden="1">{"'Ark1'!$A$8:$M$33"}</definedName>
    <definedName name="HTML_Control_3_4_1_3_3" hidden="1">{"'Ark1'!$A$8:$M$33"}</definedName>
    <definedName name="HTML_Control_3_4_1_3_3_1" hidden="1">{"'Ark1'!$A$8:$M$33"}</definedName>
    <definedName name="HTML_Control_3_4_1_3_3_2" hidden="1">{"'Ark1'!$A$8:$M$33"}</definedName>
    <definedName name="HTML_Control_3_4_1_3_3_3" hidden="1">{"'Ark1'!$A$8:$M$33"}</definedName>
    <definedName name="HTML_Control_3_4_1_3_3_4" hidden="1">{"'Ark1'!$A$8:$M$33"}</definedName>
    <definedName name="HTML_Control_3_4_1_3_3_5" hidden="1">{"'Ark1'!$A$8:$M$33"}</definedName>
    <definedName name="HTML_Control_3_4_1_3_4" hidden="1">{"'Ark1'!$A$8:$M$33"}</definedName>
    <definedName name="HTML_Control_3_4_1_3_4_1" hidden="1">{"'Ark1'!$A$8:$M$33"}</definedName>
    <definedName name="HTML_Control_3_4_1_3_4_2" hidden="1">{"'Ark1'!$A$8:$M$33"}</definedName>
    <definedName name="HTML_Control_3_4_1_3_4_3" hidden="1">{"'Ark1'!$A$8:$M$33"}</definedName>
    <definedName name="HTML_Control_3_4_1_3_4_4" hidden="1">{"'Ark1'!$A$8:$M$33"}</definedName>
    <definedName name="HTML_Control_3_4_1_3_4_5" hidden="1">{"'Ark1'!$A$8:$M$33"}</definedName>
    <definedName name="HTML_Control_3_4_1_3_5" hidden="1">{"'Ark1'!$A$8:$M$33"}</definedName>
    <definedName name="HTML_Control_3_4_1_3_5_1" hidden="1">{"'Ark1'!$A$8:$M$33"}</definedName>
    <definedName name="HTML_Control_3_4_1_3_5_2" hidden="1">{"'Ark1'!$A$8:$M$33"}</definedName>
    <definedName name="HTML_Control_3_4_1_3_5_3" hidden="1">{"'Ark1'!$A$8:$M$33"}</definedName>
    <definedName name="HTML_Control_3_4_1_3_5_4" hidden="1">{"'Ark1'!$A$8:$M$33"}</definedName>
    <definedName name="HTML_Control_3_4_1_3_5_5" hidden="1">{"'Ark1'!$A$8:$M$33"}</definedName>
    <definedName name="HTML_Control_3_4_1_4" hidden="1">{"'Ark1'!$A$8:$M$33"}</definedName>
    <definedName name="HTML_Control_3_4_1_4_1" hidden="1">{"'Ark1'!$A$8:$M$33"}</definedName>
    <definedName name="HTML_Control_3_4_1_4_2" hidden="1">{"'Ark1'!$A$8:$M$33"}</definedName>
    <definedName name="HTML_Control_3_4_1_4_3" hidden="1">{"'Ark1'!$A$8:$M$33"}</definedName>
    <definedName name="HTML_Control_3_4_1_4_4" hidden="1">{"'Ark1'!$A$8:$M$33"}</definedName>
    <definedName name="HTML_Control_3_4_1_4_5" hidden="1">{"'Ark1'!$A$8:$M$33"}</definedName>
    <definedName name="HTML_Control_3_4_1_5" hidden="1">{"'Ark1'!$A$8:$M$33"}</definedName>
    <definedName name="HTML_Control_3_4_1_5_1" hidden="1">{"'Ark1'!$A$8:$M$33"}</definedName>
    <definedName name="HTML_Control_3_4_1_5_2" hidden="1">{"'Ark1'!$A$8:$M$33"}</definedName>
    <definedName name="HTML_Control_3_4_1_5_3" hidden="1">{"'Ark1'!$A$8:$M$33"}</definedName>
    <definedName name="HTML_Control_3_4_1_5_4" hidden="1">{"'Ark1'!$A$8:$M$33"}</definedName>
    <definedName name="HTML_Control_3_4_1_5_5" hidden="1">{"'Ark1'!$A$8:$M$33"}</definedName>
    <definedName name="HTML_Control_3_4_2" hidden="1">{"'Ark1'!$A$8:$M$33"}</definedName>
    <definedName name="HTML_Control_3_4_2_1" hidden="1">{"'Ark1'!$A$8:$M$33"}</definedName>
    <definedName name="HTML_Control_3_4_2_1_1" hidden="1">{"'Ark1'!$A$8:$M$33"}</definedName>
    <definedName name="HTML_Control_3_4_2_1_1_1" hidden="1">{"'Ark1'!$A$8:$M$33"}</definedName>
    <definedName name="HTML_Control_3_4_2_1_1_2" hidden="1">{"'Ark1'!$A$8:$M$33"}</definedName>
    <definedName name="HTML_Control_3_4_2_1_1_3" hidden="1">{"'Ark1'!$A$8:$M$33"}</definedName>
    <definedName name="HTML_Control_3_4_2_1_1_4" hidden="1">{"'Ark1'!$A$8:$M$33"}</definedName>
    <definedName name="HTML_Control_3_4_2_1_1_5" hidden="1">{"'Ark1'!$A$8:$M$33"}</definedName>
    <definedName name="HTML_Control_3_4_2_1_2" hidden="1">{"'Ark1'!$A$8:$M$33"}</definedName>
    <definedName name="HTML_Control_3_4_2_1_2_1" hidden="1">{"'Ark1'!$A$8:$M$33"}</definedName>
    <definedName name="HTML_Control_3_4_2_1_2_2" hidden="1">{"'Ark1'!$A$8:$M$33"}</definedName>
    <definedName name="HTML_Control_3_4_2_1_2_3" hidden="1">{"'Ark1'!$A$8:$M$33"}</definedName>
    <definedName name="HTML_Control_3_4_2_1_2_4" hidden="1">{"'Ark1'!$A$8:$M$33"}</definedName>
    <definedName name="HTML_Control_3_4_2_1_2_5" hidden="1">{"'Ark1'!$A$8:$M$33"}</definedName>
    <definedName name="HTML_Control_3_4_2_1_3" hidden="1">{"'Ark1'!$A$8:$M$33"}</definedName>
    <definedName name="HTML_Control_3_4_2_1_3_1" hidden="1">{"'Ark1'!$A$8:$M$33"}</definedName>
    <definedName name="HTML_Control_3_4_2_1_3_2" hidden="1">{"'Ark1'!$A$8:$M$33"}</definedName>
    <definedName name="HTML_Control_3_4_2_1_3_3" hidden="1">{"'Ark1'!$A$8:$M$33"}</definedName>
    <definedName name="HTML_Control_3_4_2_1_3_4" hidden="1">{"'Ark1'!$A$8:$M$33"}</definedName>
    <definedName name="HTML_Control_3_4_2_1_3_5" hidden="1">{"'Ark1'!$A$8:$M$33"}</definedName>
    <definedName name="HTML_Control_3_4_2_1_4" hidden="1">{"'Ark1'!$A$8:$M$33"}</definedName>
    <definedName name="HTML_Control_3_4_2_1_4_1" hidden="1">{"'Ark1'!$A$8:$M$33"}</definedName>
    <definedName name="HTML_Control_3_4_2_1_4_2" hidden="1">{"'Ark1'!$A$8:$M$33"}</definedName>
    <definedName name="HTML_Control_3_4_2_1_4_3" hidden="1">{"'Ark1'!$A$8:$M$33"}</definedName>
    <definedName name="HTML_Control_3_4_2_1_4_4" hidden="1">{"'Ark1'!$A$8:$M$33"}</definedName>
    <definedName name="HTML_Control_3_4_2_1_4_5" hidden="1">{"'Ark1'!$A$8:$M$33"}</definedName>
    <definedName name="HTML_Control_3_4_2_1_5" hidden="1">{"'Ark1'!$A$8:$M$33"}</definedName>
    <definedName name="HTML_Control_3_4_2_1_5_1" hidden="1">{"'Ark1'!$A$8:$M$33"}</definedName>
    <definedName name="HTML_Control_3_4_2_1_5_2" hidden="1">{"'Ark1'!$A$8:$M$33"}</definedName>
    <definedName name="HTML_Control_3_4_2_1_5_3" hidden="1">{"'Ark1'!$A$8:$M$33"}</definedName>
    <definedName name="HTML_Control_3_4_2_1_5_4" hidden="1">{"'Ark1'!$A$8:$M$33"}</definedName>
    <definedName name="HTML_Control_3_4_2_1_5_5" hidden="1">{"'Ark1'!$A$8:$M$33"}</definedName>
    <definedName name="HTML_Control_3_4_2_2" hidden="1">{"'Ark1'!$A$8:$M$33"}</definedName>
    <definedName name="HTML_Control_3_4_2_2_1" hidden="1">{"'Ark1'!$A$8:$M$33"}</definedName>
    <definedName name="HTML_Control_3_4_2_2_2" hidden="1">{"'Ark1'!$A$8:$M$33"}</definedName>
    <definedName name="HTML_Control_3_4_2_2_3" hidden="1">{"'Ark1'!$A$8:$M$33"}</definedName>
    <definedName name="HTML_Control_3_4_2_2_4" hidden="1">{"'Ark1'!$A$8:$M$33"}</definedName>
    <definedName name="HTML_Control_3_4_2_2_5" hidden="1">{"'Ark1'!$A$8:$M$33"}</definedName>
    <definedName name="HTML_Control_3_4_2_3" hidden="1">{"'Ark1'!$A$8:$M$33"}</definedName>
    <definedName name="HTML_Control_3_4_2_3_1" hidden="1">{"'Ark1'!$A$8:$M$33"}</definedName>
    <definedName name="HTML_Control_3_4_2_3_2" hidden="1">{"'Ark1'!$A$8:$M$33"}</definedName>
    <definedName name="HTML_Control_3_4_2_3_3" hidden="1">{"'Ark1'!$A$8:$M$33"}</definedName>
    <definedName name="HTML_Control_3_4_2_3_4" hidden="1">{"'Ark1'!$A$8:$M$33"}</definedName>
    <definedName name="HTML_Control_3_4_2_3_5" hidden="1">{"'Ark1'!$A$8:$M$33"}</definedName>
    <definedName name="HTML_Control_3_4_2_4" hidden="1">{"'Ark1'!$A$8:$M$33"}</definedName>
    <definedName name="HTML_Control_3_4_2_4_1" hidden="1">{"'Ark1'!$A$8:$M$33"}</definedName>
    <definedName name="HTML_Control_3_4_2_4_2" hidden="1">{"'Ark1'!$A$8:$M$33"}</definedName>
    <definedName name="HTML_Control_3_4_2_4_3" hidden="1">{"'Ark1'!$A$8:$M$33"}</definedName>
    <definedName name="HTML_Control_3_4_2_4_4" hidden="1">{"'Ark1'!$A$8:$M$33"}</definedName>
    <definedName name="HTML_Control_3_4_2_4_5" hidden="1">{"'Ark1'!$A$8:$M$33"}</definedName>
    <definedName name="HTML_Control_3_4_2_5" hidden="1">{"'Ark1'!$A$8:$M$33"}</definedName>
    <definedName name="HTML_Control_3_4_2_5_1" hidden="1">{"'Ark1'!$A$8:$M$33"}</definedName>
    <definedName name="HTML_Control_3_4_2_5_2" hidden="1">{"'Ark1'!$A$8:$M$33"}</definedName>
    <definedName name="HTML_Control_3_4_2_5_3" hidden="1">{"'Ark1'!$A$8:$M$33"}</definedName>
    <definedName name="HTML_Control_3_4_2_5_4" hidden="1">{"'Ark1'!$A$8:$M$33"}</definedName>
    <definedName name="HTML_Control_3_4_2_5_5" hidden="1">{"'Ark1'!$A$8:$M$33"}</definedName>
    <definedName name="HTML_Control_3_4_3" hidden="1">{"'Ark1'!$A$8:$M$33"}</definedName>
    <definedName name="HTML_Control_3_4_3_1" hidden="1">{"'Ark1'!$A$8:$M$33"}</definedName>
    <definedName name="HTML_Control_3_4_3_1_1" hidden="1">{"'Ark1'!$A$8:$M$33"}</definedName>
    <definedName name="HTML_Control_3_4_3_1_1_1" hidden="1">{"'Ark1'!$A$8:$M$33"}</definedName>
    <definedName name="HTML_Control_3_4_3_1_1_2" hidden="1">{"'Ark1'!$A$8:$M$33"}</definedName>
    <definedName name="HTML_Control_3_4_3_1_1_3" hidden="1">{"'Ark1'!$A$8:$M$33"}</definedName>
    <definedName name="HTML_Control_3_4_3_1_1_4" hidden="1">{"'Ark1'!$A$8:$M$33"}</definedName>
    <definedName name="HTML_Control_3_4_3_1_1_5" hidden="1">{"'Ark1'!$A$8:$M$33"}</definedName>
    <definedName name="HTML_Control_3_4_3_1_2" hidden="1">{"'Ark1'!$A$8:$M$33"}</definedName>
    <definedName name="HTML_Control_3_4_3_1_2_1" hidden="1">{"'Ark1'!$A$8:$M$33"}</definedName>
    <definedName name="HTML_Control_3_4_3_1_2_2" hidden="1">{"'Ark1'!$A$8:$M$33"}</definedName>
    <definedName name="HTML_Control_3_4_3_1_2_3" hidden="1">{"'Ark1'!$A$8:$M$33"}</definedName>
    <definedName name="HTML_Control_3_4_3_1_2_4" hidden="1">{"'Ark1'!$A$8:$M$33"}</definedName>
    <definedName name="HTML_Control_3_4_3_1_2_5" hidden="1">{"'Ark1'!$A$8:$M$33"}</definedName>
    <definedName name="HTML_Control_3_4_3_1_3" hidden="1">{"'Ark1'!$A$8:$M$33"}</definedName>
    <definedName name="HTML_Control_3_4_3_1_3_1" hidden="1">{"'Ark1'!$A$8:$M$33"}</definedName>
    <definedName name="HTML_Control_3_4_3_1_3_2" hidden="1">{"'Ark1'!$A$8:$M$33"}</definedName>
    <definedName name="HTML_Control_3_4_3_1_3_3" hidden="1">{"'Ark1'!$A$8:$M$33"}</definedName>
    <definedName name="HTML_Control_3_4_3_1_3_4" hidden="1">{"'Ark1'!$A$8:$M$33"}</definedName>
    <definedName name="HTML_Control_3_4_3_1_3_5" hidden="1">{"'Ark1'!$A$8:$M$33"}</definedName>
    <definedName name="HTML_Control_3_4_3_1_4" hidden="1">{"'Ark1'!$A$8:$M$33"}</definedName>
    <definedName name="HTML_Control_3_4_3_1_4_1" hidden="1">{"'Ark1'!$A$8:$M$33"}</definedName>
    <definedName name="HTML_Control_3_4_3_1_4_2" hidden="1">{"'Ark1'!$A$8:$M$33"}</definedName>
    <definedName name="HTML_Control_3_4_3_1_4_3" hidden="1">{"'Ark1'!$A$8:$M$33"}</definedName>
    <definedName name="HTML_Control_3_4_3_1_4_4" hidden="1">{"'Ark1'!$A$8:$M$33"}</definedName>
    <definedName name="HTML_Control_3_4_3_1_4_5" hidden="1">{"'Ark1'!$A$8:$M$33"}</definedName>
    <definedName name="HTML_Control_3_4_3_1_5" hidden="1">{"'Ark1'!$A$8:$M$33"}</definedName>
    <definedName name="HTML_Control_3_4_3_1_5_1" hidden="1">{"'Ark1'!$A$8:$M$33"}</definedName>
    <definedName name="HTML_Control_3_4_3_1_5_2" hidden="1">{"'Ark1'!$A$8:$M$33"}</definedName>
    <definedName name="HTML_Control_3_4_3_1_5_3" hidden="1">{"'Ark1'!$A$8:$M$33"}</definedName>
    <definedName name="HTML_Control_3_4_3_1_5_4" hidden="1">{"'Ark1'!$A$8:$M$33"}</definedName>
    <definedName name="HTML_Control_3_4_3_1_5_5" hidden="1">{"'Ark1'!$A$8:$M$33"}</definedName>
    <definedName name="HTML_Control_3_4_3_2" hidden="1">{"'Ark1'!$A$8:$M$33"}</definedName>
    <definedName name="HTML_Control_3_4_3_2_1" hidden="1">{"'Ark1'!$A$8:$M$33"}</definedName>
    <definedName name="HTML_Control_3_4_3_2_2" hidden="1">{"'Ark1'!$A$8:$M$33"}</definedName>
    <definedName name="HTML_Control_3_4_3_2_3" hidden="1">{"'Ark1'!$A$8:$M$33"}</definedName>
    <definedName name="HTML_Control_3_4_3_2_4" hidden="1">{"'Ark1'!$A$8:$M$33"}</definedName>
    <definedName name="HTML_Control_3_4_3_2_5" hidden="1">{"'Ark1'!$A$8:$M$33"}</definedName>
    <definedName name="HTML_Control_3_4_3_3" hidden="1">{"'Ark1'!$A$8:$M$33"}</definedName>
    <definedName name="HTML_Control_3_4_3_3_1" hidden="1">{"'Ark1'!$A$8:$M$33"}</definedName>
    <definedName name="HTML_Control_3_4_3_3_2" hidden="1">{"'Ark1'!$A$8:$M$33"}</definedName>
    <definedName name="HTML_Control_3_4_3_3_3" hidden="1">{"'Ark1'!$A$8:$M$33"}</definedName>
    <definedName name="HTML_Control_3_4_3_3_4" hidden="1">{"'Ark1'!$A$8:$M$33"}</definedName>
    <definedName name="HTML_Control_3_4_3_3_5" hidden="1">{"'Ark1'!$A$8:$M$33"}</definedName>
    <definedName name="HTML_Control_3_4_3_4" hidden="1">{"'Ark1'!$A$8:$M$33"}</definedName>
    <definedName name="HTML_Control_3_4_3_4_1" hidden="1">{"'Ark1'!$A$8:$M$33"}</definedName>
    <definedName name="HTML_Control_3_4_3_4_2" hidden="1">{"'Ark1'!$A$8:$M$33"}</definedName>
    <definedName name="HTML_Control_3_4_3_4_3" hidden="1">{"'Ark1'!$A$8:$M$33"}</definedName>
    <definedName name="HTML_Control_3_4_3_4_4" hidden="1">{"'Ark1'!$A$8:$M$33"}</definedName>
    <definedName name="HTML_Control_3_4_3_4_5" hidden="1">{"'Ark1'!$A$8:$M$33"}</definedName>
    <definedName name="HTML_Control_3_4_3_5" hidden="1">{"'Ark1'!$A$8:$M$33"}</definedName>
    <definedName name="HTML_Control_3_4_3_5_1" hidden="1">{"'Ark1'!$A$8:$M$33"}</definedName>
    <definedName name="HTML_Control_3_4_3_5_2" hidden="1">{"'Ark1'!$A$8:$M$33"}</definedName>
    <definedName name="HTML_Control_3_4_3_5_3" hidden="1">{"'Ark1'!$A$8:$M$33"}</definedName>
    <definedName name="HTML_Control_3_4_3_5_4" hidden="1">{"'Ark1'!$A$8:$M$33"}</definedName>
    <definedName name="HTML_Control_3_4_3_5_5" hidden="1">{"'Ark1'!$A$8:$M$33"}</definedName>
    <definedName name="HTML_Control_3_4_4" hidden="1">{"'Ark1'!$A$8:$M$33"}</definedName>
    <definedName name="HTML_Control_3_4_4_1" hidden="1">{"'Ark1'!$A$8:$M$33"}</definedName>
    <definedName name="HTML_Control_3_4_4_1_1" hidden="1">{"'Ark1'!$A$8:$M$33"}</definedName>
    <definedName name="HTML_Control_3_4_4_1_2" hidden="1">{"'Ark1'!$A$8:$M$33"}</definedName>
    <definedName name="HTML_Control_3_4_4_1_3" hidden="1">{"'Ark1'!$A$8:$M$33"}</definedName>
    <definedName name="HTML_Control_3_4_4_1_4" hidden="1">{"'Ark1'!$A$8:$M$33"}</definedName>
    <definedName name="HTML_Control_3_4_4_1_5" hidden="1">{"'Ark1'!$A$8:$M$33"}</definedName>
    <definedName name="HTML_Control_3_4_4_2" hidden="1">{"'Ark1'!$A$8:$M$33"}</definedName>
    <definedName name="HTML_Control_3_4_4_2_1" hidden="1">{"'Ark1'!$A$8:$M$33"}</definedName>
    <definedName name="HTML_Control_3_4_4_2_2" hidden="1">{"'Ark1'!$A$8:$M$33"}</definedName>
    <definedName name="HTML_Control_3_4_4_2_3" hidden="1">{"'Ark1'!$A$8:$M$33"}</definedName>
    <definedName name="HTML_Control_3_4_4_2_4" hidden="1">{"'Ark1'!$A$8:$M$33"}</definedName>
    <definedName name="HTML_Control_3_4_4_2_5" hidden="1">{"'Ark1'!$A$8:$M$33"}</definedName>
    <definedName name="HTML_Control_3_4_4_3" hidden="1">{"'Ark1'!$A$8:$M$33"}</definedName>
    <definedName name="HTML_Control_3_4_4_3_1" hidden="1">{"'Ark1'!$A$8:$M$33"}</definedName>
    <definedName name="HTML_Control_3_4_4_3_2" hidden="1">{"'Ark1'!$A$8:$M$33"}</definedName>
    <definedName name="HTML_Control_3_4_4_3_3" hidden="1">{"'Ark1'!$A$8:$M$33"}</definedName>
    <definedName name="HTML_Control_3_4_4_3_4" hidden="1">{"'Ark1'!$A$8:$M$33"}</definedName>
    <definedName name="HTML_Control_3_4_4_3_5" hidden="1">{"'Ark1'!$A$8:$M$33"}</definedName>
    <definedName name="HTML_Control_3_4_4_4" hidden="1">{"'Ark1'!$A$8:$M$33"}</definedName>
    <definedName name="HTML_Control_3_4_4_4_1" hidden="1">{"'Ark1'!$A$8:$M$33"}</definedName>
    <definedName name="HTML_Control_3_4_4_4_2" hidden="1">{"'Ark1'!$A$8:$M$33"}</definedName>
    <definedName name="HTML_Control_3_4_4_4_3" hidden="1">{"'Ark1'!$A$8:$M$33"}</definedName>
    <definedName name="HTML_Control_3_4_4_4_4" hidden="1">{"'Ark1'!$A$8:$M$33"}</definedName>
    <definedName name="HTML_Control_3_4_4_4_5" hidden="1">{"'Ark1'!$A$8:$M$33"}</definedName>
    <definedName name="HTML_Control_3_4_4_5" hidden="1">{"'Ark1'!$A$8:$M$33"}</definedName>
    <definedName name="HTML_Control_3_4_4_5_1" hidden="1">{"'Ark1'!$A$8:$M$33"}</definedName>
    <definedName name="HTML_Control_3_4_4_5_2" hidden="1">{"'Ark1'!$A$8:$M$33"}</definedName>
    <definedName name="HTML_Control_3_4_4_5_3" hidden="1">{"'Ark1'!$A$8:$M$33"}</definedName>
    <definedName name="HTML_Control_3_4_4_5_4" hidden="1">{"'Ark1'!$A$8:$M$33"}</definedName>
    <definedName name="HTML_Control_3_4_4_5_5" hidden="1">{"'Ark1'!$A$8:$M$33"}</definedName>
    <definedName name="HTML_Control_3_4_5" hidden="1">{"'Ark1'!$A$8:$M$33"}</definedName>
    <definedName name="HTML_Control_3_4_5_1" hidden="1">{"'Ark1'!$A$8:$M$33"}</definedName>
    <definedName name="HTML_Control_3_4_5_2" hidden="1">{"'Ark1'!$A$8:$M$33"}</definedName>
    <definedName name="HTML_Control_3_4_5_3" hidden="1">{"'Ark1'!$A$8:$M$33"}</definedName>
    <definedName name="HTML_Control_3_4_5_4" hidden="1">{"'Ark1'!$A$8:$M$33"}</definedName>
    <definedName name="HTML_Control_3_4_5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1_1" hidden="1">{"'Ark1'!$A$8:$M$33"}</definedName>
    <definedName name="HTML_Control_3_5_1_1_1_2" hidden="1">{"'Ark1'!$A$8:$M$33"}</definedName>
    <definedName name="HTML_Control_3_5_1_1_1_3" hidden="1">{"'Ark1'!$A$8:$M$33"}</definedName>
    <definedName name="HTML_Control_3_5_1_1_1_4" hidden="1">{"'Ark1'!$A$8:$M$33"}</definedName>
    <definedName name="HTML_Control_3_5_1_1_1_5" hidden="1">{"'Ark1'!$A$8:$M$33"}</definedName>
    <definedName name="HTML_Control_3_5_1_1_2" hidden="1">{"'Ark1'!$A$8:$M$33"}</definedName>
    <definedName name="HTML_Control_3_5_1_1_2_1" hidden="1">{"'Ark1'!$A$8:$M$33"}</definedName>
    <definedName name="HTML_Control_3_5_1_1_2_2" hidden="1">{"'Ark1'!$A$8:$M$33"}</definedName>
    <definedName name="HTML_Control_3_5_1_1_2_3" hidden="1">{"'Ark1'!$A$8:$M$33"}</definedName>
    <definedName name="HTML_Control_3_5_1_1_2_4" hidden="1">{"'Ark1'!$A$8:$M$33"}</definedName>
    <definedName name="HTML_Control_3_5_1_1_2_5" hidden="1">{"'Ark1'!$A$8:$M$33"}</definedName>
    <definedName name="HTML_Control_3_5_1_1_3" hidden="1">{"'Ark1'!$A$8:$M$33"}</definedName>
    <definedName name="HTML_Control_3_5_1_1_3_1" hidden="1">{"'Ark1'!$A$8:$M$33"}</definedName>
    <definedName name="HTML_Control_3_5_1_1_3_2" hidden="1">{"'Ark1'!$A$8:$M$33"}</definedName>
    <definedName name="HTML_Control_3_5_1_1_3_3" hidden="1">{"'Ark1'!$A$8:$M$33"}</definedName>
    <definedName name="HTML_Control_3_5_1_1_3_4" hidden="1">{"'Ark1'!$A$8:$M$33"}</definedName>
    <definedName name="HTML_Control_3_5_1_1_3_5" hidden="1">{"'Ark1'!$A$8:$M$33"}</definedName>
    <definedName name="HTML_Control_3_5_1_1_4" hidden="1">{"'Ark1'!$A$8:$M$33"}</definedName>
    <definedName name="HTML_Control_3_5_1_1_4_1" hidden="1">{"'Ark1'!$A$8:$M$33"}</definedName>
    <definedName name="HTML_Control_3_5_1_1_4_2" hidden="1">{"'Ark1'!$A$8:$M$33"}</definedName>
    <definedName name="HTML_Control_3_5_1_1_4_3" hidden="1">{"'Ark1'!$A$8:$M$33"}</definedName>
    <definedName name="HTML_Control_3_5_1_1_4_4" hidden="1">{"'Ark1'!$A$8:$M$33"}</definedName>
    <definedName name="HTML_Control_3_5_1_1_4_5" hidden="1">{"'Ark1'!$A$8:$M$33"}</definedName>
    <definedName name="HTML_Control_3_5_1_1_5" hidden="1">{"'Ark1'!$A$8:$M$33"}</definedName>
    <definedName name="HTML_Control_3_5_1_1_5_1" hidden="1">{"'Ark1'!$A$8:$M$33"}</definedName>
    <definedName name="HTML_Control_3_5_1_1_5_2" hidden="1">{"'Ark1'!$A$8:$M$33"}</definedName>
    <definedName name="HTML_Control_3_5_1_1_5_3" hidden="1">{"'Ark1'!$A$8:$M$33"}</definedName>
    <definedName name="HTML_Control_3_5_1_1_5_4" hidden="1">{"'Ark1'!$A$8:$M$33"}</definedName>
    <definedName name="HTML_Control_3_5_1_1_5_5" hidden="1">{"'Ark1'!$A$8:$M$33"}</definedName>
    <definedName name="HTML_Control_3_5_1_2" hidden="1">{"'Ark1'!$A$8:$M$33"}</definedName>
    <definedName name="HTML_Control_3_5_1_2_1" hidden="1">{"'Ark1'!$A$8:$M$33"}</definedName>
    <definedName name="HTML_Control_3_5_1_2_2" hidden="1">{"'Ark1'!$A$8:$M$33"}</definedName>
    <definedName name="HTML_Control_3_5_1_2_3" hidden="1">{"'Ark1'!$A$8:$M$33"}</definedName>
    <definedName name="HTML_Control_3_5_1_2_4" hidden="1">{"'Ark1'!$A$8:$M$33"}</definedName>
    <definedName name="HTML_Control_3_5_1_2_5" hidden="1">{"'Ark1'!$A$8:$M$33"}</definedName>
    <definedName name="HTML_Control_3_5_1_3" hidden="1">{"'Ark1'!$A$8:$M$33"}</definedName>
    <definedName name="HTML_Control_3_5_1_3_1" hidden="1">{"'Ark1'!$A$8:$M$33"}</definedName>
    <definedName name="HTML_Control_3_5_1_3_2" hidden="1">{"'Ark1'!$A$8:$M$33"}</definedName>
    <definedName name="HTML_Control_3_5_1_3_3" hidden="1">{"'Ark1'!$A$8:$M$33"}</definedName>
    <definedName name="HTML_Control_3_5_1_3_4" hidden="1">{"'Ark1'!$A$8:$M$33"}</definedName>
    <definedName name="HTML_Control_3_5_1_3_5" hidden="1">{"'Ark1'!$A$8:$M$33"}</definedName>
    <definedName name="HTML_Control_3_5_1_4" hidden="1">{"'Ark1'!$A$8:$M$33"}</definedName>
    <definedName name="HTML_Control_3_5_1_4_1" hidden="1">{"'Ark1'!$A$8:$M$33"}</definedName>
    <definedName name="HTML_Control_3_5_1_4_2" hidden="1">{"'Ark1'!$A$8:$M$33"}</definedName>
    <definedName name="HTML_Control_3_5_1_4_3" hidden="1">{"'Ark1'!$A$8:$M$33"}</definedName>
    <definedName name="HTML_Control_3_5_1_4_4" hidden="1">{"'Ark1'!$A$8:$M$33"}</definedName>
    <definedName name="HTML_Control_3_5_1_4_5" hidden="1">{"'Ark1'!$A$8:$M$33"}</definedName>
    <definedName name="HTML_Control_3_5_1_5" hidden="1">{"'Ark1'!$A$8:$M$33"}</definedName>
    <definedName name="HTML_Control_3_5_1_5_1" hidden="1">{"'Ark1'!$A$8:$M$33"}</definedName>
    <definedName name="HTML_Control_3_5_1_5_2" hidden="1">{"'Ark1'!$A$8:$M$33"}</definedName>
    <definedName name="HTML_Control_3_5_1_5_3" hidden="1">{"'Ark1'!$A$8:$M$33"}</definedName>
    <definedName name="HTML_Control_3_5_1_5_4" hidden="1">{"'Ark1'!$A$8:$M$33"}</definedName>
    <definedName name="HTML_Control_3_5_1_5_5" hidden="1">{"'Ark1'!$A$8:$M$33"}</definedName>
    <definedName name="HTML_Control_3_5_2" hidden="1">{"'Ark1'!$A$8:$M$33"}</definedName>
    <definedName name="HTML_Control_3_5_2_1" hidden="1">{"'Ark1'!$A$8:$M$33"}</definedName>
    <definedName name="HTML_Control_3_5_2_1_1" hidden="1">{"'Ark1'!$A$8:$M$33"}</definedName>
    <definedName name="HTML_Control_3_5_2_1_1_1" hidden="1">{"'Ark1'!$A$8:$M$33"}</definedName>
    <definedName name="HTML_Control_3_5_2_1_1_2" hidden="1">{"'Ark1'!$A$8:$M$33"}</definedName>
    <definedName name="HTML_Control_3_5_2_1_1_3" hidden="1">{"'Ark1'!$A$8:$M$33"}</definedName>
    <definedName name="HTML_Control_3_5_2_1_1_4" hidden="1">{"'Ark1'!$A$8:$M$33"}</definedName>
    <definedName name="HTML_Control_3_5_2_1_1_5" hidden="1">{"'Ark1'!$A$8:$M$33"}</definedName>
    <definedName name="HTML_Control_3_5_2_1_2" hidden="1">{"'Ark1'!$A$8:$M$33"}</definedName>
    <definedName name="HTML_Control_3_5_2_1_2_1" hidden="1">{"'Ark1'!$A$8:$M$33"}</definedName>
    <definedName name="HTML_Control_3_5_2_1_2_2" hidden="1">{"'Ark1'!$A$8:$M$33"}</definedName>
    <definedName name="HTML_Control_3_5_2_1_2_3" hidden="1">{"'Ark1'!$A$8:$M$33"}</definedName>
    <definedName name="HTML_Control_3_5_2_1_2_4" hidden="1">{"'Ark1'!$A$8:$M$33"}</definedName>
    <definedName name="HTML_Control_3_5_2_1_2_5" hidden="1">{"'Ark1'!$A$8:$M$33"}</definedName>
    <definedName name="HTML_Control_3_5_2_1_3" hidden="1">{"'Ark1'!$A$8:$M$33"}</definedName>
    <definedName name="HTML_Control_3_5_2_1_3_1" hidden="1">{"'Ark1'!$A$8:$M$33"}</definedName>
    <definedName name="HTML_Control_3_5_2_1_3_2" hidden="1">{"'Ark1'!$A$8:$M$33"}</definedName>
    <definedName name="HTML_Control_3_5_2_1_3_3" hidden="1">{"'Ark1'!$A$8:$M$33"}</definedName>
    <definedName name="HTML_Control_3_5_2_1_3_4" hidden="1">{"'Ark1'!$A$8:$M$33"}</definedName>
    <definedName name="HTML_Control_3_5_2_1_3_5" hidden="1">{"'Ark1'!$A$8:$M$33"}</definedName>
    <definedName name="HTML_Control_3_5_2_1_4" hidden="1">{"'Ark1'!$A$8:$M$33"}</definedName>
    <definedName name="HTML_Control_3_5_2_1_4_1" hidden="1">{"'Ark1'!$A$8:$M$33"}</definedName>
    <definedName name="HTML_Control_3_5_2_1_4_2" hidden="1">{"'Ark1'!$A$8:$M$33"}</definedName>
    <definedName name="HTML_Control_3_5_2_1_4_3" hidden="1">{"'Ark1'!$A$8:$M$33"}</definedName>
    <definedName name="HTML_Control_3_5_2_1_4_4" hidden="1">{"'Ark1'!$A$8:$M$33"}</definedName>
    <definedName name="HTML_Control_3_5_2_1_4_5" hidden="1">{"'Ark1'!$A$8:$M$33"}</definedName>
    <definedName name="HTML_Control_3_5_2_1_5" hidden="1">{"'Ark1'!$A$8:$M$33"}</definedName>
    <definedName name="HTML_Control_3_5_2_1_5_1" hidden="1">{"'Ark1'!$A$8:$M$33"}</definedName>
    <definedName name="HTML_Control_3_5_2_1_5_2" hidden="1">{"'Ark1'!$A$8:$M$33"}</definedName>
    <definedName name="HTML_Control_3_5_2_1_5_3" hidden="1">{"'Ark1'!$A$8:$M$33"}</definedName>
    <definedName name="HTML_Control_3_5_2_1_5_4" hidden="1">{"'Ark1'!$A$8:$M$33"}</definedName>
    <definedName name="HTML_Control_3_5_2_1_5_5" hidden="1">{"'Ark1'!$A$8:$M$33"}</definedName>
    <definedName name="HTML_Control_3_5_2_2" hidden="1">{"'Ark1'!$A$8:$M$33"}</definedName>
    <definedName name="HTML_Control_3_5_2_2_1" hidden="1">{"'Ark1'!$A$8:$M$33"}</definedName>
    <definedName name="HTML_Control_3_5_2_2_2" hidden="1">{"'Ark1'!$A$8:$M$33"}</definedName>
    <definedName name="HTML_Control_3_5_2_2_3" hidden="1">{"'Ark1'!$A$8:$M$33"}</definedName>
    <definedName name="HTML_Control_3_5_2_2_4" hidden="1">{"'Ark1'!$A$8:$M$33"}</definedName>
    <definedName name="HTML_Control_3_5_2_2_5" hidden="1">{"'Ark1'!$A$8:$M$33"}</definedName>
    <definedName name="HTML_Control_3_5_2_3" hidden="1">{"'Ark1'!$A$8:$M$33"}</definedName>
    <definedName name="HTML_Control_3_5_2_3_1" hidden="1">{"'Ark1'!$A$8:$M$33"}</definedName>
    <definedName name="HTML_Control_3_5_2_3_2" hidden="1">{"'Ark1'!$A$8:$M$33"}</definedName>
    <definedName name="HTML_Control_3_5_2_3_3" hidden="1">{"'Ark1'!$A$8:$M$33"}</definedName>
    <definedName name="HTML_Control_3_5_2_3_4" hidden="1">{"'Ark1'!$A$8:$M$33"}</definedName>
    <definedName name="HTML_Control_3_5_2_3_5" hidden="1">{"'Ark1'!$A$8:$M$33"}</definedName>
    <definedName name="HTML_Control_3_5_2_4" hidden="1">{"'Ark1'!$A$8:$M$33"}</definedName>
    <definedName name="HTML_Control_3_5_2_4_1" hidden="1">{"'Ark1'!$A$8:$M$33"}</definedName>
    <definedName name="HTML_Control_3_5_2_4_2" hidden="1">{"'Ark1'!$A$8:$M$33"}</definedName>
    <definedName name="HTML_Control_3_5_2_4_3" hidden="1">{"'Ark1'!$A$8:$M$33"}</definedName>
    <definedName name="HTML_Control_3_5_2_4_4" hidden="1">{"'Ark1'!$A$8:$M$33"}</definedName>
    <definedName name="HTML_Control_3_5_2_4_5" hidden="1">{"'Ark1'!$A$8:$M$33"}</definedName>
    <definedName name="HTML_Control_3_5_2_5" hidden="1">{"'Ark1'!$A$8:$M$33"}</definedName>
    <definedName name="HTML_Control_3_5_2_5_1" hidden="1">{"'Ark1'!$A$8:$M$33"}</definedName>
    <definedName name="HTML_Control_3_5_2_5_2" hidden="1">{"'Ark1'!$A$8:$M$33"}</definedName>
    <definedName name="HTML_Control_3_5_2_5_3" hidden="1">{"'Ark1'!$A$8:$M$33"}</definedName>
    <definedName name="HTML_Control_3_5_2_5_4" hidden="1">{"'Ark1'!$A$8:$M$33"}</definedName>
    <definedName name="HTML_Control_3_5_2_5_5" hidden="1">{"'Ark1'!$A$8:$M$33"}</definedName>
    <definedName name="HTML_Control_3_5_3" hidden="1">{"'Ark1'!$A$8:$M$33"}</definedName>
    <definedName name="HTML_Control_3_5_3_1" hidden="1">{"'Ark1'!$A$8:$M$33"}</definedName>
    <definedName name="HTML_Control_3_5_3_1_1" hidden="1">{"'Ark1'!$A$8:$M$33"}</definedName>
    <definedName name="HTML_Control_3_5_3_1_2" hidden="1">{"'Ark1'!$A$8:$M$33"}</definedName>
    <definedName name="HTML_Control_3_5_3_1_3" hidden="1">{"'Ark1'!$A$8:$M$33"}</definedName>
    <definedName name="HTML_Control_3_5_3_1_4" hidden="1">{"'Ark1'!$A$8:$M$33"}</definedName>
    <definedName name="HTML_Control_3_5_3_1_5" hidden="1">{"'Ark1'!$A$8:$M$33"}</definedName>
    <definedName name="HTML_Control_3_5_3_2" hidden="1">{"'Ark1'!$A$8:$M$33"}</definedName>
    <definedName name="HTML_Control_3_5_3_2_1" hidden="1">{"'Ark1'!$A$8:$M$33"}</definedName>
    <definedName name="HTML_Control_3_5_3_2_2" hidden="1">{"'Ark1'!$A$8:$M$33"}</definedName>
    <definedName name="HTML_Control_3_5_3_2_3" hidden="1">{"'Ark1'!$A$8:$M$33"}</definedName>
    <definedName name="HTML_Control_3_5_3_2_4" hidden="1">{"'Ark1'!$A$8:$M$33"}</definedName>
    <definedName name="HTML_Control_3_5_3_2_5" hidden="1">{"'Ark1'!$A$8:$M$33"}</definedName>
    <definedName name="HTML_Control_3_5_3_3" hidden="1">{"'Ark1'!$A$8:$M$33"}</definedName>
    <definedName name="HTML_Control_3_5_3_3_1" hidden="1">{"'Ark1'!$A$8:$M$33"}</definedName>
    <definedName name="HTML_Control_3_5_3_3_2" hidden="1">{"'Ark1'!$A$8:$M$33"}</definedName>
    <definedName name="HTML_Control_3_5_3_3_3" hidden="1">{"'Ark1'!$A$8:$M$33"}</definedName>
    <definedName name="HTML_Control_3_5_3_3_4" hidden="1">{"'Ark1'!$A$8:$M$33"}</definedName>
    <definedName name="HTML_Control_3_5_3_3_5" hidden="1">{"'Ark1'!$A$8:$M$33"}</definedName>
    <definedName name="HTML_Control_3_5_3_4" hidden="1">{"'Ark1'!$A$8:$M$33"}</definedName>
    <definedName name="HTML_Control_3_5_3_4_1" hidden="1">{"'Ark1'!$A$8:$M$33"}</definedName>
    <definedName name="HTML_Control_3_5_3_4_2" hidden="1">{"'Ark1'!$A$8:$M$33"}</definedName>
    <definedName name="HTML_Control_3_5_3_4_3" hidden="1">{"'Ark1'!$A$8:$M$33"}</definedName>
    <definedName name="HTML_Control_3_5_3_4_4" hidden="1">{"'Ark1'!$A$8:$M$33"}</definedName>
    <definedName name="HTML_Control_3_5_3_4_5" hidden="1">{"'Ark1'!$A$8:$M$33"}</definedName>
    <definedName name="HTML_Control_3_5_3_5" hidden="1">{"'Ark1'!$A$8:$M$33"}</definedName>
    <definedName name="HTML_Control_3_5_3_5_1" hidden="1">{"'Ark1'!$A$8:$M$33"}</definedName>
    <definedName name="HTML_Control_3_5_3_5_2" hidden="1">{"'Ark1'!$A$8:$M$33"}</definedName>
    <definedName name="HTML_Control_3_5_3_5_3" hidden="1">{"'Ark1'!$A$8:$M$33"}</definedName>
    <definedName name="HTML_Control_3_5_3_5_4" hidden="1">{"'Ark1'!$A$8:$M$33"}</definedName>
    <definedName name="HTML_Control_3_5_3_5_5" hidden="1">{"'Ark1'!$A$8:$M$33"}</definedName>
    <definedName name="HTML_Control_3_5_4" hidden="1">{"'Ark1'!$A$8:$M$33"}</definedName>
    <definedName name="HTML_Control_3_5_4_1" hidden="1">{"'Ark1'!$A$8:$M$33"}</definedName>
    <definedName name="HTML_Control_3_5_4_2" hidden="1">{"'Ark1'!$A$8:$M$33"}</definedName>
    <definedName name="HTML_Control_3_5_4_3" hidden="1">{"'Ark1'!$A$8:$M$33"}</definedName>
    <definedName name="HTML_Control_3_5_4_4" hidden="1">{"'Ark1'!$A$8:$M$33"}</definedName>
    <definedName name="HTML_Control_3_5_4_5" hidden="1">{"'Ark1'!$A$8:$M$33"}</definedName>
    <definedName name="HTML_Control_3_5_5" hidden="1">{"'Ark1'!$A$8:$M$33"}</definedName>
    <definedName name="HTML_Control_3_5_5_1" hidden="1">{"'Ark1'!$A$8:$M$33"}</definedName>
    <definedName name="HTML_Control_3_5_5_2" hidden="1">{"'Ark1'!$A$8:$M$33"}</definedName>
    <definedName name="HTML_Control_3_5_5_3" hidden="1">{"'Ark1'!$A$8:$M$33"}</definedName>
    <definedName name="HTML_Control_3_5_5_4" hidden="1">{"'Ark1'!$A$8:$M$33"}</definedName>
    <definedName name="HTML_Control_3_5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1_1" hidden="1">{"'Ark1'!$A$8:$M$33"}</definedName>
    <definedName name="HTML_Control_4_1_1_1_1_1_1_2" hidden="1">{"'Ark1'!$A$8:$M$33"}</definedName>
    <definedName name="HTML_Control_4_1_1_1_1_1_1_3" hidden="1">{"'Ark1'!$A$8:$M$33"}</definedName>
    <definedName name="HTML_Control_4_1_1_1_1_1_1_4" hidden="1">{"'Ark1'!$A$8:$M$33"}</definedName>
    <definedName name="HTML_Control_4_1_1_1_1_1_1_5" hidden="1">{"'Ark1'!$A$8:$M$33"}</definedName>
    <definedName name="HTML_Control_4_1_1_1_1_1_2" hidden="1">{"'Ark1'!$A$8:$M$33"}</definedName>
    <definedName name="HTML_Control_4_1_1_1_1_1_2_1" hidden="1">{"'Ark1'!$A$8:$M$33"}</definedName>
    <definedName name="HTML_Control_4_1_1_1_1_1_2_2" hidden="1">{"'Ark1'!$A$8:$M$33"}</definedName>
    <definedName name="HTML_Control_4_1_1_1_1_1_2_3" hidden="1">{"'Ark1'!$A$8:$M$33"}</definedName>
    <definedName name="HTML_Control_4_1_1_1_1_1_2_4" hidden="1">{"'Ark1'!$A$8:$M$33"}</definedName>
    <definedName name="HTML_Control_4_1_1_1_1_1_2_5" hidden="1">{"'Ark1'!$A$8:$M$33"}</definedName>
    <definedName name="HTML_Control_4_1_1_1_1_1_3" hidden="1">{"'Ark1'!$A$8:$M$33"}</definedName>
    <definedName name="HTML_Control_4_1_1_1_1_1_3_1" hidden="1">{"'Ark1'!$A$8:$M$33"}</definedName>
    <definedName name="HTML_Control_4_1_1_1_1_1_3_2" hidden="1">{"'Ark1'!$A$8:$M$33"}</definedName>
    <definedName name="HTML_Control_4_1_1_1_1_1_3_3" hidden="1">{"'Ark1'!$A$8:$M$33"}</definedName>
    <definedName name="HTML_Control_4_1_1_1_1_1_3_4" hidden="1">{"'Ark1'!$A$8:$M$33"}</definedName>
    <definedName name="HTML_Control_4_1_1_1_1_1_3_5" hidden="1">{"'Ark1'!$A$8:$M$33"}</definedName>
    <definedName name="HTML_Control_4_1_1_1_1_1_4" hidden="1">{"'Ark1'!$A$8:$M$33"}</definedName>
    <definedName name="HTML_Control_4_1_1_1_1_1_4_1" hidden="1">{"'Ark1'!$A$8:$M$33"}</definedName>
    <definedName name="HTML_Control_4_1_1_1_1_1_4_2" hidden="1">{"'Ark1'!$A$8:$M$33"}</definedName>
    <definedName name="HTML_Control_4_1_1_1_1_1_4_3" hidden="1">{"'Ark1'!$A$8:$M$33"}</definedName>
    <definedName name="HTML_Control_4_1_1_1_1_1_4_4" hidden="1">{"'Ark1'!$A$8:$M$33"}</definedName>
    <definedName name="HTML_Control_4_1_1_1_1_1_4_5" hidden="1">{"'Ark1'!$A$8:$M$33"}</definedName>
    <definedName name="HTML_Control_4_1_1_1_1_1_5" hidden="1">{"'Ark1'!$A$8:$M$33"}</definedName>
    <definedName name="HTML_Control_4_1_1_1_1_1_5_1" hidden="1">{"'Ark1'!$A$8:$M$33"}</definedName>
    <definedName name="HTML_Control_4_1_1_1_1_1_5_2" hidden="1">{"'Ark1'!$A$8:$M$33"}</definedName>
    <definedName name="HTML_Control_4_1_1_1_1_1_5_3" hidden="1">{"'Ark1'!$A$8:$M$33"}</definedName>
    <definedName name="HTML_Control_4_1_1_1_1_1_5_4" hidden="1">{"'Ark1'!$A$8:$M$33"}</definedName>
    <definedName name="HTML_Control_4_1_1_1_1_1_5_5" hidden="1">{"'Ark1'!$A$8:$M$33"}</definedName>
    <definedName name="HTML_Control_4_1_1_1_1_2" hidden="1">{"'Ark1'!$A$8:$M$33"}</definedName>
    <definedName name="HTML_Control_4_1_1_1_1_2_1" hidden="1">{"'Ark1'!$A$8:$M$33"}</definedName>
    <definedName name="HTML_Control_4_1_1_1_1_2_2" hidden="1">{"'Ark1'!$A$8:$M$33"}</definedName>
    <definedName name="HTML_Control_4_1_1_1_1_2_3" hidden="1">{"'Ark1'!$A$8:$M$33"}</definedName>
    <definedName name="HTML_Control_4_1_1_1_1_2_4" hidden="1">{"'Ark1'!$A$8:$M$33"}</definedName>
    <definedName name="HTML_Control_4_1_1_1_1_2_5" hidden="1">{"'Ark1'!$A$8:$M$33"}</definedName>
    <definedName name="HTML_Control_4_1_1_1_1_3" hidden="1">{"'Ark1'!$A$8:$M$33"}</definedName>
    <definedName name="HTML_Control_4_1_1_1_1_3_1" hidden="1">{"'Ark1'!$A$8:$M$33"}</definedName>
    <definedName name="HTML_Control_4_1_1_1_1_3_2" hidden="1">{"'Ark1'!$A$8:$M$33"}</definedName>
    <definedName name="HTML_Control_4_1_1_1_1_3_3" hidden="1">{"'Ark1'!$A$8:$M$33"}</definedName>
    <definedName name="HTML_Control_4_1_1_1_1_3_4" hidden="1">{"'Ark1'!$A$8:$M$33"}</definedName>
    <definedName name="HTML_Control_4_1_1_1_1_3_5" hidden="1">{"'Ark1'!$A$8:$M$33"}</definedName>
    <definedName name="HTML_Control_4_1_1_1_1_4" hidden="1">{"'Ark1'!$A$8:$M$33"}</definedName>
    <definedName name="HTML_Control_4_1_1_1_1_4_1" hidden="1">{"'Ark1'!$A$8:$M$33"}</definedName>
    <definedName name="HTML_Control_4_1_1_1_1_4_2" hidden="1">{"'Ark1'!$A$8:$M$33"}</definedName>
    <definedName name="HTML_Control_4_1_1_1_1_4_3" hidden="1">{"'Ark1'!$A$8:$M$33"}</definedName>
    <definedName name="HTML_Control_4_1_1_1_1_4_4" hidden="1">{"'Ark1'!$A$8:$M$33"}</definedName>
    <definedName name="HTML_Control_4_1_1_1_1_4_5" hidden="1">{"'Ark1'!$A$8:$M$33"}</definedName>
    <definedName name="HTML_Control_4_1_1_1_1_5" hidden="1">{"'Ark1'!$A$8:$M$33"}</definedName>
    <definedName name="HTML_Control_4_1_1_1_1_5_1" hidden="1">{"'Ark1'!$A$8:$M$33"}</definedName>
    <definedName name="HTML_Control_4_1_1_1_1_5_2" hidden="1">{"'Ark1'!$A$8:$M$33"}</definedName>
    <definedName name="HTML_Control_4_1_1_1_1_5_3" hidden="1">{"'Ark1'!$A$8:$M$33"}</definedName>
    <definedName name="HTML_Control_4_1_1_1_1_5_4" hidden="1">{"'Ark1'!$A$8:$M$33"}</definedName>
    <definedName name="HTML_Control_4_1_1_1_1_5_5" hidden="1">{"'Ark1'!$A$8:$M$33"}</definedName>
    <definedName name="HTML_Control_4_1_1_1_2" hidden="1">{"'Ark1'!$A$8:$M$33"}</definedName>
    <definedName name="HTML_Control_4_1_1_1_2_1" hidden="1">{"'Ark1'!$A$8:$M$33"}</definedName>
    <definedName name="HTML_Control_4_1_1_1_2_1_1" hidden="1">{"'Ark1'!$A$8:$M$33"}</definedName>
    <definedName name="HTML_Control_4_1_1_1_2_1_1_1" hidden="1">{"'Ark1'!$A$8:$M$33"}</definedName>
    <definedName name="HTML_Control_4_1_1_1_2_1_1_2" hidden="1">{"'Ark1'!$A$8:$M$33"}</definedName>
    <definedName name="HTML_Control_4_1_1_1_2_1_1_3" hidden="1">{"'Ark1'!$A$8:$M$33"}</definedName>
    <definedName name="HTML_Control_4_1_1_1_2_1_1_4" hidden="1">{"'Ark1'!$A$8:$M$33"}</definedName>
    <definedName name="HTML_Control_4_1_1_1_2_1_1_5" hidden="1">{"'Ark1'!$A$8:$M$33"}</definedName>
    <definedName name="HTML_Control_4_1_1_1_2_1_2" hidden="1">{"'Ark1'!$A$8:$M$33"}</definedName>
    <definedName name="HTML_Control_4_1_1_1_2_1_2_1" hidden="1">{"'Ark1'!$A$8:$M$33"}</definedName>
    <definedName name="HTML_Control_4_1_1_1_2_1_2_2" hidden="1">{"'Ark1'!$A$8:$M$33"}</definedName>
    <definedName name="HTML_Control_4_1_1_1_2_1_2_3" hidden="1">{"'Ark1'!$A$8:$M$33"}</definedName>
    <definedName name="HTML_Control_4_1_1_1_2_1_2_4" hidden="1">{"'Ark1'!$A$8:$M$33"}</definedName>
    <definedName name="HTML_Control_4_1_1_1_2_1_2_5" hidden="1">{"'Ark1'!$A$8:$M$33"}</definedName>
    <definedName name="HTML_Control_4_1_1_1_2_1_3" hidden="1">{"'Ark1'!$A$8:$M$33"}</definedName>
    <definedName name="HTML_Control_4_1_1_1_2_1_3_1" hidden="1">{"'Ark1'!$A$8:$M$33"}</definedName>
    <definedName name="HTML_Control_4_1_1_1_2_1_3_2" hidden="1">{"'Ark1'!$A$8:$M$33"}</definedName>
    <definedName name="HTML_Control_4_1_1_1_2_1_3_3" hidden="1">{"'Ark1'!$A$8:$M$33"}</definedName>
    <definedName name="HTML_Control_4_1_1_1_2_1_3_4" hidden="1">{"'Ark1'!$A$8:$M$33"}</definedName>
    <definedName name="HTML_Control_4_1_1_1_2_1_3_5" hidden="1">{"'Ark1'!$A$8:$M$33"}</definedName>
    <definedName name="HTML_Control_4_1_1_1_2_1_4" hidden="1">{"'Ark1'!$A$8:$M$33"}</definedName>
    <definedName name="HTML_Control_4_1_1_1_2_1_4_1" hidden="1">{"'Ark1'!$A$8:$M$33"}</definedName>
    <definedName name="HTML_Control_4_1_1_1_2_1_4_2" hidden="1">{"'Ark1'!$A$8:$M$33"}</definedName>
    <definedName name="HTML_Control_4_1_1_1_2_1_4_3" hidden="1">{"'Ark1'!$A$8:$M$33"}</definedName>
    <definedName name="HTML_Control_4_1_1_1_2_1_4_4" hidden="1">{"'Ark1'!$A$8:$M$33"}</definedName>
    <definedName name="HTML_Control_4_1_1_1_2_1_4_5" hidden="1">{"'Ark1'!$A$8:$M$33"}</definedName>
    <definedName name="HTML_Control_4_1_1_1_2_1_5" hidden="1">{"'Ark1'!$A$8:$M$33"}</definedName>
    <definedName name="HTML_Control_4_1_1_1_2_1_5_1" hidden="1">{"'Ark1'!$A$8:$M$33"}</definedName>
    <definedName name="HTML_Control_4_1_1_1_2_1_5_2" hidden="1">{"'Ark1'!$A$8:$M$33"}</definedName>
    <definedName name="HTML_Control_4_1_1_1_2_1_5_3" hidden="1">{"'Ark1'!$A$8:$M$33"}</definedName>
    <definedName name="HTML_Control_4_1_1_1_2_1_5_4" hidden="1">{"'Ark1'!$A$8:$M$33"}</definedName>
    <definedName name="HTML_Control_4_1_1_1_2_1_5_5" hidden="1">{"'Ark1'!$A$8:$M$33"}</definedName>
    <definedName name="HTML_Control_4_1_1_1_2_2" hidden="1">{"'Ark1'!$A$8:$M$33"}</definedName>
    <definedName name="HTML_Control_4_1_1_1_2_2_1" hidden="1">{"'Ark1'!$A$8:$M$33"}</definedName>
    <definedName name="HTML_Control_4_1_1_1_2_2_2" hidden="1">{"'Ark1'!$A$8:$M$33"}</definedName>
    <definedName name="HTML_Control_4_1_1_1_2_2_3" hidden="1">{"'Ark1'!$A$8:$M$33"}</definedName>
    <definedName name="HTML_Control_4_1_1_1_2_2_4" hidden="1">{"'Ark1'!$A$8:$M$33"}</definedName>
    <definedName name="HTML_Control_4_1_1_1_2_2_5" hidden="1">{"'Ark1'!$A$8:$M$33"}</definedName>
    <definedName name="HTML_Control_4_1_1_1_2_3" hidden="1">{"'Ark1'!$A$8:$M$33"}</definedName>
    <definedName name="HTML_Control_4_1_1_1_2_3_1" hidden="1">{"'Ark1'!$A$8:$M$33"}</definedName>
    <definedName name="HTML_Control_4_1_1_1_2_3_2" hidden="1">{"'Ark1'!$A$8:$M$33"}</definedName>
    <definedName name="HTML_Control_4_1_1_1_2_3_3" hidden="1">{"'Ark1'!$A$8:$M$33"}</definedName>
    <definedName name="HTML_Control_4_1_1_1_2_3_4" hidden="1">{"'Ark1'!$A$8:$M$33"}</definedName>
    <definedName name="HTML_Control_4_1_1_1_2_3_5" hidden="1">{"'Ark1'!$A$8:$M$33"}</definedName>
    <definedName name="HTML_Control_4_1_1_1_2_4" hidden="1">{"'Ark1'!$A$8:$M$33"}</definedName>
    <definedName name="HTML_Control_4_1_1_1_2_4_1" hidden="1">{"'Ark1'!$A$8:$M$33"}</definedName>
    <definedName name="HTML_Control_4_1_1_1_2_4_2" hidden="1">{"'Ark1'!$A$8:$M$33"}</definedName>
    <definedName name="HTML_Control_4_1_1_1_2_4_3" hidden="1">{"'Ark1'!$A$8:$M$33"}</definedName>
    <definedName name="HTML_Control_4_1_1_1_2_4_4" hidden="1">{"'Ark1'!$A$8:$M$33"}</definedName>
    <definedName name="HTML_Control_4_1_1_1_2_4_5" hidden="1">{"'Ark1'!$A$8:$M$33"}</definedName>
    <definedName name="HTML_Control_4_1_1_1_2_5" hidden="1">{"'Ark1'!$A$8:$M$33"}</definedName>
    <definedName name="HTML_Control_4_1_1_1_2_5_1" hidden="1">{"'Ark1'!$A$8:$M$33"}</definedName>
    <definedName name="HTML_Control_4_1_1_1_2_5_2" hidden="1">{"'Ark1'!$A$8:$M$33"}</definedName>
    <definedName name="HTML_Control_4_1_1_1_2_5_3" hidden="1">{"'Ark1'!$A$8:$M$33"}</definedName>
    <definedName name="HTML_Control_4_1_1_1_2_5_4" hidden="1">{"'Ark1'!$A$8:$M$33"}</definedName>
    <definedName name="HTML_Control_4_1_1_1_2_5_5" hidden="1">{"'Ark1'!$A$8:$M$33"}</definedName>
    <definedName name="HTML_Control_4_1_1_1_3" hidden="1">{"'Ark1'!$A$8:$M$33"}</definedName>
    <definedName name="HTML_Control_4_1_1_1_3_1" hidden="1">{"'Ark1'!$A$8:$M$33"}</definedName>
    <definedName name="HTML_Control_4_1_1_1_3_1_1" hidden="1">{"'Ark1'!$A$8:$M$33"}</definedName>
    <definedName name="HTML_Control_4_1_1_1_3_1_2" hidden="1">{"'Ark1'!$A$8:$M$33"}</definedName>
    <definedName name="HTML_Control_4_1_1_1_3_1_3" hidden="1">{"'Ark1'!$A$8:$M$33"}</definedName>
    <definedName name="HTML_Control_4_1_1_1_3_1_4" hidden="1">{"'Ark1'!$A$8:$M$33"}</definedName>
    <definedName name="HTML_Control_4_1_1_1_3_1_5" hidden="1">{"'Ark1'!$A$8:$M$33"}</definedName>
    <definedName name="HTML_Control_4_1_1_1_3_2" hidden="1">{"'Ark1'!$A$8:$M$33"}</definedName>
    <definedName name="HTML_Control_4_1_1_1_3_2_1" hidden="1">{"'Ark1'!$A$8:$M$33"}</definedName>
    <definedName name="HTML_Control_4_1_1_1_3_2_2" hidden="1">{"'Ark1'!$A$8:$M$33"}</definedName>
    <definedName name="HTML_Control_4_1_1_1_3_2_3" hidden="1">{"'Ark1'!$A$8:$M$33"}</definedName>
    <definedName name="HTML_Control_4_1_1_1_3_2_4" hidden="1">{"'Ark1'!$A$8:$M$33"}</definedName>
    <definedName name="HTML_Control_4_1_1_1_3_2_5" hidden="1">{"'Ark1'!$A$8:$M$33"}</definedName>
    <definedName name="HTML_Control_4_1_1_1_3_3" hidden="1">{"'Ark1'!$A$8:$M$33"}</definedName>
    <definedName name="HTML_Control_4_1_1_1_3_3_1" hidden="1">{"'Ark1'!$A$8:$M$33"}</definedName>
    <definedName name="HTML_Control_4_1_1_1_3_3_2" hidden="1">{"'Ark1'!$A$8:$M$33"}</definedName>
    <definedName name="HTML_Control_4_1_1_1_3_3_3" hidden="1">{"'Ark1'!$A$8:$M$33"}</definedName>
    <definedName name="HTML_Control_4_1_1_1_3_3_4" hidden="1">{"'Ark1'!$A$8:$M$33"}</definedName>
    <definedName name="HTML_Control_4_1_1_1_3_3_5" hidden="1">{"'Ark1'!$A$8:$M$33"}</definedName>
    <definedName name="HTML_Control_4_1_1_1_3_4" hidden="1">{"'Ark1'!$A$8:$M$33"}</definedName>
    <definedName name="HTML_Control_4_1_1_1_3_4_1" hidden="1">{"'Ark1'!$A$8:$M$33"}</definedName>
    <definedName name="HTML_Control_4_1_1_1_3_4_2" hidden="1">{"'Ark1'!$A$8:$M$33"}</definedName>
    <definedName name="HTML_Control_4_1_1_1_3_4_3" hidden="1">{"'Ark1'!$A$8:$M$33"}</definedName>
    <definedName name="HTML_Control_4_1_1_1_3_4_4" hidden="1">{"'Ark1'!$A$8:$M$33"}</definedName>
    <definedName name="HTML_Control_4_1_1_1_3_4_5" hidden="1">{"'Ark1'!$A$8:$M$33"}</definedName>
    <definedName name="HTML_Control_4_1_1_1_3_5" hidden="1">{"'Ark1'!$A$8:$M$33"}</definedName>
    <definedName name="HTML_Control_4_1_1_1_3_5_1" hidden="1">{"'Ark1'!$A$8:$M$33"}</definedName>
    <definedName name="HTML_Control_4_1_1_1_3_5_2" hidden="1">{"'Ark1'!$A$8:$M$33"}</definedName>
    <definedName name="HTML_Control_4_1_1_1_3_5_3" hidden="1">{"'Ark1'!$A$8:$M$33"}</definedName>
    <definedName name="HTML_Control_4_1_1_1_3_5_4" hidden="1">{"'Ark1'!$A$8:$M$33"}</definedName>
    <definedName name="HTML_Control_4_1_1_1_3_5_5" hidden="1">{"'Ark1'!$A$8:$M$33"}</definedName>
    <definedName name="HTML_Control_4_1_1_1_4" hidden="1">{"'Ark1'!$A$8:$M$33"}</definedName>
    <definedName name="HTML_Control_4_1_1_1_4_1" hidden="1">{"'Ark1'!$A$8:$M$33"}</definedName>
    <definedName name="HTML_Control_4_1_1_1_4_2" hidden="1">{"'Ark1'!$A$8:$M$33"}</definedName>
    <definedName name="HTML_Control_4_1_1_1_4_3" hidden="1">{"'Ark1'!$A$8:$M$33"}</definedName>
    <definedName name="HTML_Control_4_1_1_1_4_4" hidden="1">{"'Ark1'!$A$8:$M$33"}</definedName>
    <definedName name="HTML_Control_4_1_1_1_4_5" hidden="1">{"'Ark1'!$A$8:$M$33"}</definedName>
    <definedName name="HTML_Control_4_1_1_1_5" hidden="1">{"'Ark1'!$A$8:$M$33"}</definedName>
    <definedName name="HTML_Control_4_1_1_1_5_1" hidden="1">{"'Ark1'!$A$8:$M$33"}</definedName>
    <definedName name="HTML_Control_4_1_1_1_5_2" hidden="1">{"'Ark1'!$A$8:$M$33"}</definedName>
    <definedName name="HTML_Control_4_1_1_1_5_3" hidden="1">{"'Ark1'!$A$8:$M$33"}</definedName>
    <definedName name="HTML_Control_4_1_1_1_5_4" hidden="1">{"'Ark1'!$A$8:$M$33"}</definedName>
    <definedName name="HTML_Control_4_1_1_1_5_5" hidden="1">{"'Ark1'!$A$8:$M$33"}</definedName>
    <definedName name="HTML_Control_4_1_1_2" hidden="1">{"'Ark1'!$A$8:$M$33"}</definedName>
    <definedName name="HTML_Control_4_1_1_2_1" hidden="1">{"'Ark1'!$A$8:$M$33"}</definedName>
    <definedName name="HTML_Control_4_1_1_2_1_1" hidden="1">{"'Ark1'!$A$8:$M$33"}</definedName>
    <definedName name="HTML_Control_4_1_1_2_1_1_1" hidden="1">{"'Ark1'!$A$8:$M$33"}</definedName>
    <definedName name="HTML_Control_4_1_1_2_1_1_2" hidden="1">{"'Ark1'!$A$8:$M$33"}</definedName>
    <definedName name="HTML_Control_4_1_1_2_1_1_3" hidden="1">{"'Ark1'!$A$8:$M$33"}</definedName>
    <definedName name="HTML_Control_4_1_1_2_1_1_4" hidden="1">{"'Ark1'!$A$8:$M$33"}</definedName>
    <definedName name="HTML_Control_4_1_1_2_1_1_5" hidden="1">{"'Ark1'!$A$8:$M$33"}</definedName>
    <definedName name="HTML_Control_4_1_1_2_1_2" hidden="1">{"'Ark1'!$A$8:$M$33"}</definedName>
    <definedName name="HTML_Control_4_1_1_2_1_2_1" hidden="1">{"'Ark1'!$A$8:$M$33"}</definedName>
    <definedName name="HTML_Control_4_1_1_2_1_2_2" hidden="1">{"'Ark1'!$A$8:$M$33"}</definedName>
    <definedName name="HTML_Control_4_1_1_2_1_2_3" hidden="1">{"'Ark1'!$A$8:$M$33"}</definedName>
    <definedName name="HTML_Control_4_1_1_2_1_2_4" hidden="1">{"'Ark1'!$A$8:$M$33"}</definedName>
    <definedName name="HTML_Control_4_1_1_2_1_2_5" hidden="1">{"'Ark1'!$A$8:$M$33"}</definedName>
    <definedName name="HTML_Control_4_1_1_2_1_3" hidden="1">{"'Ark1'!$A$8:$M$33"}</definedName>
    <definedName name="HTML_Control_4_1_1_2_1_3_1" hidden="1">{"'Ark1'!$A$8:$M$33"}</definedName>
    <definedName name="HTML_Control_4_1_1_2_1_3_2" hidden="1">{"'Ark1'!$A$8:$M$33"}</definedName>
    <definedName name="HTML_Control_4_1_1_2_1_3_3" hidden="1">{"'Ark1'!$A$8:$M$33"}</definedName>
    <definedName name="HTML_Control_4_1_1_2_1_3_4" hidden="1">{"'Ark1'!$A$8:$M$33"}</definedName>
    <definedName name="HTML_Control_4_1_1_2_1_3_5" hidden="1">{"'Ark1'!$A$8:$M$33"}</definedName>
    <definedName name="HTML_Control_4_1_1_2_1_4" hidden="1">{"'Ark1'!$A$8:$M$33"}</definedName>
    <definedName name="HTML_Control_4_1_1_2_1_4_1" hidden="1">{"'Ark1'!$A$8:$M$33"}</definedName>
    <definedName name="HTML_Control_4_1_1_2_1_4_2" hidden="1">{"'Ark1'!$A$8:$M$33"}</definedName>
    <definedName name="HTML_Control_4_1_1_2_1_4_3" hidden="1">{"'Ark1'!$A$8:$M$33"}</definedName>
    <definedName name="HTML_Control_4_1_1_2_1_4_4" hidden="1">{"'Ark1'!$A$8:$M$33"}</definedName>
    <definedName name="HTML_Control_4_1_1_2_1_4_5" hidden="1">{"'Ark1'!$A$8:$M$33"}</definedName>
    <definedName name="HTML_Control_4_1_1_2_1_5" hidden="1">{"'Ark1'!$A$8:$M$33"}</definedName>
    <definedName name="HTML_Control_4_1_1_2_1_5_1" hidden="1">{"'Ark1'!$A$8:$M$33"}</definedName>
    <definedName name="HTML_Control_4_1_1_2_1_5_2" hidden="1">{"'Ark1'!$A$8:$M$33"}</definedName>
    <definedName name="HTML_Control_4_1_1_2_1_5_3" hidden="1">{"'Ark1'!$A$8:$M$33"}</definedName>
    <definedName name="HTML_Control_4_1_1_2_1_5_4" hidden="1">{"'Ark1'!$A$8:$M$33"}</definedName>
    <definedName name="HTML_Control_4_1_1_2_1_5_5" hidden="1">{"'Ark1'!$A$8:$M$33"}</definedName>
    <definedName name="HTML_Control_4_1_1_2_2" hidden="1">{"'Ark1'!$A$8:$M$33"}</definedName>
    <definedName name="HTML_Control_4_1_1_2_2_1" hidden="1">{"'Ark1'!$A$8:$M$33"}</definedName>
    <definedName name="HTML_Control_4_1_1_2_2_2" hidden="1">{"'Ark1'!$A$8:$M$33"}</definedName>
    <definedName name="HTML_Control_4_1_1_2_2_3" hidden="1">{"'Ark1'!$A$8:$M$33"}</definedName>
    <definedName name="HTML_Control_4_1_1_2_2_4" hidden="1">{"'Ark1'!$A$8:$M$33"}</definedName>
    <definedName name="HTML_Control_4_1_1_2_2_5" hidden="1">{"'Ark1'!$A$8:$M$33"}</definedName>
    <definedName name="HTML_Control_4_1_1_2_3" hidden="1">{"'Ark1'!$A$8:$M$33"}</definedName>
    <definedName name="HTML_Control_4_1_1_2_3_1" hidden="1">{"'Ark1'!$A$8:$M$33"}</definedName>
    <definedName name="HTML_Control_4_1_1_2_3_2" hidden="1">{"'Ark1'!$A$8:$M$33"}</definedName>
    <definedName name="HTML_Control_4_1_1_2_3_3" hidden="1">{"'Ark1'!$A$8:$M$33"}</definedName>
    <definedName name="HTML_Control_4_1_1_2_3_4" hidden="1">{"'Ark1'!$A$8:$M$33"}</definedName>
    <definedName name="HTML_Control_4_1_1_2_3_5" hidden="1">{"'Ark1'!$A$8:$M$33"}</definedName>
    <definedName name="HTML_Control_4_1_1_2_4" hidden="1">{"'Ark1'!$A$8:$M$33"}</definedName>
    <definedName name="HTML_Control_4_1_1_2_4_1" hidden="1">{"'Ark1'!$A$8:$M$33"}</definedName>
    <definedName name="HTML_Control_4_1_1_2_4_2" hidden="1">{"'Ark1'!$A$8:$M$33"}</definedName>
    <definedName name="HTML_Control_4_1_1_2_4_3" hidden="1">{"'Ark1'!$A$8:$M$33"}</definedName>
    <definedName name="HTML_Control_4_1_1_2_4_4" hidden="1">{"'Ark1'!$A$8:$M$33"}</definedName>
    <definedName name="HTML_Control_4_1_1_2_4_5" hidden="1">{"'Ark1'!$A$8:$M$33"}</definedName>
    <definedName name="HTML_Control_4_1_1_2_5" hidden="1">{"'Ark1'!$A$8:$M$33"}</definedName>
    <definedName name="HTML_Control_4_1_1_2_5_1" hidden="1">{"'Ark1'!$A$8:$M$33"}</definedName>
    <definedName name="HTML_Control_4_1_1_2_5_2" hidden="1">{"'Ark1'!$A$8:$M$33"}</definedName>
    <definedName name="HTML_Control_4_1_1_2_5_3" hidden="1">{"'Ark1'!$A$8:$M$33"}</definedName>
    <definedName name="HTML_Control_4_1_1_2_5_4" hidden="1">{"'Ark1'!$A$8:$M$33"}</definedName>
    <definedName name="HTML_Control_4_1_1_2_5_5" hidden="1">{"'Ark1'!$A$8:$M$33"}</definedName>
    <definedName name="HTML_Control_4_1_1_3" hidden="1">{"'Ark1'!$A$8:$M$33"}</definedName>
    <definedName name="HTML_Control_4_1_1_3_1" hidden="1">{"'Ark1'!$A$8:$M$33"}</definedName>
    <definedName name="HTML_Control_4_1_1_3_1_1" hidden="1">{"'Ark1'!$A$8:$M$33"}</definedName>
    <definedName name="HTML_Control_4_1_1_3_1_1_1" hidden="1">{"'Ark1'!$A$8:$M$33"}</definedName>
    <definedName name="HTML_Control_4_1_1_3_1_1_2" hidden="1">{"'Ark1'!$A$8:$M$33"}</definedName>
    <definedName name="HTML_Control_4_1_1_3_1_1_3" hidden="1">{"'Ark1'!$A$8:$M$33"}</definedName>
    <definedName name="HTML_Control_4_1_1_3_1_1_4" hidden="1">{"'Ark1'!$A$8:$M$33"}</definedName>
    <definedName name="HTML_Control_4_1_1_3_1_1_5" hidden="1">{"'Ark1'!$A$8:$M$33"}</definedName>
    <definedName name="HTML_Control_4_1_1_3_1_2" hidden="1">{"'Ark1'!$A$8:$M$33"}</definedName>
    <definedName name="HTML_Control_4_1_1_3_1_2_1" hidden="1">{"'Ark1'!$A$8:$M$33"}</definedName>
    <definedName name="HTML_Control_4_1_1_3_1_2_2" hidden="1">{"'Ark1'!$A$8:$M$33"}</definedName>
    <definedName name="HTML_Control_4_1_1_3_1_2_3" hidden="1">{"'Ark1'!$A$8:$M$33"}</definedName>
    <definedName name="HTML_Control_4_1_1_3_1_2_4" hidden="1">{"'Ark1'!$A$8:$M$33"}</definedName>
    <definedName name="HTML_Control_4_1_1_3_1_2_5" hidden="1">{"'Ark1'!$A$8:$M$33"}</definedName>
    <definedName name="HTML_Control_4_1_1_3_1_3" hidden="1">{"'Ark1'!$A$8:$M$33"}</definedName>
    <definedName name="HTML_Control_4_1_1_3_1_3_1" hidden="1">{"'Ark1'!$A$8:$M$33"}</definedName>
    <definedName name="HTML_Control_4_1_1_3_1_3_2" hidden="1">{"'Ark1'!$A$8:$M$33"}</definedName>
    <definedName name="HTML_Control_4_1_1_3_1_3_3" hidden="1">{"'Ark1'!$A$8:$M$33"}</definedName>
    <definedName name="HTML_Control_4_1_1_3_1_3_4" hidden="1">{"'Ark1'!$A$8:$M$33"}</definedName>
    <definedName name="HTML_Control_4_1_1_3_1_3_5" hidden="1">{"'Ark1'!$A$8:$M$33"}</definedName>
    <definedName name="HTML_Control_4_1_1_3_1_4" hidden="1">{"'Ark1'!$A$8:$M$33"}</definedName>
    <definedName name="HTML_Control_4_1_1_3_1_4_1" hidden="1">{"'Ark1'!$A$8:$M$33"}</definedName>
    <definedName name="HTML_Control_4_1_1_3_1_4_2" hidden="1">{"'Ark1'!$A$8:$M$33"}</definedName>
    <definedName name="HTML_Control_4_1_1_3_1_4_3" hidden="1">{"'Ark1'!$A$8:$M$33"}</definedName>
    <definedName name="HTML_Control_4_1_1_3_1_4_4" hidden="1">{"'Ark1'!$A$8:$M$33"}</definedName>
    <definedName name="HTML_Control_4_1_1_3_1_4_5" hidden="1">{"'Ark1'!$A$8:$M$33"}</definedName>
    <definedName name="HTML_Control_4_1_1_3_1_5" hidden="1">{"'Ark1'!$A$8:$M$33"}</definedName>
    <definedName name="HTML_Control_4_1_1_3_1_5_1" hidden="1">{"'Ark1'!$A$8:$M$33"}</definedName>
    <definedName name="HTML_Control_4_1_1_3_1_5_2" hidden="1">{"'Ark1'!$A$8:$M$33"}</definedName>
    <definedName name="HTML_Control_4_1_1_3_1_5_3" hidden="1">{"'Ark1'!$A$8:$M$33"}</definedName>
    <definedName name="HTML_Control_4_1_1_3_1_5_4" hidden="1">{"'Ark1'!$A$8:$M$33"}</definedName>
    <definedName name="HTML_Control_4_1_1_3_1_5_5" hidden="1">{"'Ark1'!$A$8:$M$33"}</definedName>
    <definedName name="HTML_Control_4_1_1_3_2" hidden="1">{"'Ark1'!$A$8:$M$33"}</definedName>
    <definedName name="HTML_Control_4_1_1_3_2_1" hidden="1">{"'Ark1'!$A$8:$M$33"}</definedName>
    <definedName name="HTML_Control_4_1_1_3_2_2" hidden="1">{"'Ark1'!$A$8:$M$33"}</definedName>
    <definedName name="HTML_Control_4_1_1_3_2_3" hidden="1">{"'Ark1'!$A$8:$M$33"}</definedName>
    <definedName name="HTML_Control_4_1_1_3_2_4" hidden="1">{"'Ark1'!$A$8:$M$33"}</definedName>
    <definedName name="HTML_Control_4_1_1_3_2_5" hidden="1">{"'Ark1'!$A$8:$M$33"}</definedName>
    <definedName name="HTML_Control_4_1_1_3_3" hidden="1">{"'Ark1'!$A$8:$M$33"}</definedName>
    <definedName name="HTML_Control_4_1_1_3_3_1" hidden="1">{"'Ark1'!$A$8:$M$33"}</definedName>
    <definedName name="HTML_Control_4_1_1_3_3_2" hidden="1">{"'Ark1'!$A$8:$M$33"}</definedName>
    <definedName name="HTML_Control_4_1_1_3_3_3" hidden="1">{"'Ark1'!$A$8:$M$33"}</definedName>
    <definedName name="HTML_Control_4_1_1_3_3_4" hidden="1">{"'Ark1'!$A$8:$M$33"}</definedName>
    <definedName name="HTML_Control_4_1_1_3_3_5" hidden="1">{"'Ark1'!$A$8:$M$33"}</definedName>
    <definedName name="HTML_Control_4_1_1_3_4" hidden="1">{"'Ark1'!$A$8:$M$33"}</definedName>
    <definedName name="HTML_Control_4_1_1_3_4_1" hidden="1">{"'Ark1'!$A$8:$M$33"}</definedName>
    <definedName name="HTML_Control_4_1_1_3_4_2" hidden="1">{"'Ark1'!$A$8:$M$33"}</definedName>
    <definedName name="HTML_Control_4_1_1_3_4_3" hidden="1">{"'Ark1'!$A$8:$M$33"}</definedName>
    <definedName name="HTML_Control_4_1_1_3_4_4" hidden="1">{"'Ark1'!$A$8:$M$33"}</definedName>
    <definedName name="HTML_Control_4_1_1_3_4_5" hidden="1">{"'Ark1'!$A$8:$M$33"}</definedName>
    <definedName name="HTML_Control_4_1_1_3_5" hidden="1">{"'Ark1'!$A$8:$M$33"}</definedName>
    <definedName name="HTML_Control_4_1_1_3_5_1" hidden="1">{"'Ark1'!$A$8:$M$33"}</definedName>
    <definedName name="HTML_Control_4_1_1_3_5_2" hidden="1">{"'Ark1'!$A$8:$M$33"}</definedName>
    <definedName name="HTML_Control_4_1_1_3_5_3" hidden="1">{"'Ark1'!$A$8:$M$33"}</definedName>
    <definedName name="HTML_Control_4_1_1_3_5_4" hidden="1">{"'Ark1'!$A$8:$M$33"}</definedName>
    <definedName name="HTML_Control_4_1_1_3_5_5" hidden="1">{"'Ark1'!$A$8:$M$33"}</definedName>
    <definedName name="HTML_Control_4_1_1_4" hidden="1">{"'Ark1'!$A$8:$M$33"}</definedName>
    <definedName name="HTML_Control_4_1_1_4_1" hidden="1">{"'Ark1'!$A$8:$M$33"}</definedName>
    <definedName name="HTML_Control_4_1_1_4_1_1" hidden="1">{"'Ark1'!$A$8:$M$33"}</definedName>
    <definedName name="HTML_Control_4_1_1_4_1_2" hidden="1">{"'Ark1'!$A$8:$M$33"}</definedName>
    <definedName name="HTML_Control_4_1_1_4_1_3" hidden="1">{"'Ark1'!$A$8:$M$33"}</definedName>
    <definedName name="HTML_Control_4_1_1_4_1_4" hidden="1">{"'Ark1'!$A$8:$M$33"}</definedName>
    <definedName name="HTML_Control_4_1_1_4_1_5" hidden="1">{"'Ark1'!$A$8:$M$33"}</definedName>
    <definedName name="HTML_Control_4_1_1_4_2" hidden="1">{"'Ark1'!$A$8:$M$33"}</definedName>
    <definedName name="HTML_Control_4_1_1_4_2_1" hidden="1">{"'Ark1'!$A$8:$M$33"}</definedName>
    <definedName name="HTML_Control_4_1_1_4_2_2" hidden="1">{"'Ark1'!$A$8:$M$33"}</definedName>
    <definedName name="HTML_Control_4_1_1_4_2_3" hidden="1">{"'Ark1'!$A$8:$M$33"}</definedName>
    <definedName name="HTML_Control_4_1_1_4_2_4" hidden="1">{"'Ark1'!$A$8:$M$33"}</definedName>
    <definedName name="HTML_Control_4_1_1_4_2_5" hidden="1">{"'Ark1'!$A$8:$M$33"}</definedName>
    <definedName name="HTML_Control_4_1_1_4_3" hidden="1">{"'Ark1'!$A$8:$M$33"}</definedName>
    <definedName name="HTML_Control_4_1_1_4_3_1" hidden="1">{"'Ark1'!$A$8:$M$33"}</definedName>
    <definedName name="HTML_Control_4_1_1_4_3_2" hidden="1">{"'Ark1'!$A$8:$M$33"}</definedName>
    <definedName name="HTML_Control_4_1_1_4_3_3" hidden="1">{"'Ark1'!$A$8:$M$33"}</definedName>
    <definedName name="HTML_Control_4_1_1_4_3_4" hidden="1">{"'Ark1'!$A$8:$M$33"}</definedName>
    <definedName name="HTML_Control_4_1_1_4_3_5" hidden="1">{"'Ark1'!$A$8:$M$33"}</definedName>
    <definedName name="HTML_Control_4_1_1_4_4" hidden="1">{"'Ark1'!$A$8:$M$33"}</definedName>
    <definedName name="HTML_Control_4_1_1_4_4_1" hidden="1">{"'Ark1'!$A$8:$M$33"}</definedName>
    <definedName name="HTML_Control_4_1_1_4_4_2" hidden="1">{"'Ark1'!$A$8:$M$33"}</definedName>
    <definedName name="HTML_Control_4_1_1_4_4_3" hidden="1">{"'Ark1'!$A$8:$M$33"}</definedName>
    <definedName name="HTML_Control_4_1_1_4_4_4" hidden="1">{"'Ark1'!$A$8:$M$33"}</definedName>
    <definedName name="HTML_Control_4_1_1_4_4_5" hidden="1">{"'Ark1'!$A$8:$M$33"}</definedName>
    <definedName name="HTML_Control_4_1_1_4_5" hidden="1">{"'Ark1'!$A$8:$M$33"}</definedName>
    <definedName name="HTML_Control_4_1_1_4_5_1" hidden="1">{"'Ark1'!$A$8:$M$33"}</definedName>
    <definedName name="HTML_Control_4_1_1_4_5_2" hidden="1">{"'Ark1'!$A$8:$M$33"}</definedName>
    <definedName name="HTML_Control_4_1_1_4_5_3" hidden="1">{"'Ark1'!$A$8:$M$33"}</definedName>
    <definedName name="HTML_Control_4_1_1_4_5_4" hidden="1">{"'Ark1'!$A$8:$M$33"}</definedName>
    <definedName name="HTML_Control_4_1_1_4_5_5" hidden="1">{"'Ark1'!$A$8:$M$33"}</definedName>
    <definedName name="HTML_Control_4_1_1_5" hidden="1">{"'Ark1'!$A$8:$M$33"}</definedName>
    <definedName name="HTML_Control_4_1_1_5_1" hidden="1">{"'Ark1'!$A$8:$M$33"}</definedName>
    <definedName name="HTML_Control_4_1_1_5_2" hidden="1">{"'Ark1'!$A$8:$M$33"}</definedName>
    <definedName name="HTML_Control_4_1_1_5_3" hidden="1">{"'Ark1'!$A$8:$M$33"}</definedName>
    <definedName name="HTML_Control_4_1_1_5_4" hidden="1">{"'Ark1'!$A$8:$M$33"}</definedName>
    <definedName name="HTML_Control_4_1_1_5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1_1" hidden="1">{"'Ark1'!$A$8:$M$33"}</definedName>
    <definedName name="HTML_Control_4_1_2_1_1_1_1_2" hidden="1">{"'Ark1'!$A$8:$M$33"}</definedName>
    <definedName name="HTML_Control_4_1_2_1_1_1_1_3" hidden="1">{"'Ark1'!$A$8:$M$33"}</definedName>
    <definedName name="HTML_Control_4_1_2_1_1_1_1_4" hidden="1">{"'Ark1'!$A$8:$M$33"}</definedName>
    <definedName name="HTML_Control_4_1_2_1_1_1_1_5" hidden="1">{"'Ark1'!$A$8:$M$33"}</definedName>
    <definedName name="HTML_Control_4_1_2_1_1_1_2" hidden="1">{"'Ark1'!$A$8:$M$33"}</definedName>
    <definedName name="HTML_Control_4_1_2_1_1_1_2_1" hidden="1">{"'Ark1'!$A$8:$M$33"}</definedName>
    <definedName name="HTML_Control_4_1_2_1_1_1_2_2" hidden="1">{"'Ark1'!$A$8:$M$33"}</definedName>
    <definedName name="HTML_Control_4_1_2_1_1_1_2_3" hidden="1">{"'Ark1'!$A$8:$M$33"}</definedName>
    <definedName name="HTML_Control_4_1_2_1_1_1_2_4" hidden="1">{"'Ark1'!$A$8:$M$33"}</definedName>
    <definedName name="HTML_Control_4_1_2_1_1_1_2_5" hidden="1">{"'Ark1'!$A$8:$M$33"}</definedName>
    <definedName name="HTML_Control_4_1_2_1_1_1_3" hidden="1">{"'Ark1'!$A$8:$M$33"}</definedName>
    <definedName name="HTML_Control_4_1_2_1_1_1_3_1" hidden="1">{"'Ark1'!$A$8:$M$33"}</definedName>
    <definedName name="HTML_Control_4_1_2_1_1_1_3_2" hidden="1">{"'Ark1'!$A$8:$M$33"}</definedName>
    <definedName name="HTML_Control_4_1_2_1_1_1_3_3" hidden="1">{"'Ark1'!$A$8:$M$33"}</definedName>
    <definedName name="HTML_Control_4_1_2_1_1_1_3_4" hidden="1">{"'Ark1'!$A$8:$M$33"}</definedName>
    <definedName name="HTML_Control_4_1_2_1_1_1_3_5" hidden="1">{"'Ark1'!$A$8:$M$33"}</definedName>
    <definedName name="HTML_Control_4_1_2_1_1_1_4" hidden="1">{"'Ark1'!$A$8:$M$33"}</definedName>
    <definedName name="HTML_Control_4_1_2_1_1_1_4_1" hidden="1">{"'Ark1'!$A$8:$M$33"}</definedName>
    <definedName name="HTML_Control_4_1_2_1_1_1_4_2" hidden="1">{"'Ark1'!$A$8:$M$33"}</definedName>
    <definedName name="HTML_Control_4_1_2_1_1_1_4_3" hidden="1">{"'Ark1'!$A$8:$M$33"}</definedName>
    <definedName name="HTML_Control_4_1_2_1_1_1_4_4" hidden="1">{"'Ark1'!$A$8:$M$33"}</definedName>
    <definedName name="HTML_Control_4_1_2_1_1_1_4_5" hidden="1">{"'Ark1'!$A$8:$M$33"}</definedName>
    <definedName name="HTML_Control_4_1_2_1_1_1_5" hidden="1">{"'Ark1'!$A$8:$M$33"}</definedName>
    <definedName name="HTML_Control_4_1_2_1_1_1_5_1" hidden="1">{"'Ark1'!$A$8:$M$33"}</definedName>
    <definedName name="HTML_Control_4_1_2_1_1_1_5_2" hidden="1">{"'Ark1'!$A$8:$M$33"}</definedName>
    <definedName name="HTML_Control_4_1_2_1_1_1_5_3" hidden="1">{"'Ark1'!$A$8:$M$33"}</definedName>
    <definedName name="HTML_Control_4_1_2_1_1_1_5_4" hidden="1">{"'Ark1'!$A$8:$M$33"}</definedName>
    <definedName name="HTML_Control_4_1_2_1_1_1_5_5" hidden="1">{"'Ark1'!$A$8:$M$33"}</definedName>
    <definedName name="HTML_Control_4_1_2_1_1_2" hidden="1">{"'Ark1'!$A$8:$M$33"}</definedName>
    <definedName name="HTML_Control_4_1_2_1_1_2_1" hidden="1">{"'Ark1'!$A$8:$M$33"}</definedName>
    <definedName name="HTML_Control_4_1_2_1_1_2_2" hidden="1">{"'Ark1'!$A$8:$M$33"}</definedName>
    <definedName name="HTML_Control_4_1_2_1_1_2_3" hidden="1">{"'Ark1'!$A$8:$M$33"}</definedName>
    <definedName name="HTML_Control_4_1_2_1_1_2_4" hidden="1">{"'Ark1'!$A$8:$M$33"}</definedName>
    <definedName name="HTML_Control_4_1_2_1_1_2_5" hidden="1">{"'Ark1'!$A$8:$M$33"}</definedName>
    <definedName name="HTML_Control_4_1_2_1_1_3" hidden="1">{"'Ark1'!$A$8:$M$33"}</definedName>
    <definedName name="HTML_Control_4_1_2_1_1_3_1" hidden="1">{"'Ark1'!$A$8:$M$33"}</definedName>
    <definedName name="HTML_Control_4_1_2_1_1_3_2" hidden="1">{"'Ark1'!$A$8:$M$33"}</definedName>
    <definedName name="HTML_Control_4_1_2_1_1_3_3" hidden="1">{"'Ark1'!$A$8:$M$33"}</definedName>
    <definedName name="HTML_Control_4_1_2_1_1_3_4" hidden="1">{"'Ark1'!$A$8:$M$33"}</definedName>
    <definedName name="HTML_Control_4_1_2_1_1_3_5" hidden="1">{"'Ark1'!$A$8:$M$33"}</definedName>
    <definedName name="HTML_Control_4_1_2_1_1_4" hidden="1">{"'Ark1'!$A$8:$M$33"}</definedName>
    <definedName name="HTML_Control_4_1_2_1_1_4_1" hidden="1">{"'Ark1'!$A$8:$M$33"}</definedName>
    <definedName name="HTML_Control_4_1_2_1_1_4_2" hidden="1">{"'Ark1'!$A$8:$M$33"}</definedName>
    <definedName name="HTML_Control_4_1_2_1_1_4_3" hidden="1">{"'Ark1'!$A$8:$M$33"}</definedName>
    <definedName name="HTML_Control_4_1_2_1_1_4_4" hidden="1">{"'Ark1'!$A$8:$M$33"}</definedName>
    <definedName name="HTML_Control_4_1_2_1_1_4_5" hidden="1">{"'Ark1'!$A$8:$M$33"}</definedName>
    <definedName name="HTML_Control_4_1_2_1_1_5" hidden="1">{"'Ark1'!$A$8:$M$33"}</definedName>
    <definedName name="HTML_Control_4_1_2_1_1_5_1" hidden="1">{"'Ark1'!$A$8:$M$33"}</definedName>
    <definedName name="HTML_Control_4_1_2_1_1_5_2" hidden="1">{"'Ark1'!$A$8:$M$33"}</definedName>
    <definedName name="HTML_Control_4_1_2_1_1_5_3" hidden="1">{"'Ark1'!$A$8:$M$33"}</definedName>
    <definedName name="HTML_Control_4_1_2_1_1_5_4" hidden="1">{"'Ark1'!$A$8:$M$33"}</definedName>
    <definedName name="HTML_Control_4_1_2_1_1_5_5" hidden="1">{"'Ark1'!$A$8:$M$33"}</definedName>
    <definedName name="HTML_Control_4_1_2_1_2" hidden="1">{"'Ark1'!$A$8:$M$33"}</definedName>
    <definedName name="HTML_Control_4_1_2_1_2_1" hidden="1">{"'Ark1'!$A$8:$M$33"}</definedName>
    <definedName name="HTML_Control_4_1_2_1_2_1_1" hidden="1">{"'Ark1'!$A$8:$M$33"}</definedName>
    <definedName name="HTML_Control_4_1_2_1_2_1_1_1" hidden="1">{"'Ark1'!$A$8:$M$33"}</definedName>
    <definedName name="HTML_Control_4_1_2_1_2_1_1_2" hidden="1">{"'Ark1'!$A$8:$M$33"}</definedName>
    <definedName name="HTML_Control_4_1_2_1_2_1_1_3" hidden="1">{"'Ark1'!$A$8:$M$33"}</definedName>
    <definedName name="HTML_Control_4_1_2_1_2_1_1_4" hidden="1">{"'Ark1'!$A$8:$M$33"}</definedName>
    <definedName name="HTML_Control_4_1_2_1_2_1_1_5" hidden="1">{"'Ark1'!$A$8:$M$33"}</definedName>
    <definedName name="HTML_Control_4_1_2_1_2_1_2" hidden="1">{"'Ark1'!$A$8:$M$33"}</definedName>
    <definedName name="HTML_Control_4_1_2_1_2_1_2_1" hidden="1">{"'Ark1'!$A$8:$M$33"}</definedName>
    <definedName name="HTML_Control_4_1_2_1_2_1_2_2" hidden="1">{"'Ark1'!$A$8:$M$33"}</definedName>
    <definedName name="HTML_Control_4_1_2_1_2_1_2_3" hidden="1">{"'Ark1'!$A$8:$M$33"}</definedName>
    <definedName name="HTML_Control_4_1_2_1_2_1_2_4" hidden="1">{"'Ark1'!$A$8:$M$33"}</definedName>
    <definedName name="HTML_Control_4_1_2_1_2_1_2_5" hidden="1">{"'Ark1'!$A$8:$M$33"}</definedName>
    <definedName name="HTML_Control_4_1_2_1_2_1_3" hidden="1">{"'Ark1'!$A$8:$M$33"}</definedName>
    <definedName name="HTML_Control_4_1_2_1_2_1_3_1" hidden="1">{"'Ark1'!$A$8:$M$33"}</definedName>
    <definedName name="HTML_Control_4_1_2_1_2_1_3_2" hidden="1">{"'Ark1'!$A$8:$M$33"}</definedName>
    <definedName name="HTML_Control_4_1_2_1_2_1_3_3" hidden="1">{"'Ark1'!$A$8:$M$33"}</definedName>
    <definedName name="HTML_Control_4_1_2_1_2_1_3_4" hidden="1">{"'Ark1'!$A$8:$M$33"}</definedName>
    <definedName name="HTML_Control_4_1_2_1_2_1_3_5" hidden="1">{"'Ark1'!$A$8:$M$33"}</definedName>
    <definedName name="HTML_Control_4_1_2_1_2_1_4" hidden="1">{"'Ark1'!$A$8:$M$33"}</definedName>
    <definedName name="HTML_Control_4_1_2_1_2_1_4_1" hidden="1">{"'Ark1'!$A$8:$M$33"}</definedName>
    <definedName name="HTML_Control_4_1_2_1_2_1_4_2" hidden="1">{"'Ark1'!$A$8:$M$33"}</definedName>
    <definedName name="HTML_Control_4_1_2_1_2_1_4_3" hidden="1">{"'Ark1'!$A$8:$M$33"}</definedName>
    <definedName name="HTML_Control_4_1_2_1_2_1_4_4" hidden="1">{"'Ark1'!$A$8:$M$33"}</definedName>
    <definedName name="HTML_Control_4_1_2_1_2_1_4_5" hidden="1">{"'Ark1'!$A$8:$M$33"}</definedName>
    <definedName name="HTML_Control_4_1_2_1_2_1_5" hidden="1">{"'Ark1'!$A$8:$M$33"}</definedName>
    <definedName name="HTML_Control_4_1_2_1_2_1_5_1" hidden="1">{"'Ark1'!$A$8:$M$33"}</definedName>
    <definedName name="HTML_Control_4_1_2_1_2_1_5_2" hidden="1">{"'Ark1'!$A$8:$M$33"}</definedName>
    <definedName name="HTML_Control_4_1_2_1_2_1_5_3" hidden="1">{"'Ark1'!$A$8:$M$33"}</definedName>
    <definedName name="HTML_Control_4_1_2_1_2_1_5_4" hidden="1">{"'Ark1'!$A$8:$M$33"}</definedName>
    <definedName name="HTML_Control_4_1_2_1_2_1_5_5" hidden="1">{"'Ark1'!$A$8:$M$33"}</definedName>
    <definedName name="HTML_Control_4_1_2_1_2_2" hidden="1">{"'Ark1'!$A$8:$M$33"}</definedName>
    <definedName name="HTML_Control_4_1_2_1_2_2_1" hidden="1">{"'Ark1'!$A$8:$M$33"}</definedName>
    <definedName name="HTML_Control_4_1_2_1_2_2_2" hidden="1">{"'Ark1'!$A$8:$M$33"}</definedName>
    <definedName name="HTML_Control_4_1_2_1_2_2_3" hidden="1">{"'Ark1'!$A$8:$M$33"}</definedName>
    <definedName name="HTML_Control_4_1_2_1_2_2_4" hidden="1">{"'Ark1'!$A$8:$M$33"}</definedName>
    <definedName name="HTML_Control_4_1_2_1_2_2_5" hidden="1">{"'Ark1'!$A$8:$M$33"}</definedName>
    <definedName name="HTML_Control_4_1_2_1_2_3" hidden="1">{"'Ark1'!$A$8:$M$33"}</definedName>
    <definedName name="HTML_Control_4_1_2_1_2_3_1" hidden="1">{"'Ark1'!$A$8:$M$33"}</definedName>
    <definedName name="HTML_Control_4_1_2_1_2_3_2" hidden="1">{"'Ark1'!$A$8:$M$33"}</definedName>
    <definedName name="HTML_Control_4_1_2_1_2_3_3" hidden="1">{"'Ark1'!$A$8:$M$33"}</definedName>
    <definedName name="HTML_Control_4_1_2_1_2_3_4" hidden="1">{"'Ark1'!$A$8:$M$33"}</definedName>
    <definedName name="HTML_Control_4_1_2_1_2_3_5" hidden="1">{"'Ark1'!$A$8:$M$33"}</definedName>
    <definedName name="HTML_Control_4_1_2_1_2_4" hidden="1">{"'Ark1'!$A$8:$M$33"}</definedName>
    <definedName name="HTML_Control_4_1_2_1_2_4_1" hidden="1">{"'Ark1'!$A$8:$M$33"}</definedName>
    <definedName name="HTML_Control_4_1_2_1_2_4_2" hidden="1">{"'Ark1'!$A$8:$M$33"}</definedName>
    <definedName name="HTML_Control_4_1_2_1_2_4_3" hidden="1">{"'Ark1'!$A$8:$M$33"}</definedName>
    <definedName name="HTML_Control_4_1_2_1_2_4_4" hidden="1">{"'Ark1'!$A$8:$M$33"}</definedName>
    <definedName name="HTML_Control_4_1_2_1_2_4_5" hidden="1">{"'Ark1'!$A$8:$M$33"}</definedName>
    <definedName name="HTML_Control_4_1_2_1_2_5" hidden="1">{"'Ark1'!$A$8:$M$33"}</definedName>
    <definedName name="HTML_Control_4_1_2_1_2_5_1" hidden="1">{"'Ark1'!$A$8:$M$33"}</definedName>
    <definedName name="HTML_Control_4_1_2_1_2_5_2" hidden="1">{"'Ark1'!$A$8:$M$33"}</definedName>
    <definedName name="HTML_Control_4_1_2_1_2_5_3" hidden="1">{"'Ark1'!$A$8:$M$33"}</definedName>
    <definedName name="HTML_Control_4_1_2_1_2_5_4" hidden="1">{"'Ark1'!$A$8:$M$33"}</definedName>
    <definedName name="HTML_Control_4_1_2_1_2_5_5" hidden="1">{"'Ark1'!$A$8:$M$33"}</definedName>
    <definedName name="HTML_Control_4_1_2_1_3" hidden="1">{"'Ark1'!$A$8:$M$33"}</definedName>
    <definedName name="HTML_Control_4_1_2_1_3_1" hidden="1">{"'Ark1'!$A$8:$M$33"}</definedName>
    <definedName name="HTML_Control_4_1_2_1_3_1_1" hidden="1">{"'Ark1'!$A$8:$M$33"}</definedName>
    <definedName name="HTML_Control_4_1_2_1_3_1_2" hidden="1">{"'Ark1'!$A$8:$M$33"}</definedName>
    <definedName name="HTML_Control_4_1_2_1_3_1_3" hidden="1">{"'Ark1'!$A$8:$M$33"}</definedName>
    <definedName name="HTML_Control_4_1_2_1_3_1_4" hidden="1">{"'Ark1'!$A$8:$M$33"}</definedName>
    <definedName name="HTML_Control_4_1_2_1_3_1_5" hidden="1">{"'Ark1'!$A$8:$M$33"}</definedName>
    <definedName name="HTML_Control_4_1_2_1_3_2" hidden="1">{"'Ark1'!$A$8:$M$33"}</definedName>
    <definedName name="HTML_Control_4_1_2_1_3_2_1" hidden="1">{"'Ark1'!$A$8:$M$33"}</definedName>
    <definedName name="HTML_Control_4_1_2_1_3_2_2" hidden="1">{"'Ark1'!$A$8:$M$33"}</definedName>
    <definedName name="HTML_Control_4_1_2_1_3_2_3" hidden="1">{"'Ark1'!$A$8:$M$33"}</definedName>
    <definedName name="HTML_Control_4_1_2_1_3_2_4" hidden="1">{"'Ark1'!$A$8:$M$33"}</definedName>
    <definedName name="HTML_Control_4_1_2_1_3_2_5" hidden="1">{"'Ark1'!$A$8:$M$33"}</definedName>
    <definedName name="HTML_Control_4_1_2_1_3_3" hidden="1">{"'Ark1'!$A$8:$M$33"}</definedName>
    <definedName name="HTML_Control_4_1_2_1_3_3_1" hidden="1">{"'Ark1'!$A$8:$M$33"}</definedName>
    <definedName name="HTML_Control_4_1_2_1_3_3_2" hidden="1">{"'Ark1'!$A$8:$M$33"}</definedName>
    <definedName name="HTML_Control_4_1_2_1_3_3_3" hidden="1">{"'Ark1'!$A$8:$M$33"}</definedName>
    <definedName name="HTML_Control_4_1_2_1_3_3_4" hidden="1">{"'Ark1'!$A$8:$M$33"}</definedName>
    <definedName name="HTML_Control_4_1_2_1_3_3_5" hidden="1">{"'Ark1'!$A$8:$M$33"}</definedName>
    <definedName name="HTML_Control_4_1_2_1_3_4" hidden="1">{"'Ark1'!$A$8:$M$33"}</definedName>
    <definedName name="HTML_Control_4_1_2_1_3_4_1" hidden="1">{"'Ark1'!$A$8:$M$33"}</definedName>
    <definedName name="HTML_Control_4_1_2_1_3_4_2" hidden="1">{"'Ark1'!$A$8:$M$33"}</definedName>
    <definedName name="HTML_Control_4_1_2_1_3_4_3" hidden="1">{"'Ark1'!$A$8:$M$33"}</definedName>
    <definedName name="HTML_Control_4_1_2_1_3_4_4" hidden="1">{"'Ark1'!$A$8:$M$33"}</definedName>
    <definedName name="HTML_Control_4_1_2_1_3_4_5" hidden="1">{"'Ark1'!$A$8:$M$33"}</definedName>
    <definedName name="HTML_Control_4_1_2_1_3_5" hidden="1">{"'Ark1'!$A$8:$M$33"}</definedName>
    <definedName name="HTML_Control_4_1_2_1_3_5_1" hidden="1">{"'Ark1'!$A$8:$M$33"}</definedName>
    <definedName name="HTML_Control_4_1_2_1_3_5_2" hidden="1">{"'Ark1'!$A$8:$M$33"}</definedName>
    <definedName name="HTML_Control_4_1_2_1_3_5_3" hidden="1">{"'Ark1'!$A$8:$M$33"}</definedName>
    <definedName name="HTML_Control_4_1_2_1_3_5_4" hidden="1">{"'Ark1'!$A$8:$M$33"}</definedName>
    <definedName name="HTML_Control_4_1_2_1_3_5_5" hidden="1">{"'Ark1'!$A$8:$M$33"}</definedName>
    <definedName name="HTML_Control_4_1_2_1_4" hidden="1">{"'Ark1'!$A$8:$M$33"}</definedName>
    <definedName name="HTML_Control_4_1_2_1_4_1" hidden="1">{"'Ark1'!$A$8:$M$33"}</definedName>
    <definedName name="HTML_Control_4_1_2_1_4_2" hidden="1">{"'Ark1'!$A$8:$M$33"}</definedName>
    <definedName name="HTML_Control_4_1_2_1_4_3" hidden="1">{"'Ark1'!$A$8:$M$33"}</definedName>
    <definedName name="HTML_Control_4_1_2_1_4_4" hidden="1">{"'Ark1'!$A$8:$M$33"}</definedName>
    <definedName name="HTML_Control_4_1_2_1_4_5" hidden="1">{"'Ark1'!$A$8:$M$33"}</definedName>
    <definedName name="HTML_Control_4_1_2_1_5" hidden="1">{"'Ark1'!$A$8:$M$33"}</definedName>
    <definedName name="HTML_Control_4_1_2_1_5_1" hidden="1">{"'Ark1'!$A$8:$M$33"}</definedName>
    <definedName name="HTML_Control_4_1_2_1_5_2" hidden="1">{"'Ark1'!$A$8:$M$33"}</definedName>
    <definedName name="HTML_Control_4_1_2_1_5_3" hidden="1">{"'Ark1'!$A$8:$M$33"}</definedName>
    <definedName name="HTML_Control_4_1_2_1_5_4" hidden="1">{"'Ark1'!$A$8:$M$33"}</definedName>
    <definedName name="HTML_Control_4_1_2_1_5_5" hidden="1">{"'Ark1'!$A$8:$M$33"}</definedName>
    <definedName name="HTML_Control_4_1_2_2" hidden="1">{"'Ark1'!$A$8:$M$33"}</definedName>
    <definedName name="HTML_Control_4_1_2_2_1" hidden="1">{"'Ark1'!$A$8:$M$33"}</definedName>
    <definedName name="HTML_Control_4_1_2_2_1_1" hidden="1">{"'Ark1'!$A$8:$M$33"}</definedName>
    <definedName name="HTML_Control_4_1_2_2_1_1_1" hidden="1">{"'Ark1'!$A$8:$M$33"}</definedName>
    <definedName name="HTML_Control_4_1_2_2_1_1_2" hidden="1">{"'Ark1'!$A$8:$M$33"}</definedName>
    <definedName name="HTML_Control_4_1_2_2_1_1_3" hidden="1">{"'Ark1'!$A$8:$M$33"}</definedName>
    <definedName name="HTML_Control_4_1_2_2_1_1_4" hidden="1">{"'Ark1'!$A$8:$M$33"}</definedName>
    <definedName name="HTML_Control_4_1_2_2_1_1_5" hidden="1">{"'Ark1'!$A$8:$M$33"}</definedName>
    <definedName name="HTML_Control_4_1_2_2_1_2" hidden="1">{"'Ark1'!$A$8:$M$33"}</definedName>
    <definedName name="HTML_Control_4_1_2_2_1_2_1" hidden="1">{"'Ark1'!$A$8:$M$33"}</definedName>
    <definedName name="HTML_Control_4_1_2_2_1_2_2" hidden="1">{"'Ark1'!$A$8:$M$33"}</definedName>
    <definedName name="HTML_Control_4_1_2_2_1_2_3" hidden="1">{"'Ark1'!$A$8:$M$33"}</definedName>
    <definedName name="HTML_Control_4_1_2_2_1_2_4" hidden="1">{"'Ark1'!$A$8:$M$33"}</definedName>
    <definedName name="HTML_Control_4_1_2_2_1_2_5" hidden="1">{"'Ark1'!$A$8:$M$33"}</definedName>
    <definedName name="HTML_Control_4_1_2_2_1_3" hidden="1">{"'Ark1'!$A$8:$M$33"}</definedName>
    <definedName name="HTML_Control_4_1_2_2_1_3_1" hidden="1">{"'Ark1'!$A$8:$M$33"}</definedName>
    <definedName name="HTML_Control_4_1_2_2_1_3_2" hidden="1">{"'Ark1'!$A$8:$M$33"}</definedName>
    <definedName name="HTML_Control_4_1_2_2_1_3_3" hidden="1">{"'Ark1'!$A$8:$M$33"}</definedName>
    <definedName name="HTML_Control_4_1_2_2_1_3_4" hidden="1">{"'Ark1'!$A$8:$M$33"}</definedName>
    <definedName name="HTML_Control_4_1_2_2_1_3_5" hidden="1">{"'Ark1'!$A$8:$M$33"}</definedName>
    <definedName name="HTML_Control_4_1_2_2_1_4" hidden="1">{"'Ark1'!$A$8:$M$33"}</definedName>
    <definedName name="HTML_Control_4_1_2_2_1_4_1" hidden="1">{"'Ark1'!$A$8:$M$33"}</definedName>
    <definedName name="HTML_Control_4_1_2_2_1_4_2" hidden="1">{"'Ark1'!$A$8:$M$33"}</definedName>
    <definedName name="HTML_Control_4_1_2_2_1_4_3" hidden="1">{"'Ark1'!$A$8:$M$33"}</definedName>
    <definedName name="HTML_Control_4_1_2_2_1_4_4" hidden="1">{"'Ark1'!$A$8:$M$33"}</definedName>
    <definedName name="HTML_Control_4_1_2_2_1_4_5" hidden="1">{"'Ark1'!$A$8:$M$33"}</definedName>
    <definedName name="HTML_Control_4_1_2_2_1_5" hidden="1">{"'Ark1'!$A$8:$M$33"}</definedName>
    <definedName name="HTML_Control_4_1_2_2_1_5_1" hidden="1">{"'Ark1'!$A$8:$M$33"}</definedName>
    <definedName name="HTML_Control_4_1_2_2_1_5_2" hidden="1">{"'Ark1'!$A$8:$M$33"}</definedName>
    <definedName name="HTML_Control_4_1_2_2_1_5_3" hidden="1">{"'Ark1'!$A$8:$M$33"}</definedName>
    <definedName name="HTML_Control_4_1_2_2_1_5_4" hidden="1">{"'Ark1'!$A$8:$M$33"}</definedName>
    <definedName name="HTML_Control_4_1_2_2_1_5_5" hidden="1">{"'Ark1'!$A$8:$M$33"}</definedName>
    <definedName name="HTML_Control_4_1_2_2_2" hidden="1">{"'Ark1'!$A$8:$M$33"}</definedName>
    <definedName name="HTML_Control_4_1_2_2_2_1" hidden="1">{"'Ark1'!$A$8:$M$33"}</definedName>
    <definedName name="HTML_Control_4_1_2_2_2_2" hidden="1">{"'Ark1'!$A$8:$M$33"}</definedName>
    <definedName name="HTML_Control_4_1_2_2_2_3" hidden="1">{"'Ark1'!$A$8:$M$33"}</definedName>
    <definedName name="HTML_Control_4_1_2_2_2_4" hidden="1">{"'Ark1'!$A$8:$M$33"}</definedName>
    <definedName name="HTML_Control_4_1_2_2_2_5" hidden="1">{"'Ark1'!$A$8:$M$33"}</definedName>
    <definedName name="HTML_Control_4_1_2_2_3" hidden="1">{"'Ark1'!$A$8:$M$33"}</definedName>
    <definedName name="HTML_Control_4_1_2_2_3_1" hidden="1">{"'Ark1'!$A$8:$M$33"}</definedName>
    <definedName name="HTML_Control_4_1_2_2_3_2" hidden="1">{"'Ark1'!$A$8:$M$33"}</definedName>
    <definedName name="HTML_Control_4_1_2_2_3_3" hidden="1">{"'Ark1'!$A$8:$M$33"}</definedName>
    <definedName name="HTML_Control_4_1_2_2_3_4" hidden="1">{"'Ark1'!$A$8:$M$33"}</definedName>
    <definedName name="HTML_Control_4_1_2_2_3_5" hidden="1">{"'Ark1'!$A$8:$M$33"}</definedName>
    <definedName name="HTML_Control_4_1_2_2_4" hidden="1">{"'Ark1'!$A$8:$M$33"}</definedName>
    <definedName name="HTML_Control_4_1_2_2_4_1" hidden="1">{"'Ark1'!$A$8:$M$33"}</definedName>
    <definedName name="HTML_Control_4_1_2_2_4_2" hidden="1">{"'Ark1'!$A$8:$M$33"}</definedName>
    <definedName name="HTML_Control_4_1_2_2_4_3" hidden="1">{"'Ark1'!$A$8:$M$33"}</definedName>
    <definedName name="HTML_Control_4_1_2_2_4_4" hidden="1">{"'Ark1'!$A$8:$M$33"}</definedName>
    <definedName name="HTML_Control_4_1_2_2_4_5" hidden="1">{"'Ark1'!$A$8:$M$33"}</definedName>
    <definedName name="HTML_Control_4_1_2_2_5" hidden="1">{"'Ark1'!$A$8:$M$33"}</definedName>
    <definedName name="HTML_Control_4_1_2_2_5_1" hidden="1">{"'Ark1'!$A$8:$M$33"}</definedName>
    <definedName name="HTML_Control_4_1_2_2_5_2" hidden="1">{"'Ark1'!$A$8:$M$33"}</definedName>
    <definedName name="HTML_Control_4_1_2_2_5_3" hidden="1">{"'Ark1'!$A$8:$M$33"}</definedName>
    <definedName name="HTML_Control_4_1_2_2_5_4" hidden="1">{"'Ark1'!$A$8:$M$33"}</definedName>
    <definedName name="HTML_Control_4_1_2_2_5_5" hidden="1">{"'Ark1'!$A$8:$M$33"}</definedName>
    <definedName name="HTML_Control_4_1_2_3" hidden="1">{"'Ark1'!$A$8:$M$33"}</definedName>
    <definedName name="HTML_Control_4_1_2_3_1" hidden="1">{"'Ark1'!$A$8:$M$33"}</definedName>
    <definedName name="HTML_Control_4_1_2_3_1_1" hidden="1">{"'Ark1'!$A$8:$M$33"}</definedName>
    <definedName name="HTML_Control_4_1_2_3_1_1_1" hidden="1">{"'Ark1'!$A$8:$M$33"}</definedName>
    <definedName name="HTML_Control_4_1_2_3_1_1_2" hidden="1">{"'Ark1'!$A$8:$M$33"}</definedName>
    <definedName name="HTML_Control_4_1_2_3_1_1_3" hidden="1">{"'Ark1'!$A$8:$M$33"}</definedName>
    <definedName name="HTML_Control_4_1_2_3_1_1_4" hidden="1">{"'Ark1'!$A$8:$M$33"}</definedName>
    <definedName name="HTML_Control_4_1_2_3_1_1_5" hidden="1">{"'Ark1'!$A$8:$M$33"}</definedName>
    <definedName name="HTML_Control_4_1_2_3_1_2" hidden="1">{"'Ark1'!$A$8:$M$33"}</definedName>
    <definedName name="HTML_Control_4_1_2_3_1_2_1" hidden="1">{"'Ark1'!$A$8:$M$33"}</definedName>
    <definedName name="HTML_Control_4_1_2_3_1_2_2" hidden="1">{"'Ark1'!$A$8:$M$33"}</definedName>
    <definedName name="HTML_Control_4_1_2_3_1_2_3" hidden="1">{"'Ark1'!$A$8:$M$33"}</definedName>
    <definedName name="HTML_Control_4_1_2_3_1_2_4" hidden="1">{"'Ark1'!$A$8:$M$33"}</definedName>
    <definedName name="HTML_Control_4_1_2_3_1_2_5" hidden="1">{"'Ark1'!$A$8:$M$33"}</definedName>
    <definedName name="HTML_Control_4_1_2_3_1_3" hidden="1">{"'Ark1'!$A$8:$M$33"}</definedName>
    <definedName name="HTML_Control_4_1_2_3_1_3_1" hidden="1">{"'Ark1'!$A$8:$M$33"}</definedName>
    <definedName name="HTML_Control_4_1_2_3_1_3_2" hidden="1">{"'Ark1'!$A$8:$M$33"}</definedName>
    <definedName name="HTML_Control_4_1_2_3_1_3_3" hidden="1">{"'Ark1'!$A$8:$M$33"}</definedName>
    <definedName name="HTML_Control_4_1_2_3_1_3_4" hidden="1">{"'Ark1'!$A$8:$M$33"}</definedName>
    <definedName name="HTML_Control_4_1_2_3_1_3_5" hidden="1">{"'Ark1'!$A$8:$M$33"}</definedName>
    <definedName name="HTML_Control_4_1_2_3_1_4" hidden="1">{"'Ark1'!$A$8:$M$33"}</definedName>
    <definedName name="HTML_Control_4_1_2_3_1_4_1" hidden="1">{"'Ark1'!$A$8:$M$33"}</definedName>
    <definedName name="HTML_Control_4_1_2_3_1_4_2" hidden="1">{"'Ark1'!$A$8:$M$33"}</definedName>
    <definedName name="HTML_Control_4_1_2_3_1_4_3" hidden="1">{"'Ark1'!$A$8:$M$33"}</definedName>
    <definedName name="HTML_Control_4_1_2_3_1_4_4" hidden="1">{"'Ark1'!$A$8:$M$33"}</definedName>
    <definedName name="HTML_Control_4_1_2_3_1_4_5" hidden="1">{"'Ark1'!$A$8:$M$33"}</definedName>
    <definedName name="HTML_Control_4_1_2_3_1_5" hidden="1">{"'Ark1'!$A$8:$M$33"}</definedName>
    <definedName name="HTML_Control_4_1_2_3_1_5_1" hidden="1">{"'Ark1'!$A$8:$M$33"}</definedName>
    <definedName name="HTML_Control_4_1_2_3_1_5_2" hidden="1">{"'Ark1'!$A$8:$M$33"}</definedName>
    <definedName name="HTML_Control_4_1_2_3_1_5_3" hidden="1">{"'Ark1'!$A$8:$M$33"}</definedName>
    <definedName name="HTML_Control_4_1_2_3_1_5_4" hidden="1">{"'Ark1'!$A$8:$M$33"}</definedName>
    <definedName name="HTML_Control_4_1_2_3_1_5_5" hidden="1">{"'Ark1'!$A$8:$M$33"}</definedName>
    <definedName name="HTML_Control_4_1_2_3_2" hidden="1">{"'Ark1'!$A$8:$M$33"}</definedName>
    <definedName name="HTML_Control_4_1_2_3_2_1" hidden="1">{"'Ark1'!$A$8:$M$33"}</definedName>
    <definedName name="HTML_Control_4_1_2_3_2_2" hidden="1">{"'Ark1'!$A$8:$M$33"}</definedName>
    <definedName name="HTML_Control_4_1_2_3_2_3" hidden="1">{"'Ark1'!$A$8:$M$33"}</definedName>
    <definedName name="HTML_Control_4_1_2_3_2_4" hidden="1">{"'Ark1'!$A$8:$M$33"}</definedName>
    <definedName name="HTML_Control_4_1_2_3_2_5" hidden="1">{"'Ark1'!$A$8:$M$33"}</definedName>
    <definedName name="HTML_Control_4_1_2_3_3" hidden="1">{"'Ark1'!$A$8:$M$33"}</definedName>
    <definedName name="HTML_Control_4_1_2_3_3_1" hidden="1">{"'Ark1'!$A$8:$M$33"}</definedName>
    <definedName name="HTML_Control_4_1_2_3_3_2" hidden="1">{"'Ark1'!$A$8:$M$33"}</definedName>
    <definedName name="HTML_Control_4_1_2_3_3_3" hidden="1">{"'Ark1'!$A$8:$M$33"}</definedName>
    <definedName name="HTML_Control_4_1_2_3_3_4" hidden="1">{"'Ark1'!$A$8:$M$33"}</definedName>
    <definedName name="HTML_Control_4_1_2_3_3_5" hidden="1">{"'Ark1'!$A$8:$M$33"}</definedName>
    <definedName name="HTML_Control_4_1_2_3_4" hidden="1">{"'Ark1'!$A$8:$M$33"}</definedName>
    <definedName name="HTML_Control_4_1_2_3_4_1" hidden="1">{"'Ark1'!$A$8:$M$33"}</definedName>
    <definedName name="HTML_Control_4_1_2_3_4_2" hidden="1">{"'Ark1'!$A$8:$M$33"}</definedName>
    <definedName name="HTML_Control_4_1_2_3_4_3" hidden="1">{"'Ark1'!$A$8:$M$33"}</definedName>
    <definedName name="HTML_Control_4_1_2_3_4_4" hidden="1">{"'Ark1'!$A$8:$M$33"}</definedName>
    <definedName name="HTML_Control_4_1_2_3_4_5" hidden="1">{"'Ark1'!$A$8:$M$33"}</definedName>
    <definedName name="HTML_Control_4_1_2_3_5" hidden="1">{"'Ark1'!$A$8:$M$33"}</definedName>
    <definedName name="HTML_Control_4_1_2_3_5_1" hidden="1">{"'Ark1'!$A$8:$M$33"}</definedName>
    <definedName name="HTML_Control_4_1_2_3_5_2" hidden="1">{"'Ark1'!$A$8:$M$33"}</definedName>
    <definedName name="HTML_Control_4_1_2_3_5_3" hidden="1">{"'Ark1'!$A$8:$M$33"}</definedName>
    <definedName name="HTML_Control_4_1_2_3_5_4" hidden="1">{"'Ark1'!$A$8:$M$33"}</definedName>
    <definedName name="HTML_Control_4_1_2_3_5_5" hidden="1">{"'Ark1'!$A$8:$M$33"}</definedName>
    <definedName name="HTML_Control_4_1_2_4" hidden="1">{"'Ark1'!$A$8:$M$33"}</definedName>
    <definedName name="HTML_Control_4_1_2_4_1" hidden="1">{"'Ark1'!$A$8:$M$33"}</definedName>
    <definedName name="HTML_Control_4_1_2_4_1_1" hidden="1">{"'Ark1'!$A$8:$M$33"}</definedName>
    <definedName name="HTML_Control_4_1_2_4_1_2" hidden="1">{"'Ark1'!$A$8:$M$33"}</definedName>
    <definedName name="HTML_Control_4_1_2_4_1_3" hidden="1">{"'Ark1'!$A$8:$M$33"}</definedName>
    <definedName name="HTML_Control_4_1_2_4_1_4" hidden="1">{"'Ark1'!$A$8:$M$33"}</definedName>
    <definedName name="HTML_Control_4_1_2_4_1_5" hidden="1">{"'Ark1'!$A$8:$M$33"}</definedName>
    <definedName name="HTML_Control_4_1_2_4_2" hidden="1">{"'Ark1'!$A$8:$M$33"}</definedName>
    <definedName name="HTML_Control_4_1_2_4_2_1" hidden="1">{"'Ark1'!$A$8:$M$33"}</definedName>
    <definedName name="HTML_Control_4_1_2_4_2_2" hidden="1">{"'Ark1'!$A$8:$M$33"}</definedName>
    <definedName name="HTML_Control_4_1_2_4_2_3" hidden="1">{"'Ark1'!$A$8:$M$33"}</definedName>
    <definedName name="HTML_Control_4_1_2_4_2_4" hidden="1">{"'Ark1'!$A$8:$M$33"}</definedName>
    <definedName name="HTML_Control_4_1_2_4_2_5" hidden="1">{"'Ark1'!$A$8:$M$33"}</definedName>
    <definedName name="HTML_Control_4_1_2_4_3" hidden="1">{"'Ark1'!$A$8:$M$33"}</definedName>
    <definedName name="HTML_Control_4_1_2_4_3_1" hidden="1">{"'Ark1'!$A$8:$M$33"}</definedName>
    <definedName name="HTML_Control_4_1_2_4_3_2" hidden="1">{"'Ark1'!$A$8:$M$33"}</definedName>
    <definedName name="HTML_Control_4_1_2_4_3_3" hidden="1">{"'Ark1'!$A$8:$M$33"}</definedName>
    <definedName name="HTML_Control_4_1_2_4_3_4" hidden="1">{"'Ark1'!$A$8:$M$33"}</definedName>
    <definedName name="HTML_Control_4_1_2_4_3_5" hidden="1">{"'Ark1'!$A$8:$M$33"}</definedName>
    <definedName name="HTML_Control_4_1_2_4_4" hidden="1">{"'Ark1'!$A$8:$M$33"}</definedName>
    <definedName name="HTML_Control_4_1_2_4_4_1" hidden="1">{"'Ark1'!$A$8:$M$33"}</definedName>
    <definedName name="HTML_Control_4_1_2_4_4_2" hidden="1">{"'Ark1'!$A$8:$M$33"}</definedName>
    <definedName name="HTML_Control_4_1_2_4_4_3" hidden="1">{"'Ark1'!$A$8:$M$33"}</definedName>
    <definedName name="HTML_Control_4_1_2_4_4_4" hidden="1">{"'Ark1'!$A$8:$M$33"}</definedName>
    <definedName name="HTML_Control_4_1_2_4_4_5" hidden="1">{"'Ark1'!$A$8:$M$33"}</definedName>
    <definedName name="HTML_Control_4_1_2_4_5" hidden="1">{"'Ark1'!$A$8:$M$33"}</definedName>
    <definedName name="HTML_Control_4_1_2_4_5_1" hidden="1">{"'Ark1'!$A$8:$M$33"}</definedName>
    <definedName name="HTML_Control_4_1_2_4_5_2" hidden="1">{"'Ark1'!$A$8:$M$33"}</definedName>
    <definedName name="HTML_Control_4_1_2_4_5_3" hidden="1">{"'Ark1'!$A$8:$M$33"}</definedName>
    <definedName name="HTML_Control_4_1_2_4_5_4" hidden="1">{"'Ark1'!$A$8:$M$33"}</definedName>
    <definedName name="HTML_Control_4_1_2_4_5_5" hidden="1">{"'Ark1'!$A$8:$M$33"}</definedName>
    <definedName name="HTML_Control_4_1_2_5" hidden="1">{"'Ark1'!$A$8:$M$33"}</definedName>
    <definedName name="HTML_Control_4_1_2_5_1" hidden="1">{"'Ark1'!$A$8:$M$33"}</definedName>
    <definedName name="HTML_Control_4_1_2_5_2" hidden="1">{"'Ark1'!$A$8:$M$33"}</definedName>
    <definedName name="HTML_Control_4_1_2_5_3" hidden="1">{"'Ark1'!$A$8:$M$33"}</definedName>
    <definedName name="HTML_Control_4_1_2_5_4" hidden="1">{"'Ark1'!$A$8:$M$33"}</definedName>
    <definedName name="HTML_Control_4_1_2_5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1_1" hidden="1">{"'Ark1'!$A$8:$M$33"}</definedName>
    <definedName name="HTML_Control_4_1_3_1_1_1_2" hidden="1">{"'Ark1'!$A$8:$M$33"}</definedName>
    <definedName name="HTML_Control_4_1_3_1_1_1_3" hidden="1">{"'Ark1'!$A$8:$M$33"}</definedName>
    <definedName name="HTML_Control_4_1_3_1_1_1_4" hidden="1">{"'Ark1'!$A$8:$M$33"}</definedName>
    <definedName name="HTML_Control_4_1_3_1_1_1_5" hidden="1">{"'Ark1'!$A$8:$M$33"}</definedName>
    <definedName name="HTML_Control_4_1_3_1_1_2" hidden="1">{"'Ark1'!$A$8:$M$33"}</definedName>
    <definedName name="HTML_Control_4_1_3_1_1_2_1" hidden="1">{"'Ark1'!$A$8:$M$33"}</definedName>
    <definedName name="HTML_Control_4_1_3_1_1_2_2" hidden="1">{"'Ark1'!$A$8:$M$33"}</definedName>
    <definedName name="HTML_Control_4_1_3_1_1_2_3" hidden="1">{"'Ark1'!$A$8:$M$33"}</definedName>
    <definedName name="HTML_Control_4_1_3_1_1_2_4" hidden="1">{"'Ark1'!$A$8:$M$33"}</definedName>
    <definedName name="HTML_Control_4_1_3_1_1_2_5" hidden="1">{"'Ark1'!$A$8:$M$33"}</definedName>
    <definedName name="HTML_Control_4_1_3_1_1_3" hidden="1">{"'Ark1'!$A$8:$M$33"}</definedName>
    <definedName name="HTML_Control_4_1_3_1_1_3_1" hidden="1">{"'Ark1'!$A$8:$M$33"}</definedName>
    <definedName name="HTML_Control_4_1_3_1_1_3_2" hidden="1">{"'Ark1'!$A$8:$M$33"}</definedName>
    <definedName name="HTML_Control_4_1_3_1_1_3_3" hidden="1">{"'Ark1'!$A$8:$M$33"}</definedName>
    <definedName name="HTML_Control_4_1_3_1_1_3_4" hidden="1">{"'Ark1'!$A$8:$M$33"}</definedName>
    <definedName name="HTML_Control_4_1_3_1_1_3_5" hidden="1">{"'Ark1'!$A$8:$M$33"}</definedName>
    <definedName name="HTML_Control_4_1_3_1_1_4" hidden="1">{"'Ark1'!$A$8:$M$33"}</definedName>
    <definedName name="HTML_Control_4_1_3_1_1_4_1" hidden="1">{"'Ark1'!$A$8:$M$33"}</definedName>
    <definedName name="HTML_Control_4_1_3_1_1_4_2" hidden="1">{"'Ark1'!$A$8:$M$33"}</definedName>
    <definedName name="HTML_Control_4_1_3_1_1_4_3" hidden="1">{"'Ark1'!$A$8:$M$33"}</definedName>
    <definedName name="HTML_Control_4_1_3_1_1_4_4" hidden="1">{"'Ark1'!$A$8:$M$33"}</definedName>
    <definedName name="HTML_Control_4_1_3_1_1_4_5" hidden="1">{"'Ark1'!$A$8:$M$33"}</definedName>
    <definedName name="HTML_Control_4_1_3_1_1_5" hidden="1">{"'Ark1'!$A$8:$M$33"}</definedName>
    <definedName name="HTML_Control_4_1_3_1_1_5_1" hidden="1">{"'Ark1'!$A$8:$M$33"}</definedName>
    <definedName name="HTML_Control_4_1_3_1_1_5_2" hidden="1">{"'Ark1'!$A$8:$M$33"}</definedName>
    <definedName name="HTML_Control_4_1_3_1_1_5_3" hidden="1">{"'Ark1'!$A$8:$M$33"}</definedName>
    <definedName name="HTML_Control_4_1_3_1_1_5_4" hidden="1">{"'Ark1'!$A$8:$M$33"}</definedName>
    <definedName name="HTML_Control_4_1_3_1_1_5_5" hidden="1">{"'Ark1'!$A$8:$M$33"}</definedName>
    <definedName name="HTML_Control_4_1_3_1_2" hidden="1">{"'Ark1'!$A$8:$M$33"}</definedName>
    <definedName name="HTML_Control_4_1_3_1_2_1" hidden="1">{"'Ark1'!$A$8:$M$33"}</definedName>
    <definedName name="HTML_Control_4_1_3_1_2_2" hidden="1">{"'Ark1'!$A$8:$M$33"}</definedName>
    <definedName name="HTML_Control_4_1_3_1_2_3" hidden="1">{"'Ark1'!$A$8:$M$33"}</definedName>
    <definedName name="HTML_Control_4_1_3_1_2_4" hidden="1">{"'Ark1'!$A$8:$M$33"}</definedName>
    <definedName name="HTML_Control_4_1_3_1_2_5" hidden="1">{"'Ark1'!$A$8:$M$33"}</definedName>
    <definedName name="HTML_Control_4_1_3_1_3" hidden="1">{"'Ark1'!$A$8:$M$33"}</definedName>
    <definedName name="HTML_Control_4_1_3_1_3_1" hidden="1">{"'Ark1'!$A$8:$M$33"}</definedName>
    <definedName name="HTML_Control_4_1_3_1_3_2" hidden="1">{"'Ark1'!$A$8:$M$33"}</definedName>
    <definedName name="HTML_Control_4_1_3_1_3_3" hidden="1">{"'Ark1'!$A$8:$M$33"}</definedName>
    <definedName name="HTML_Control_4_1_3_1_3_4" hidden="1">{"'Ark1'!$A$8:$M$33"}</definedName>
    <definedName name="HTML_Control_4_1_3_1_3_5" hidden="1">{"'Ark1'!$A$8:$M$33"}</definedName>
    <definedName name="HTML_Control_4_1_3_1_4" hidden="1">{"'Ark1'!$A$8:$M$33"}</definedName>
    <definedName name="HTML_Control_4_1_3_1_4_1" hidden="1">{"'Ark1'!$A$8:$M$33"}</definedName>
    <definedName name="HTML_Control_4_1_3_1_4_2" hidden="1">{"'Ark1'!$A$8:$M$33"}</definedName>
    <definedName name="HTML_Control_4_1_3_1_4_3" hidden="1">{"'Ark1'!$A$8:$M$33"}</definedName>
    <definedName name="HTML_Control_4_1_3_1_4_4" hidden="1">{"'Ark1'!$A$8:$M$33"}</definedName>
    <definedName name="HTML_Control_4_1_3_1_4_5" hidden="1">{"'Ark1'!$A$8:$M$33"}</definedName>
    <definedName name="HTML_Control_4_1_3_1_5" hidden="1">{"'Ark1'!$A$8:$M$33"}</definedName>
    <definedName name="HTML_Control_4_1_3_1_5_1" hidden="1">{"'Ark1'!$A$8:$M$33"}</definedName>
    <definedName name="HTML_Control_4_1_3_1_5_2" hidden="1">{"'Ark1'!$A$8:$M$33"}</definedName>
    <definedName name="HTML_Control_4_1_3_1_5_3" hidden="1">{"'Ark1'!$A$8:$M$33"}</definedName>
    <definedName name="HTML_Control_4_1_3_1_5_4" hidden="1">{"'Ark1'!$A$8:$M$33"}</definedName>
    <definedName name="HTML_Control_4_1_3_1_5_5" hidden="1">{"'Ark1'!$A$8:$M$33"}</definedName>
    <definedName name="HTML_Control_4_1_3_2" hidden="1">{"'Ark1'!$A$8:$M$33"}</definedName>
    <definedName name="HTML_Control_4_1_3_2_1" hidden="1">{"'Ark1'!$A$8:$M$33"}</definedName>
    <definedName name="HTML_Control_4_1_3_2_1_1" hidden="1">{"'Ark1'!$A$8:$M$33"}</definedName>
    <definedName name="HTML_Control_4_1_3_2_1_1_1" hidden="1">{"'Ark1'!$A$8:$M$33"}</definedName>
    <definedName name="HTML_Control_4_1_3_2_1_1_2" hidden="1">{"'Ark1'!$A$8:$M$33"}</definedName>
    <definedName name="HTML_Control_4_1_3_2_1_1_3" hidden="1">{"'Ark1'!$A$8:$M$33"}</definedName>
    <definedName name="HTML_Control_4_1_3_2_1_1_4" hidden="1">{"'Ark1'!$A$8:$M$33"}</definedName>
    <definedName name="HTML_Control_4_1_3_2_1_1_5" hidden="1">{"'Ark1'!$A$8:$M$33"}</definedName>
    <definedName name="HTML_Control_4_1_3_2_1_2" hidden="1">{"'Ark1'!$A$8:$M$33"}</definedName>
    <definedName name="HTML_Control_4_1_3_2_1_2_1" hidden="1">{"'Ark1'!$A$8:$M$33"}</definedName>
    <definedName name="HTML_Control_4_1_3_2_1_2_2" hidden="1">{"'Ark1'!$A$8:$M$33"}</definedName>
    <definedName name="HTML_Control_4_1_3_2_1_2_3" hidden="1">{"'Ark1'!$A$8:$M$33"}</definedName>
    <definedName name="HTML_Control_4_1_3_2_1_2_4" hidden="1">{"'Ark1'!$A$8:$M$33"}</definedName>
    <definedName name="HTML_Control_4_1_3_2_1_2_5" hidden="1">{"'Ark1'!$A$8:$M$33"}</definedName>
    <definedName name="HTML_Control_4_1_3_2_1_3" hidden="1">{"'Ark1'!$A$8:$M$33"}</definedName>
    <definedName name="HTML_Control_4_1_3_2_1_3_1" hidden="1">{"'Ark1'!$A$8:$M$33"}</definedName>
    <definedName name="HTML_Control_4_1_3_2_1_3_2" hidden="1">{"'Ark1'!$A$8:$M$33"}</definedName>
    <definedName name="HTML_Control_4_1_3_2_1_3_3" hidden="1">{"'Ark1'!$A$8:$M$33"}</definedName>
    <definedName name="HTML_Control_4_1_3_2_1_3_4" hidden="1">{"'Ark1'!$A$8:$M$33"}</definedName>
    <definedName name="HTML_Control_4_1_3_2_1_3_5" hidden="1">{"'Ark1'!$A$8:$M$33"}</definedName>
    <definedName name="HTML_Control_4_1_3_2_1_4" hidden="1">{"'Ark1'!$A$8:$M$33"}</definedName>
    <definedName name="HTML_Control_4_1_3_2_1_4_1" hidden="1">{"'Ark1'!$A$8:$M$33"}</definedName>
    <definedName name="HTML_Control_4_1_3_2_1_4_2" hidden="1">{"'Ark1'!$A$8:$M$33"}</definedName>
    <definedName name="HTML_Control_4_1_3_2_1_4_3" hidden="1">{"'Ark1'!$A$8:$M$33"}</definedName>
    <definedName name="HTML_Control_4_1_3_2_1_4_4" hidden="1">{"'Ark1'!$A$8:$M$33"}</definedName>
    <definedName name="HTML_Control_4_1_3_2_1_4_5" hidden="1">{"'Ark1'!$A$8:$M$33"}</definedName>
    <definedName name="HTML_Control_4_1_3_2_1_5" hidden="1">{"'Ark1'!$A$8:$M$33"}</definedName>
    <definedName name="HTML_Control_4_1_3_2_1_5_1" hidden="1">{"'Ark1'!$A$8:$M$33"}</definedName>
    <definedName name="HTML_Control_4_1_3_2_1_5_2" hidden="1">{"'Ark1'!$A$8:$M$33"}</definedName>
    <definedName name="HTML_Control_4_1_3_2_1_5_3" hidden="1">{"'Ark1'!$A$8:$M$33"}</definedName>
    <definedName name="HTML_Control_4_1_3_2_1_5_4" hidden="1">{"'Ark1'!$A$8:$M$33"}</definedName>
    <definedName name="HTML_Control_4_1_3_2_1_5_5" hidden="1">{"'Ark1'!$A$8:$M$33"}</definedName>
    <definedName name="HTML_Control_4_1_3_2_2" hidden="1">{"'Ark1'!$A$8:$M$33"}</definedName>
    <definedName name="HTML_Control_4_1_3_2_2_1" hidden="1">{"'Ark1'!$A$8:$M$33"}</definedName>
    <definedName name="HTML_Control_4_1_3_2_2_2" hidden="1">{"'Ark1'!$A$8:$M$33"}</definedName>
    <definedName name="HTML_Control_4_1_3_2_2_3" hidden="1">{"'Ark1'!$A$8:$M$33"}</definedName>
    <definedName name="HTML_Control_4_1_3_2_2_4" hidden="1">{"'Ark1'!$A$8:$M$33"}</definedName>
    <definedName name="HTML_Control_4_1_3_2_2_5" hidden="1">{"'Ark1'!$A$8:$M$33"}</definedName>
    <definedName name="HTML_Control_4_1_3_2_3" hidden="1">{"'Ark1'!$A$8:$M$33"}</definedName>
    <definedName name="HTML_Control_4_1_3_2_3_1" hidden="1">{"'Ark1'!$A$8:$M$33"}</definedName>
    <definedName name="HTML_Control_4_1_3_2_3_2" hidden="1">{"'Ark1'!$A$8:$M$33"}</definedName>
    <definedName name="HTML_Control_4_1_3_2_3_3" hidden="1">{"'Ark1'!$A$8:$M$33"}</definedName>
    <definedName name="HTML_Control_4_1_3_2_3_4" hidden="1">{"'Ark1'!$A$8:$M$33"}</definedName>
    <definedName name="HTML_Control_4_1_3_2_3_5" hidden="1">{"'Ark1'!$A$8:$M$33"}</definedName>
    <definedName name="HTML_Control_4_1_3_2_4" hidden="1">{"'Ark1'!$A$8:$M$33"}</definedName>
    <definedName name="HTML_Control_4_1_3_2_4_1" hidden="1">{"'Ark1'!$A$8:$M$33"}</definedName>
    <definedName name="HTML_Control_4_1_3_2_4_2" hidden="1">{"'Ark1'!$A$8:$M$33"}</definedName>
    <definedName name="HTML_Control_4_1_3_2_4_3" hidden="1">{"'Ark1'!$A$8:$M$33"}</definedName>
    <definedName name="HTML_Control_4_1_3_2_4_4" hidden="1">{"'Ark1'!$A$8:$M$33"}</definedName>
    <definedName name="HTML_Control_4_1_3_2_4_5" hidden="1">{"'Ark1'!$A$8:$M$33"}</definedName>
    <definedName name="HTML_Control_4_1_3_2_5" hidden="1">{"'Ark1'!$A$8:$M$33"}</definedName>
    <definedName name="HTML_Control_4_1_3_2_5_1" hidden="1">{"'Ark1'!$A$8:$M$33"}</definedName>
    <definedName name="HTML_Control_4_1_3_2_5_2" hidden="1">{"'Ark1'!$A$8:$M$33"}</definedName>
    <definedName name="HTML_Control_4_1_3_2_5_3" hidden="1">{"'Ark1'!$A$8:$M$33"}</definedName>
    <definedName name="HTML_Control_4_1_3_2_5_4" hidden="1">{"'Ark1'!$A$8:$M$33"}</definedName>
    <definedName name="HTML_Control_4_1_3_2_5_5" hidden="1">{"'Ark1'!$A$8:$M$33"}</definedName>
    <definedName name="HTML_Control_4_1_3_3" hidden="1">{"'Ark1'!$A$8:$M$33"}</definedName>
    <definedName name="HTML_Control_4_1_3_3_1" hidden="1">{"'Ark1'!$A$8:$M$33"}</definedName>
    <definedName name="HTML_Control_4_1_3_3_1_1" hidden="1">{"'Ark1'!$A$8:$M$33"}</definedName>
    <definedName name="HTML_Control_4_1_3_3_1_2" hidden="1">{"'Ark1'!$A$8:$M$33"}</definedName>
    <definedName name="HTML_Control_4_1_3_3_1_3" hidden="1">{"'Ark1'!$A$8:$M$33"}</definedName>
    <definedName name="HTML_Control_4_1_3_3_1_4" hidden="1">{"'Ark1'!$A$8:$M$33"}</definedName>
    <definedName name="HTML_Control_4_1_3_3_1_5" hidden="1">{"'Ark1'!$A$8:$M$33"}</definedName>
    <definedName name="HTML_Control_4_1_3_3_2" hidden="1">{"'Ark1'!$A$8:$M$33"}</definedName>
    <definedName name="HTML_Control_4_1_3_3_2_1" hidden="1">{"'Ark1'!$A$8:$M$33"}</definedName>
    <definedName name="HTML_Control_4_1_3_3_2_2" hidden="1">{"'Ark1'!$A$8:$M$33"}</definedName>
    <definedName name="HTML_Control_4_1_3_3_2_3" hidden="1">{"'Ark1'!$A$8:$M$33"}</definedName>
    <definedName name="HTML_Control_4_1_3_3_2_4" hidden="1">{"'Ark1'!$A$8:$M$33"}</definedName>
    <definedName name="HTML_Control_4_1_3_3_2_5" hidden="1">{"'Ark1'!$A$8:$M$33"}</definedName>
    <definedName name="HTML_Control_4_1_3_3_3" hidden="1">{"'Ark1'!$A$8:$M$33"}</definedName>
    <definedName name="HTML_Control_4_1_3_3_3_1" hidden="1">{"'Ark1'!$A$8:$M$33"}</definedName>
    <definedName name="HTML_Control_4_1_3_3_3_2" hidden="1">{"'Ark1'!$A$8:$M$33"}</definedName>
    <definedName name="HTML_Control_4_1_3_3_3_3" hidden="1">{"'Ark1'!$A$8:$M$33"}</definedName>
    <definedName name="HTML_Control_4_1_3_3_3_4" hidden="1">{"'Ark1'!$A$8:$M$33"}</definedName>
    <definedName name="HTML_Control_4_1_3_3_3_5" hidden="1">{"'Ark1'!$A$8:$M$33"}</definedName>
    <definedName name="HTML_Control_4_1_3_3_4" hidden="1">{"'Ark1'!$A$8:$M$33"}</definedName>
    <definedName name="HTML_Control_4_1_3_3_4_1" hidden="1">{"'Ark1'!$A$8:$M$33"}</definedName>
    <definedName name="HTML_Control_4_1_3_3_4_2" hidden="1">{"'Ark1'!$A$8:$M$33"}</definedName>
    <definedName name="HTML_Control_4_1_3_3_4_3" hidden="1">{"'Ark1'!$A$8:$M$33"}</definedName>
    <definedName name="HTML_Control_4_1_3_3_4_4" hidden="1">{"'Ark1'!$A$8:$M$33"}</definedName>
    <definedName name="HTML_Control_4_1_3_3_4_5" hidden="1">{"'Ark1'!$A$8:$M$33"}</definedName>
    <definedName name="HTML_Control_4_1_3_3_5" hidden="1">{"'Ark1'!$A$8:$M$33"}</definedName>
    <definedName name="HTML_Control_4_1_3_3_5_1" hidden="1">{"'Ark1'!$A$8:$M$33"}</definedName>
    <definedName name="HTML_Control_4_1_3_3_5_2" hidden="1">{"'Ark1'!$A$8:$M$33"}</definedName>
    <definedName name="HTML_Control_4_1_3_3_5_3" hidden="1">{"'Ark1'!$A$8:$M$33"}</definedName>
    <definedName name="HTML_Control_4_1_3_3_5_4" hidden="1">{"'Ark1'!$A$8:$M$33"}</definedName>
    <definedName name="HTML_Control_4_1_3_3_5_5" hidden="1">{"'Ark1'!$A$8:$M$33"}</definedName>
    <definedName name="HTML_Control_4_1_3_4" hidden="1">{"'Ark1'!$A$8:$M$33"}</definedName>
    <definedName name="HTML_Control_4_1_3_4_1" hidden="1">{"'Ark1'!$A$8:$M$33"}</definedName>
    <definedName name="HTML_Control_4_1_3_4_2" hidden="1">{"'Ark1'!$A$8:$M$33"}</definedName>
    <definedName name="HTML_Control_4_1_3_4_3" hidden="1">{"'Ark1'!$A$8:$M$33"}</definedName>
    <definedName name="HTML_Control_4_1_3_4_4" hidden="1">{"'Ark1'!$A$8:$M$33"}</definedName>
    <definedName name="HTML_Control_4_1_3_4_5" hidden="1">{"'Ark1'!$A$8:$M$33"}</definedName>
    <definedName name="HTML_Control_4_1_3_5" hidden="1">{"'Ark1'!$A$8:$M$33"}</definedName>
    <definedName name="HTML_Control_4_1_3_5_1" hidden="1">{"'Ark1'!$A$8:$M$33"}</definedName>
    <definedName name="HTML_Control_4_1_3_5_2" hidden="1">{"'Ark1'!$A$8:$M$33"}</definedName>
    <definedName name="HTML_Control_4_1_3_5_3" hidden="1">{"'Ark1'!$A$8:$M$33"}</definedName>
    <definedName name="HTML_Control_4_1_3_5_4" hidden="1">{"'Ark1'!$A$8:$M$33"}</definedName>
    <definedName name="HTML_Control_4_1_3_5_5" hidden="1">{"'Ark1'!$A$8:$M$33"}</definedName>
    <definedName name="HTML_Control_4_1_4" hidden="1">{"'Ark1'!$A$8:$M$33"}</definedName>
    <definedName name="HTML_Control_4_1_4_1" hidden="1">{"'Ark1'!$A$8:$M$33"}</definedName>
    <definedName name="HTML_Control_4_1_4_1_1" hidden="1">{"'Ark1'!$A$8:$M$33"}</definedName>
    <definedName name="HTML_Control_4_1_4_1_1_1" hidden="1">{"'Ark1'!$A$8:$M$33"}</definedName>
    <definedName name="HTML_Control_4_1_4_1_1_2" hidden="1">{"'Ark1'!$A$8:$M$33"}</definedName>
    <definedName name="HTML_Control_4_1_4_1_1_3" hidden="1">{"'Ark1'!$A$8:$M$33"}</definedName>
    <definedName name="HTML_Control_4_1_4_1_1_4" hidden="1">{"'Ark1'!$A$8:$M$33"}</definedName>
    <definedName name="HTML_Control_4_1_4_1_1_5" hidden="1">{"'Ark1'!$A$8:$M$33"}</definedName>
    <definedName name="HTML_Control_4_1_4_1_2" hidden="1">{"'Ark1'!$A$8:$M$33"}</definedName>
    <definedName name="HTML_Control_4_1_4_1_2_1" hidden="1">{"'Ark1'!$A$8:$M$33"}</definedName>
    <definedName name="HTML_Control_4_1_4_1_2_2" hidden="1">{"'Ark1'!$A$8:$M$33"}</definedName>
    <definedName name="HTML_Control_4_1_4_1_2_3" hidden="1">{"'Ark1'!$A$8:$M$33"}</definedName>
    <definedName name="HTML_Control_4_1_4_1_2_4" hidden="1">{"'Ark1'!$A$8:$M$33"}</definedName>
    <definedName name="HTML_Control_4_1_4_1_2_5" hidden="1">{"'Ark1'!$A$8:$M$33"}</definedName>
    <definedName name="HTML_Control_4_1_4_1_3" hidden="1">{"'Ark1'!$A$8:$M$33"}</definedName>
    <definedName name="HTML_Control_4_1_4_1_3_1" hidden="1">{"'Ark1'!$A$8:$M$33"}</definedName>
    <definedName name="HTML_Control_4_1_4_1_3_2" hidden="1">{"'Ark1'!$A$8:$M$33"}</definedName>
    <definedName name="HTML_Control_4_1_4_1_3_3" hidden="1">{"'Ark1'!$A$8:$M$33"}</definedName>
    <definedName name="HTML_Control_4_1_4_1_3_4" hidden="1">{"'Ark1'!$A$8:$M$33"}</definedName>
    <definedName name="HTML_Control_4_1_4_1_3_5" hidden="1">{"'Ark1'!$A$8:$M$33"}</definedName>
    <definedName name="HTML_Control_4_1_4_1_4" hidden="1">{"'Ark1'!$A$8:$M$33"}</definedName>
    <definedName name="HTML_Control_4_1_4_1_4_1" hidden="1">{"'Ark1'!$A$8:$M$33"}</definedName>
    <definedName name="HTML_Control_4_1_4_1_4_2" hidden="1">{"'Ark1'!$A$8:$M$33"}</definedName>
    <definedName name="HTML_Control_4_1_4_1_4_3" hidden="1">{"'Ark1'!$A$8:$M$33"}</definedName>
    <definedName name="HTML_Control_4_1_4_1_4_4" hidden="1">{"'Ark1'!$A$8:$M$33"}</definedName>
    <definedName name="HTML_Control_4_1_4_1_4_5" hidden="1">{"'Ark1'!$A$8:$M$33"}</definedName>
    <definedName name="HTML_Control_4_1_4_1_5" hidden="1">{"'Ark1'!$A$8:$M$33"}</definedName>
    <definedName name="HTML_Control_4_1_4_1_5_1" hidden="1">{"'Ark1'!$A$8:$M$33"}</definedName>
    <definedName name="HTML_Control_4_1_4_1_5_2" hidden="1">{"'Ark1'!$A$8:$M$33"}</definedName>
    <definedName name="HTML_Control_4_1_4_1_5_3" hidden="1">{"'Ark1'!$A$8:$M$33"}</definedName>
    <definedName name="HTML_Control_4_1_4_1_5_4" hidden="1">{"'Ark1'!$A$8:$M$33"}</definedName>
    <definedName name="HTML_Control_4_1_4_1_5_5" hidden="1">{"'Ark1'!$A$8:$M$33"}</definedName>
    <definedName name="HTML_Control_4_1_4_2" hidden="1">{"'Ark1'!$A$8:$M$33"}</definedName>
    <definedName name="HTML_Control_4_1_4_2_1" hidden="1">{"'Ark1'!$A$8:$M$33"}</definedName>
    <definedName name="HTML_Control_4_1_4_2_2" hidden="1">{"'Ark1'!$A$8:$M$33"}</definedName>
    <definedName name="HTML_Control_4_1_4_2_3" hidden="1">{"'Ark1'!$A$8:$M$33"}</definedName>
    <definedName name="HTML_Control_4_1_4_2_4" hidden="1">{"'Ark1'!$A$8:$M$33"}</definedName>
    <definedName name="HTML_Control_4_1_4_2_5" hidden="1">{"'Ark1'!$A$8:$M$33"}</definedName>
    <definedName name="HTML_Control_4_1_4_3" hidden="1">{"'Ark1'!$A$8:$M$33"}</definedName>
    <definedName name="HTML_Control_4_1_4_3_1" hidden="1">{"'Ark1'!$A$8:$M$33"}</definedName>
    <definedName name="HTML_Control_4_1_4_3_2" hidden="1">{"'Ark1'!$A$8:$M$33"}</definedName>
    <definedName name="HTML_Control_4_1_4_3_3" hidden="1">{"'Ark1'!$A$8:$M$33"}</definedName>
    <definedName name="HTML_Control_4_1_4_3_4" hidden="1">{"'Ark1'!$A$8:$M$33"}</definedName>
    <definedName name="HTML_Control_4_1_4_3_5" hidden="1">{"'Ark1'!$A$8:$M$33"}</definedName>
    <definedName name="HTML_Control_4_1_4_4" hidden="1">{"'Ark1'!$A$8:$M$33"}</definedName>
    <definedName name="HTML_Control_4_1_4_4_1" hidden="1">{"'Ark1'!$A$8:$M$33"}</definedName>
    <definedName name="HTML_Control_4_1_4_4_2" hidden="1">{"'Ark1'!$A$8:$M$33"}</definedName>
    <definedName name="HTML_Control_4_1_4_4_3" hidden="1">{"'Ark1'!$A$8:$M$33"}</definedName>
    <definedName name="HTML_Control_4_1_4_4_4" hidden="1">{"'Ark1'!$A$8:$M$33"}</definedName>
    <definedName name="HTML_Control_4_1_4_4_5" hidden="1">{"'Ark1'!$A$8:$M$33"}</definedName>
    <definedName name="HTML_Control_4_1_4_5" hidden="1">{"'Ark1'!$A$8:$M$33"}</definedName>
    <definedName name="HTML_Control_4_1_4_5_1" hidden="1">{"'Ark1'!$A$8:$M$33"}</definedName>
    <definedName name="HTML_Control_4_1_4_5_2" hidden="1">{"'Ark1'!$A$8:$M$33"}</definedName>
    <definedName name="HTML_Control_4_1_4_5_3" hidden="1">{"'Ark1'!$A$8:$M$33"}</definedName>
    <definedName name="HTML_Control_4_1_4_5_4" hidden="1">{"'Ark1'!$A$8:$M$33"}</definedName>
    <definedName name="HTML_Control_4_1_4_5_5" hidden="1">{"'Ark1'!$A$8:$M$33"}</definedName>
    <definedName name="HTML_Control_4_1_5" hidden="1">{"'Ark1'!$A$8:$M$33"}</definedName>
    <definedName name="HTML_Control_4_1_5_1" hidden="1">{"'Ark1'!$A$8:$M$33"}</definedName>
    <definedName name="HTML_Control_4_1_5_1_1" hidden="1">{"'Ark1'!$A$8:$M$33"}</definedName>
    <definedName name="HTML_Control_4_1_5_1_1_1" hidden="1">{"'Ark1'!$A$8:$M$33"}</definedName>
    <definedName name="HTML_Control_4_1_5_1_1_2" hidden="1">{"'Ark1'!$A$8:$M$33"}</definedName>
    <definedName name="HTML_Control_4_1_5_1_1_3" hidden="1">{"'Ark1'!$A$8:$M$33"}</definedName>
    <definedName name="HTML_Control_4_1_5_1_1_4" hidden="1">{"'Ark1'!$A$8:$M$33"}</definedName>
    <definedName name="HTML_Control_4_1_5_1_1_5" hidden="1">{"'Ark1'!$A$8:$M$33"}</definedName>
    <definedName name="HTML_Control_4_1_5_1_2" hidden="1">{"'Ark1'!$A$8:$M$33"}</definedName>
    <definedName name="HTML_Control_4_1_5_1_2_1" hidden="1">{"'Ark1'!$A$8:$M$33"}</definedName>
    <definedName name="HTML_Control_4_1_5_1_2_2" hidden="1">{"'Ark1'!$A$8:$M$33"}</definedName>
    <definedName name="HTML_Control_4_1_5_1_2_3" hidden="1">{"'Ark1'!$A$8:$M$33"}</definedName>
    <definedName name="HTML_Control_4_1_5_1_2_4" hidden="1">{"'Ark1'!$A$8:$M$33"}</definedName>
    <definedName name="HTML_Control_4_1_5_1_2_5" hidden="1">{"'Ark1'!$A$8:$M$33"}</definedName>
    <definedName name="HTML_Control_4_1_5_1_3" hidden="1">{"'Ark1'!$A$8:$M$33"}</definedName>
    <definedName name="HTML_Control_4_1_5_1_3_1" hidden="1">{"'Ark1'!$A$8:$M$33"}</definedName>
    <definedName name="HTML_Control_4_1_5_1_3_2" hidden="1">{"'Ark1'!$A$8:$M$33"}</definedName>
    <definedName name="HTML_Control_4_1_5_1_3_3" hidden="1">{"'Ark1'!$A$8:$M$33"}</definedName>
    <definedName name="HTML_Control_4_1_5_1_3_4" hidden="1">{"'Ark1'!$A$8:$M$33"}</definedName>
    <definedName name="HTML_Control_4_1_5_1_3_5" hidden="1">{"'Ark1'!$A$8:$M$33"}</definedName>
    <definedName name="HTML_Control_4_1_5_1_4" hidden="1">{"'Ark1'!$A$8:$M$33"}</definedName>
    <definedName name="HTML_Control_4_1_5_1_4_1" hidden="1">{"'Ark1'!$A$8:$M$33"}</definedName>
    <definedName name="HTML_Control_4_1_5_1_4_2" hidden="1">{"'Ark1'!$A$8:$M$33"}</definedName>
    <definedName name="HTML_Control_4_1_5_1_4_3" hidden="1">{"'Ark1'!$A$8:$M$33"}</definedName>
    <definedName name="HTML_Control_4_1_5_1_4_4" hidden="1">{"'Ark1'!$A$8:$M$33"}</definedName>
    <definedName name="HTML_Control_4_1_5_1_4_5" hidden="1">{"'Ark1'!$A$8:$M$33"}</definedName>
    <definedName name="HTML_Control_4_1_5_1_5" hidden="1">{"'Ark1'!$A$8:$M$33"}</definedName>
    <definedName name="HTML_Control_4_1_5_1_5_1" hidden="1">{"'Ark1'!$A$8:$M$33"}</definedName>
    <definedName name="HTML_Control_4_1_5_1_5_2" hidden="1">{"'Ark1'!$A$8:$M$33"}</definedName>
    <definedName name="HTML_Control_4_1_5_1_5_3" hidden="1">{"'Ark1'!$A$8:$M$33"}</definedName>
    <definedName name="HTML_Control_4_1_5_1_5_4" hidden="1">{"'Ark1'!$A$8:$M$33"}</definedName>
    <definedName name="HTML_Control_4_1_5_1_5_5" hidden="1">{"'Ark1'!$A$8:$M$33"}</definedName>
    <definedName name="HTML_Control_4_1_5_2" hidden="1">{"'Ark1'!$A$8:$M$33"}</definedName>
    <definedName name="HTML_Control_4_1_5_2_1" hidden="1">{"'Ark1'!$A$8:$M$33"}</definedName>
    <definedName name="HTML_Control_4_1_5_2_2" hidden="1">{"'Ark1'!$A$8:$M$33"}</definedName>
    <definedName name="HTML_Control_4_1_5_2_3" hidden="1">{"'Ark1'!$A$8:$M$33"}</definedName>
    <definedName name="HTML_Control_4_1_5_2_4" hidden="1">{"'Ark1'!$A$8:$M$33"}</definedName>
    <definedName name="HTML_Control_4_1_5_2_5" hidden="1">{"'Ark1'!$A$8:$M$33"}</definedName>
    <definedName name="HTML_Control_4_1_5_3" hidden="1">{"'Ark1'!$A$8:$M$33"}</definedName>
    <definedName name="HTML_Control_4_1_5_3_1" hidden="1">{"'Ark1'!$A$8:$M$33"}</definedName>
    <definedName name="HTML_Control_4_1_5_3_2" hidden="1">{"'Ark1'!$A$8:$M$33"}</definedName>
    <definedName name="HTML_Control_4_1_5_3_3" hidden="1">{"'Ark1'!$A$8:$M$33"}</definedName>
    <definedName name="HTML_Control_4_1_5_3_4" hidden="1">{"'Ark1'!$A$8:$M$33"}</definedName>
    <definedName name="HTML_Control_4_1_5_3_5" hidden="1">{"'Ark1'!$A$8:$M$33"}</definedName>
    <definedName name="HTML_Control_4_1_5_4" hidden="1">{"'Ark1'!$A$8:$M$33"}</definedName>
    <definedName name="HTML_Control_4_1_5_4_1" hidden="1">{"'Ark1'!$A$8:$M$33"}</definedName>
    <definedName name="HTML_Control_4_1_5_4_2" hidden="1">{"'Ark1'!$A$8:$M$33"}</definedName>
    <definedName name="HTML_Control_4_1_5_4_3" hidden="1">{"'Ark1'!$A$8:$M$33"}</definedName>
    <definedName name="HTML_Control_4_1_5_4_4" hidden="1">{"'Ark1'!$A$8:$M$33"}</definedName>
    <definedName name="HTML_Control_4_1_5_4_5" hidden="1">{"'Ark1'!$A$8:$M$33"}</definedName>
    <definedName name="HTML_Control_4_1_5_5" hidden="1">{"'Ark1'!$A$8:$M$33"}</definedName>
    <definedName name="HTML_Control_4_1_5_5_1" hidden="1">{"'Ark1'!$A$8:$M$33"}</definedName>
    <definedName name="HTML_Control_4_1_5_5_2" hidden="1">{"'Ark1'!$A$8:$M$33"}</definedName>
    <definedName name="HTML_Control_4_1_5_5_3" hidden="1">{"'Ark1'!$A$8:$M$33"}</definedName>
    <definedName name="HTML_Control_4_1_5_5_4" hidden="1">{"'Ark1'!$A$8:$M$33"}</definedName>
    <definedName name="HTML_Control_4_1_5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1_1" hidden="1">{"'Ark1'!$A$8:$M$33"}</definedName>
    <definedName name="HTML_Control_4_2_1_1_1_1_2" hidden="1">{"'Ark1'!$A$8:$M$33"}</definedName>
    <definedName name="HTML_Control_4_2_1_1_1_1_3" hidden="1">{"'Ark1'!$A$8:$M$33"}</definedName>
    <definedName name="HTML_Control_4_2_1_1_1_1_4" hidden="1">{"'Ark1'!$A$8:$M$33"}</definedName>
    <definedName name="HTML_Control_4_2_1_1_1_1_5" hidden="1">{"'Ark1'!$A$8:$M$33"}</definedName>
    <definedName name="HTML_Control_4_2_1_1_1_2" hidden="1">{"'Ark1'!$A$8:$M$33"}</definedName>
    <definedName name="HTML_Control_4_2_1_1_1_2_1" hidden="1">{"'Ark1'!$A$8:$M$33"}</definedName>
    <definedName name="HTML_Control_4_2_1_1_1_2_2" hidden="1">{"'Ark1'!$A$8:$M$33"}</definedName>
    <definedName name="HTML_Control_4_2_1_1_1_2_3" hidden="1">{"'Ark1'!$A$8:$M$33"}</definedName>
    <definedName name="HTML_Control_4_2_1_1_1_2_4" hidden="1">{"'Ark1'!$A$8:$M$33"}</definedName>
    <definedName name="HTML_Control_4_2_1_1_1_2_5" hidden="1">{"'Ark1'!$A$8:$M$33"}</definedName>
    <definedName name="HTML_Control_4_2_1_1_1_3" hidden="1">{"'Ark1'!$A$8:$M$33"}</definedName>
    <definedName name="HTML_Control_4_2_1_1_1_3_1" hidden="1">{"'Ark1'!$A$8:$M$33"}</definedName>
    <definedName name="HTML_Control_4_2_1_1_1_3_2" hidden="1">{"'Ark1'!$A$8:$M$33"}</definedName>
    <definedName name="HTML_Control_4_2_1_1_1_3_3" hidden="1">{"'Ark1'!$A$8:$M$33"}</definedName>
    <definedName name="HTML_Control_4_2_1_1_1_3_4" hidden="1">{"'Ark1'!$A$8:$M$33"}</definedName>
    <definedName name="HTML_Control_4_2_1_1_1_3_5" hidden="1">{"'Ark1'!$A$8:$M$33"}</definedName>
    <definedName name="HTML_Control_4_2_1_1_1_4" hidden="1">{"'Ark1'!$A$8:$M$33"}</definedName>
    <definedName name="HTML_Control_4_2_1_1_1_4_1" hidden="1">{"'Ark1'!$A$8:$M$33"}</definedName>
    <definedName name="HTML_Control_4_2_1_1_1_4_2" hidden="1">{"'Ark1'!$A$8:$M$33"}</definedName>
    <definedName name="HTML_Control_4_2_1_1_1_4_3" hidden="1">{"'Ark1'!$A$8:$M$33"}</definedName>
    <definedName name="HTML_Control_4_2_1_1_1_4_4" hidden="1">{"'Ark1'!$A$8:$M$33"}</definedName>
    <definedName name="HTML_Control_4_2_1_1_1_4_5" hidden="1">{"'Ark1'!$A$8:$M$33"}</definedName>
    <definedName name="HTML_Control_4_2_1_1_1_5" hidden="1">{"'Ark1'!$A$8:$M$33"}</definedName>
    <definedName name="HTML_Control_4_2_1_1_1_5_1" hidden="1">{"'Ark1'!$A$8:$M$33"}</definedName>
    <definedName name="HTML_Control_4_2_1_1_1_5_2" hidden="1">{"'Ark1'!$A$8:$M$33"}</definedName>
    <definedName name="HTML_Control_4_2_1_1_1_5_3" hidden="1">{"'Ark1'!$A$8:$M$33"}</definedName>
    <definedName name="HTML_Control_4_2_1_1_1_5_4" hidden="1">{"'Ark1'!$A$8:$M$33"}</definedName>
    <definedName name="HTML_Control_4_2_1_1_1_5_5" hidden="1">{"'Ark1'!$A$8:$M$33"}</definedName>
    <definedName name="HTML_Control_4_2_1_1_2" hidden="1">{"'Ark1'!$A$8:$M$33"}</definedName>
    <definedName name="HTML_Control_4_2_1_1_2_1" hidden="1">{"'Ark1'!$A$8:$M$33"}</definedName>
    <definedName name="HTML_Control_4_2_1_1_2_2" hidden="1">{"'Ark1'!$A$8:$M$33"}</definedName>
    <definedName name="HTML_Control_4_2_1_1_2_3" hidden="1">{"'Ark1'!$A$8:$M$33"}</definedName>
    <definedName name="HTML_Control_4_2_1_1_2_4" hidden="1">{"'Ark1'!$A$8:$M$33"}</definedName>
    <definedName name="HTML_Control_4_2_1_1_2_5" hidden="1">{"'Ark1'!$A$8:$M$33"}</definedName>
    <definedName name="HTML_Control_4_2_1_1_3" hidden="1">{"'Ark1'!$A$8:$M$33"}</definedName>
    <definedName name="HTML_Control_4_2_1_1_3_1" hidden="1">{"'Ark1'!$A$8:$M$33"}</definedName>
    <definedName name="HTML_Control_4_2_1_1_3_2" hidden="1">{"'Ark1'!$A$8:$M$33"}</definedName>
    <definedName name="HTML_Control_4_2_1_1_3_3" hidden="1">{"'Ark1'!$A$8:$M$33"}</definedName>
    <definedName name="HTML_Control_4_2_1_1_3_4" hidden="1">{"'Ark1'!$A$8:$M$33"}</definedName>
    <definedName name="HTML_Control_4_2_1_1_3_5" hidden="1">{"'Ark1'!$A$8:$M$33"}</definedName>
    <definedName name="HTML_Control_4_2_1_1_4" hidden="1">{"'Ark1'!$A$8:$M$33"}</definedName>
    <definedName name="HTML_Control_4_2_1_1_4_1" hidden="1">{"'Ark1'!$A$8:$M$33"}</definedName>
    <definedName name="HTML_Control_4_2_1_1_4_2" hidden="1">{"'Ark1'!$A$8:$M$33"}</definedName>
    <definedName name="HTML_Control_4_2_1_1_4_3" hidden="1">{"'Ark1'!$A$8:$M$33"}</definedName>
    <definedName name="HTML_Control_4_2_1_1_4_4" hidden="1">{"'Ark1'!$A$8:$M$33"}</definedName>
    <definedName name="HTML_Control_4_2_1_1_4_5" hidden="1">{"'Ark1'!$A$8:$M$33"}</definedName>
    <definedName name="HTML_Control_4_2_1_1_5" hidden="1">{"'Ark1'!$A$8:$M$33"}</definedName>
    <definedName name="HTML_Control_4_2_1_1_5_1" hidden="1">{"'Ark1'!$A$8:$M$33"}</definedName>
    <definedName name="HTML_Control_4_2_1_1_5_2" hidden="1">{"'Ark1'!$A$8:$M$33"}</definedName>
    <definedName name="HTML_Control_4_2_1_1_5_3" hidden="1">{"'Ark1'!$A$8:$M$33"}</definedName>
    <definedName name="HTML_Control_4_2_1_1_5_4" hidden="1">{"'Ark1'!$A$8:$M$33"}</definedName>
    <definedName name="HTML_Control_4_2_1_1_5_5" hidden="1">{"'Ark1'!$A$8:$M$33"}</definedName>
    <definedName name="HTML_Control_4_2_1_2" hidden="1">{"'Ark1'!$A$8:$M$33"}</definedName>
    <definedName name="HTML_Control_4_2_1_2_1" hidden="1">{"'Ark1'!$A$8:$M$33"}</definedName>
    <definedName name="HTML_Control_4_2_1_2_1_1" hidden="1">{"'Ark1'!$A$8:$M$33"}</definedName>
    <definedName name="HTML_Control_4_2_1_2_1_1_1" hidden="1">{"'Ark1'!$A$8:$M$33"}</definedName>
    <definedName name="HTML_Control_4_2_1_2_1_1_2" hidden="1">{"'Ark1'!$A$8:$M$33"}</definedName>
    <definedName name="HTML_Control_4_2_1_2_1_1_3" hidden="1">{"'Ark1'!$A$8:$M$33"}</definedName>
    <definedName name="HTML_Control_4_2_1_2_1_1_4" hidden="1">{"'Ark1'!$A$8:$M$33"}</definedName>
    <definedName name="HTML_Control_4_2_1_2_1_1_5" hidden="1">{"'Ark1'!$A$8:$M$33"}</definedName>
    <definedName name="HTML_Control_4_2_1_2_1_2" hidden="1">{"'Ark1'!$A$8:$M$33"}</definedName>
    <definedName name="HTML_Control_4_2_1_2_1_2_1" hidden="1">{"'Ark1'!$A$8:$M$33"}</definedName>
    <definedName name="HTML_Control_4_2_1_2_1_2_2" hidden="1">{"'Ark1'!$A$8:$M$33"}</definedName>
    <definedName name="HTML_Control_4_2_1_2_1_2_3" hidden="1">{"'Ark1'!$A$8:$M$33"}</definedName>
    <definedName name="HTML_Control_4_2_1_2_1_2_4" hidden="1">{"'Ark1'!$A$8:$M$33"}</definedName>
    <definedName name="HTML_Control_4_2_1_2_1_2_5" hidden="1">{"'Ark1'!$A$8:$M$33"}</definedName>
    <definedName name="HTML_Control_4_2_1_2_1_3" hidden="1">{"'Ark1'!$A$8:$M$33"}</definedName>
    <definedName name="HTML_Control_4_2_1_2_1_3_1" hidden="1">{"'Ark1'!$A$8:$M$33"}</definedName>
    <definedName name="HTML_Control_4_2_1_2_1_3_2" hidden="1">{"'Ark1'!$A$8:$M$33"}</definedName>
    <definedName name="HTML_Control_4_2_1_2_1_3_3" hidden="1">{"'Ark1'!$A$8:$M$33"}</definedName>
    <definedName name="HTML_Control_4_2_1_2_1_3_4" hidden="1">{"'Ark1'!$A$8:$M$33"}</definedName>
    <definedName name="HTML_Control_4_2_1_2_1_3_5" hidden="1">{"'Ark1'!$A$8:$M$33"}</definedName>
    <definedName name="HTML_Control_4_2_1_2_1_4" hidden="1">{"'Ark1'!$A$8:$M$33"}</definedName>
    <definedName name="HTML_Control_4_2_1_2_1_4_1" hidden="1">{"'Ark1'!$A$8:$M$33"}</definedName>
    <definedName name="HTML_Control_4_2_1_2_1_4_2" hidden="1">{"'Ark1'!$A$8:$M$33"}</definedName>
    <definedName name="HTML_Control_4_2_1_2_1_4_3" hidden="1">{"'Ark1'!$A$8:$M$33"}</definedName>
    <definedName name="HTML_Control_4_2_1_2_1_4_4" hidden="1">{"'Ark1'!$A$8:$M$33"}</definedName>
    <definedName name="HTML_Control_4_2_1_2_1_4_5" hidden="1">{"'Ark1'!$A$8:$M$33"}</definedName>
    <definedName name="HTML_Control_4_2_1_2_1_5" hidden="1">{"'Ark1'!$A$8:$M$33"}</definedName>
    <definedName name="HTML_Control_4_2_1_2_1_5_1" hidden="1">{"'Ark1'!$A$8:$M$33"}</definedName>
    <definedName name="HTML_Control_4_2_1_2_1_5_2" hidden="1">{"'Ark1'!$A$8:$M$33"}</definedName>
    <definedName name="HTML_Control_4_2_1_2_1_5_3" hidden="1">{"'Ark1'!$A$8:$M$33"}</definedName>
    <definedName name="HTML_Control_4_2_1_2_1_5_4" hidden="1">{"'Ark1'!$A$8:$M$33"}</definedName>
    <definedName name="HTML_Control_4_2_1_2_1_5_5" hidden="1">{"'Ark1'!$A$8:$M$33"}</definedName>
    <definedName name="HTML_Control_4_2_1_2_2" hidden="1">{"'Ark1'!$A$8:$M$33"}</definedName>
    <definedName name="HTML_Control_4_2_1_2_2_1" hidden="1">{"'Ark1'!$A$8:$M$33"}</definedName>
    <definedName name="HTML_Control_4_2_1_2_2_2" hidden="1">{"'Ark1'!$A$8:$M$33"}</definedName>
    <definedName name="HTML_Control_4_2_1_2_2_3" hidden="1">{"'Ark1'!$A$8:$M$33"}</definedName>
    <definedName name="HTML_Control_4_2_1_2_2_4" hidden="1">{"'Ark1'!$A$8:$M$33"}</definedName>
    <definedName name="HTML_Control_4_2_1_2_2_5" hidden="1">{"'Ark1'!$A$8:$M$33"}</definedName>
    <definedName name="HTML_Control_4_2_1_2_3" hidden="1">{"'Ark1'!$A$8:$M$33"}</definedName>
    <definedName name="HTML_Control_4_2_1_2_3_1" hidden="1">{"'Ark1'!$A$8:$M$33"}</definedName>
    <definedName name="HTML_Control_4_2_1_2_3_2" hidden="1">{"'Ark1'!$A$8:$M$33"}</definedName>
    <definedName name="HTML_Control_4_2_1_2_3_3" hidden="1">{"'Ark1'!$A$8:$M$33"}</definedName>
    <definedName name="HTML_Control_4_2_1_2_3_4" hidden="1">{"'Ark1'!$A$8:$M$33"}</definedName>
    <definedName name="HTML_Control_4_2_1_2_3_5" hidden="1">{"'Ark1'!$A$8:$M$33"}</definedName>
    <definedName name="HTML_Control_4_2_1_2_4" hidden="1">{"'Ark1'!$A$8:$M$33"}</definedName>
    <definedName name="HTML_Control_4_2_1_2_4_1" hidden="1">{"'Ark1'!$A$8:$M$33"}</definedName>
    <definedName name="HTML_Control_4_2_1_2_4_2" hidden="1">{"'Ark1'!$A$8:$M$33"}</definedName>
    <definedName name="HTML_Control_4_2_1_2_4_3" hidden="1">{"'Ark1'!$A$8:$M$33"}</definedName>
    <definedName name="HTML_Control_4_2_1_2_4_4" hidden="1">{"'Ark1'!$A$8:$M$33"}</definedName>
    <definedName name="HTML_Control_4_2_1_2_4_5" hidden="1">{"'Ark1'!$A$8:$M$33"}</definedName>
    <definedName name="HTML_Control_4_2_1_2_5" hidden="1">{"'Ark1'!$A$8:$M$33"}</definedName>
    <definedName name="HTML_Control_4_2_1_2_5_1" hidden="1">{"'Ark1'!$A$8:$M$33"}</definedName>
    <definedName name="HTML_Control_4_2_1_2_5_2" hidden="1">{"'Ark1'!$A$8:$M$33"}</definedName>
    <definedName name="HTML_Control_4_2_1_2_5_3" hidden="1">{"'Ark1'!$A$8:$M$33"}</definedName>
    <definedName name="HTML_Control_4_2_1_2_5_4" hidden="1">{"'Ark1'!$A$8:$M$33"}</definedName>
    <definedName name="HTML_Control_4_2_1_2_5_5" hidden="1">{"'Ark1'!$A$8:$M$33"}</definedName>
    <definedName name="HTML_Control_4_2_1_3" hidden="1">{"'Ark1'!$A$8:$M$33"}</definedName>
    <definedName name="HTML_Control_4_2_1_3_1" hidden="1">{"'Ark1'!$A$8:$M$33"}</definedName>
    <definedName name="HTML_Control_4_2_1_3_1_1" hidden="1">{"'Ark1'!$A$8:$M$33"}</definedName>
    <definedName name="HTML_Control_4_2_1_3_1_2" hidden="1">{"'Ark1'!$A$8:$M$33"}</definedName>
    <definedName name="HTML_Control_4_2_1_3_1_3" hidden="1">{"'Ark1'!$A$8:$M$33"}</definedName>
    <definedName name="HTML_Control_4_2_1_3_1_4" hidden="1">{"'Ark1'!$A$8:$M$33"}</definedName>
    <definedName name="HTML_Control_4_2_1_3_1_5" hidden="1">{"'Ark1'!$A$8:$M$33"}</definedName>
    <definedName name="HTML_Control_4_2_1_3_2" hidden="1">{"'Ark1'!$A$8:$M$33"}</definedName>
    <definedName name="HTML_Control_4_2_1_3_2_1" hidden="1">{"'Ark1'!$A$8:$M$33"}</definedName>
    <definedName name="HTML_Control_4_2_1_3_2_2" hidden="1">{"'Ark1'!$A$8:$M$33"}</definedName>
    <definedName name="HTML_Control_4_2_1_3_2_3" hidden="1">{"'Ark1'!$A$8:$M$33"}</definedName>
    <definedName name="HTML_Control_4_2_1_3_2_4" hidden="1">{"'Ark1'!$A$8:$M$33"}</definedName>
    <definedName name="HTML_Control_4_2_1_3_2_5" hidden="1">{"'Ark1'!$A$8:$M$33"}</definedName>
    <definedName name="HTML_Control_4_2_1_3_3" hidden="1">{"'Ark1'!$A$8:$M$33"}</definedName>
    <definedName name="HTML_Control_4_2_1_3_3_1" hidden="1">{"'Ark1'!$A$8:$M$33"}</definedName>
    <definedName name="HTML_Control_4_2_1_3_3_2" hidden="1">{"'Ark1'!$A$8:$M$33"}</definedName>
    <definedName name="HTML_Control_4_2_1_3_3_3" hidden="1">{"'Ark1'!$A$8:$M$33"}</definedName>
    <definedName name="HTML_Control_4_2_1_3_3_4" hidden="1">{"'Ark1'!$A$8:$M$33"}</definedName>
    <definedName name="HTML_Control_4_2_1_3_3_5" hidden="1">{"'Ark1'!$A$8:$M$33"}</definedName>
    <definedName name="HTML_Control_4_2_1_3_4" hidden="1">{"'Ark1'!$A$8:$M$33"}</definedName>
    <definedName name="HTML_Control_4_2_1_3_4_1" hidden="1">{"'Ark1'!$A$8:$M$33"}</definedName>
    <definedName name="HTML_Control_4_2_1_3_4_2" hidden="1">{"'Ark1'!$A$8:$M$33"}</definedName>
    <definedName name="HTML_Control_4_2_1_3_4_3" hidden="1">{"'Ark1'!$A$8:$M$33"}</definedName>
    <definedName name="HTML_Control_4_2_1_3_4_4" hidden="1">{"'Ark1'!$A$8:$M$33"}</definedName>
    <definedName name="HTML_Control_4_2_1_3_4_5" hidden="1">{"'Ark1'!$A$8:$M$33"}</definedName>
    <definedName name="HTML_Control_4_2_1_3_5" hidden="1">{"'Ark1'!$A$8:$M$33"}</definedName>
    <definedName name="HTML_Control_4_2_1_3_5_1" hidden="1">{"'Ark1'!$A$8:$M$33"}</definedName>
    <definedName name="HTML_Control_4_2_1_3_5_2" hidden="1">{"'Ark1'!$A$8:$M$33"}</definedName>
    <definedName name="HTML_Control_4_2_1_3_5_3" hidden="1">{"'Ark1'!$A$8:$M$33"}</definedName>
    <definedName name="HTML_Control_4_2_1_3_5_4" hidden="1">{"'Ark1'!$A$8:$M$33"}</definedName>
    <definedName name="HTML_Control_4_2_1_3_5_5" hidden="1">{"'Ark1'!$A$8:$M$33"}</definedName>
    <definedName name="HTML_Control_4_2_1_4" hidden="1">{"'Ark1'!$A$8:$M$33"}</definedName>
    <definedName name="HTML_Control_4_2_1_4_1" hidden="1">{"'Ark1'!$A$8:$M$33"}</definedName>
    <definedName name="HTML_Control_4_2_1_4_2" hidden="1">{"'Ark1'!$A$8:$M$33"}</definedName>
    <definedName name="HTML_Control_4_2_1_4_3" hidden="1">{"'Ark1'!$A$8:$M$33"}</definedName>
    <definedName name="HTML_Control_4_2_1_4_4" hidden="1">{"'Ark1'!$A$8:$M$33"}</definedName>
    <definedName name="HTML_Control_4_2_1_4_5" hidden="1">{"'Ark1'!$A$8:$M$33"}</definedName>
    <definedName name="HTML_Control_4_2_1_5" hidden="1">{"'Ark1'!$A$8:$M$33"}</definedName>
    <definedName name="HTML_Control_4_2_1_5_1" hidden="1">{"'Ark1'!$A$8:$M$33"}</definedName>
    <definedName name="HTML_Control_4_2_1_5_2" hidden="1">{"'Ark1'!$A$8:$M$33"}</definedName>
    <definedName name="HTML_Control_4_2_1_5_3" hidden="1">{"'Ark1'!$A$8:$M$33"}</definedName>
    <definedName name="HTML_Control_4_2_1_5_4" hidden="1">{"'Ark1'!$A$8:$M$33"}</definedName>
    <definedName name="HTML_Control_4_2_1_5_5" hidden="1">{"'Ark1'!$A$8:$M$33"}</definedName>
    <definedName name="HTML_Control_4_2_2" hidden="1">{"'Ark1'!$A$8:$M$33"}</definedName>
    <definedName name="HTML_Control_4_2_2_1" hidden="1">{"'Ark1'!$A$8:$M$33"}</definedName>
    <definedName name="HTML_Control_4_2_2_1_1" hidden="1">{"'Ark1'!$A$8:$M$33"}</definedName>
    <definedName name="HTML_Control_4_2_2_1_1_1" hidden="1">{"'Ark1'!$A$8:$M$33"}</definedName>
    <definedName name="HTML_Control_4_2_2_1_1_2" hidden="1">{"'Ark1'!$A$8:$M$33"}</definedName>
    <definedName name="HTML_Control_4_2_2_1_1_3" hidden="1">{"'Ark1'!$A$8:$M$33"}</definedName>
    <definedName name="HTML_Control_4_2_2_1_1_4" hidden="1">{"'Ark1'!$A$8:$M$33"}</definedName>
    <definedName name="HTML_Control_4_2_2_1_1_5" hidden="1">{"'Ark1'!$A$8:$M$33"}</definedName>
    <definedName name="HTML_Control_4_2_2_1_2" hidden="1">{"'Ark1'!$A$8:$M$33"}</definedName>
    <definedName name="HTML_Control_4_2_2_1_2_1" hidden="1">{"'Ark1'!$A$8:$M$33"}</definedName>
    <definedName name="HTML_Control_4_2_2_1_2_2" hidden="1">{"'Ark1'!$A$8:$M$33"}</definedName>
    <definedName name="HTML_Control_4_2_2_1_2_3" hidden="1">{"'Ark1'!$A$8:$M$33"}</definedName>
    <definedName name="HTML_Control_4_2_2_1_2_4" hidden="1">{"'Ark1'!$A$8:$M$33"}</definedName>
    <definedName name="HTML_Control_4_2_2_1_2_5" hidden="1">{"'Ark1'!$A$8:$M$33"}</definedName>
    <definedName name="HTML_Control_4_2_2_1_3" hidden="1">{"'Ark1'!$A$8:$M$33"}</definedName>
    <definedName name="HTML_Control_4_2_2_1_3_1" hidden="1">{"'Ark1'!$A$8:$M$33"}</definedName>
    <definedName name="HTML_Control_4_2_2_1_3_2" hidden="1">{"'Ark1'!$A$8:$M$33"}</definedName>
    <definedName name="HTML_Control_4_2_2_1_3_3" hidden="1">{"'Ark1'!$A$8:$M$33"}</definedName>
    <definedName name="HTML_Control_4_2_2_1_3_4" hidden="1">{"'Ark1'!$A$8:$M$33"}</definedName>
    <definedName name="HTML_Control_4_2_2_1_3_5" hidden="1">{"'Ark1'!$A$8:$M$33"}</definedName>
    <definedName name="HTML_Control_4_2_2_1_4" hidden="1">{"'Ark1'!$A$8:$M$33"}</definedName>
    <definedName name="HTML_Control_4_2_2_1_4_1" hidden="1">{"'Ark1'!$A$8:$M$33"}</definedName>
    <definedName name="HTML_Control_4_2_2_1_4_2" hidden="1">{"'Ark1'!$A$8:$M$33"}</definedName>
    <definedName name="HTML_Control_4_2_2_1_4_3" hidden="1">{"'Ark1'!$A$8:$M$33"}</definedName>
    <definedName name="HTML_Control_4_2_2_1_4_4" hidden="1">{"'Ark1'!$A$8:$M$33"}</definedName>
    <definedName name="HTML_Control_4_2_2_1_4_5" hidden="1">{"'Ark1'!$A$8:$M$33"}</definedName>
    <definedName name="HTML_Control_4_2_2_1_5" hidden="1">{"'Ark1'!$A$8:$M$33"}</definedName>
    <definedName name="HTML_Control_4_2_2_1_5_1" hidden="1">{"'Ark1'!$A$8:$M$33"}</definedName>
    <definedName name="HTML_Control_4_2_2_1_5_2" hidden="1">{"'Ark1'!$A$8:$M$33"}</definedName>
    <definedName name="HTML_Control_4_2_2_1_5_3" hidden="1">{"'Ark1'!$A$8:$M$33"}</definedName>
    <definedName name="HTML_Control_4_2_2_1_5_4" hidden="1">{"'Ark1'!$A$8:$M$33"}</definedName>
    <definedName name="HTML_Control_4_2_2_1_5_5" hidden="1">{"'Ark1'!$A$8:$M$33"}</definedName>
    <definedName name="HTML_Control_4_2_2_2" hidden="1">{"'Ark1'!$A$8:$M$33"}</definedName>
    <definedName name="HTML_Control_4_2_2_2_1" hidden="1">{"'Ark1'!$A$8:$M$33"}</definedName>
    <definedName name="HTML_Control_4_2_2_2_2" hidden="1">{"'Ark1'!$A$8:$M$33"}</definedName>
    <definedName name="HTML_Control_4_2_2_2_3" hidden="1">{"'Ark1'!$A$8:$M$33"}</definedName>
    <definedName name="HTML_Control_4_2_2_2_4" hidden="1">{"'Ark1'!$A$8:$M$33"}</definedName>
    <definedName name="HTML_Control_4_2_2_2_5" hidden="1">{"'Ark1'!$A$8:$M$33"}</definedName>
    <definedName name="HTML_Control_4_2_2_3" hidden="1">{"'Ark1'!$A$8:$M$33"}</definedName>
    <definedName name="HTML_Control_4_2_2_3_1" hidden="1">{"'Ark1'!$A$8:$M$33"}</definedName>
    <definedName name="HTML_Control_4_2_2_3_2" hidden="1">{"'Ark1'!$A$8:$M$33"}</definedName>
    <definedName name="HTML_Control_4_2_2_3_3" hidden="1">{"'Ark1'!$A$8:$M$33"}</definedName>
    <definedName name="HTML_Control_4_2_2_3_4" hidden="1">{"'Ark1'!$A$8:$M$33"}</definedName>
    <definedName name="HTML_Control_4_2_2_3_5" hidden="1">{"'Ark1'!$A$8:$M$33"}</definedName>
    <definedName name="HTML_Control_4_2_2_4" hidden="1">{"'Ark1'!$A$8:$M$33"}</definedName>
    <definedName name="HTML_Control_4_2_2_4_1" hidden="1">{"'Ark1'!$A$8:$M$33"}</definedName>
    <definedName name="HTML_Control_4_2_2_4_2" hidden="1">{"'Ark1'!$A$8:$M$33"}</definedName>
    <definedName name="HTML_Control_4_2_2_4_3" hidden="1">{"'Ark1'!$A$8:$M$33"}</definedName>
    <definedName name="HTML_Control_4_2_2_4_4" hidden="1">{"'Ark1'!$A$8:$M$33"}</definedName>
    <definedName name="HTML_Control_4_2_2_4_5" hidden="1">{"'Ark1'!$A$8:$M$33"}</definedName>
    <definedName name="HTML_Control_4_2_2_5" hidden="1">{"'Ark1'!$A$8:$M$33"}</definedName>
    <definedName name="HTML_Control_4_2_2_5_1" hidden="1">{"'Ark1'!$A$8:$M$33"}</definedName>
    <definedName name="HTML_Control_4_2_2_5_2" hidden="1">{"'Ark1'!$A$8:$M$33"}</definedName>
    <definedName name="HTML_Control_4_2_2_5_3" hidden="1">{"'Ark1'!$A$8:$M$33"}</definedName>
    <definedName name="HTML_Control_4_2_2_5_4" hidden="1">{"'Ark1'!$A$8:$M$33"}</definedName>
    <definedName name="HTML_Control_4_2_2_5_5" hidden="1">{"'Ark1'!$A$8:$M$33"}</definedName>
    <definedName name="HTML_Control_4_2_3" hidden="1">{"'Ark1'!$A$8:$M$33"}</definedName>
    <definedName name="HTML_Control_4_2_3_1" hidden="1">{"'Ark1'!$A$8:$M$33"}</definedName>
    <definedName name="HTML_Control_4_2_3_1_1" hidden="1">{"'Ark1'!$A$8:$M$33"}</definedName>
    <definedName name="HTML_Control_4_2_3_1_1_1" hidden="1">{"'Ark1'!$A$8:$M$33"}</definedName>
    <definedName name="HTML_Control_4_2_3_1_1_2" hidden="1">{"'Ark1'!$A$8:$M$33"}</definedName>
    <definedName name="HTML_Control_4_2_3_1_1_3" hidden="1">{"'Ark1'!$A$8:$M$33"}</definedName>
    <definedName name="HTML_Control_4_2_3_1_1_4" hidden="1">{"'Ark1'!$A$8:$M$33"}</definedName>
    <definedName name="HTML_Control_4_2_3_1_1_5" hidden="1">{"'Ark1'!$A$8:$M$33"}</definedName>
    <definedName name="HTML_Control_4_2_3_1_2" hidden="1">{"'Ark1'!$A$8:$M$33"}</definedName>
    <definedName name="HTML_Control_4_2_3_1_2_1" hidden="1">{"'Ark1'!$A$8:$M$33"}</definedName>
    <definedName name="HTML_Control_4_2_3_1_2_2" hidden="1">{"'Ark1'!$A$8:$M$33"}</definedName>
    <definedName name="HTML_Control_4_2_3_1_2_3" hidden="1">{"'Ark1'!$A$8:$M$33"}</definedName>
    <definedName name="HTML_Control_4_2_3_1_2_4" hidden="1">{"'Ark1'!$A$8:$M$33"}</definedName>
    <definedName name="HTML_Control_4_2_3_1_2_5" hidden="1">{"'Ark1'!$A$8:$M$33"}</definedName>
    <definedName name="HTML_Control_4_2_3_1_3" hidden="1">{"'Ark1'!$A$8:$M$33"}</definedName>
    <definedName name="HTML_Control_4_2_3_1_3_1" hidden="1">{"'Ark1'!$A$8:$M$33"}</definedName>
    <definedName name="HTML_Control_4_2_3_1_3_2" hidden="1">{"'Ark1'!$A$8:$M$33"}</definedName>
    <definedName name="HTML_Control_4_2_3_1_3_3" hidden="1">{"'Ark1'!$A$8:$M$33"}</definedName>
    <definedName name="HTML_Control_4_2_3_1_3_4" hidden="1">{"'Ark1'!$A$8:$M$33"}</definedName>
    <definedName name="HTML_Control_4_2_3_1_3_5" hidden="1">{"'Ark1'!$A$8:$M$33"}</definedName>
    <definedName name="HTML_Control_4_2_3_1_4" hidden="1">{"'Ark1'!$A$8:$M$33"}</definedName>
    <definedName name="HTML_Control_4_2_3_1_4_1" hidden="1">{"'Ark1'!$A$8:$M$33"}</definedName>
    <definedName name="HTML_Control_4_2_3_1_4_2" hidden="1">{"'Ark1'!$A$8:$M$33"}</definedName>
    <definedName name="HTML_Control_4_2_3_1_4_3" hidden="1">{"'Ark1'!$A$8:$M$33"}</definedName>
    <definedName name="HTML_Control_4_2_3_1_4_4" hidden="1">{"'Ark1'!$A$8:$M$33"}</definedName>
    <definedName name="HTML_Control_4_2_3_1_4_5" hidden="1">{"'Ark1'!$A$8:$M$33"}</definedName>
    <definedName name="HTML_Control_4_2_3_1_5" hidden="1">{"'Ark1'!$A$8:$M$33"}</definedName>
    <definedName name="HTML_Control_4_2_3_1_5_1" hidden="1">{"'Ark1'!$A$8:$M$33"}</definedName>
    <definedName name="HTML_Control_4_2_3_1_5_2" hidden="1">{"'Ark1'!$A$8:$M$33"}</definedName>
    <definedName name="HTML_Control_4_2_3_1_5_3" hidden="1">{"'Ark1'!$A$8:$M$33"}</definedName>
    <definedName name="HTML_Control_4_2_3_1_5_4" hidden="1">{"'Ark1'!$A$8:$M$33"}</definedName>
    <definedName name="HTML_Control_4_2_3_1_5_5" hidden="1">{"'Ark1'!$A$8:$M$33"}</definedName>
    <definedName name="HTML_Control_4_2_3_2" hidden="1">{"'Ark1'!$A$8:$M$33"}</definedName>
    <definedName name="HTML_Control_4_2_3_2_1" hidden="1">{"'Ark1'!$A$8:$M$33"}</definedName>
    <definedName name="HTML_Control_4_2_3_2_2" hidden="1">{"'Ark1'!$A$8:$M$33"}</definedName>
    <definedName name="HTML_Control_4_2_3_2_3" hidden="1">{"'Ark1'!$A$8:$M$33"}</definedName>
    <definedName name="HTML_Control_4_2_3_2_4" hidden="1">{"'Ark1'!$A$8:$M$33"}</definedName>
    <definedName name="HTML_Control_4_2_3_2_5" hidden="1">{"'Ark1'!$A$8:$M$33"}</definedName>
    <definedName name="HTML_Control_4_2_3_3" hidden="1">{"'Ark1'!$A$8:$M$33"}</definedName>
    <definedName name="HTML_Control_4_2_3_3_1" hidden="1">{"'Ark1'!$A$8:$M$33"}</definedName>
    <definedName name="HTML_Control_4_2_3_3_2" hidden="1">{"'Ark1'!$A$8:$M$33"}</definedName>
    <definedName name="HTML_Control_4_2_3_3_3" hidden="1">{"'Ark1'!$A$8:$M$33"}</definedName>
    <definedName name="HTML_Control_4_2_3_3_4" hidden="1">{"'Ark1'!$A$8:$M$33"}</definedName>
    <definedName name="HTML_Control_4_2_3_3_5" hidden="1">{"'Ark1'!$A$8:$M$33"}</definedName>
    <definedName name="HTML_Control_4_2_3_4" hidden="1">{"'Ark1'!$A$8:$M$33"}</definedName>
    <definedName name="HTML_Control_4_2_3_4_1" hidden="1">{"'Ark1'!$A$8:$M$33"}</definedName>
    <definedName name="HTML_Control_4_2_3_4_2" hidden="1">{"'Ark1'!$A$8:$M$33"}</definedName>
    <definedName name="HTML_Control_4_2_3_4_3" hidden="1">{"'Ark1'!$A$8:$M$33"}</definedName>
    <definedName name="HTML_Control_4_2_3_4_4" hidden="1">{"'Ark1'!$A$8:$M$33"}</definedName>
    <definedName name="HTML_Control_4_2_3_4_5" hidden="1">{"'Ark1'!$A$8:$M$33"}</definedName>
    <definedName name="HTML_Control_4_2_3_5" hidden="1">{"'Ark1'!$A$8:$M$33"}</definedName>
    <definedName name="HTML_Control_4_2_3_5_1" hidden="1">{"'Ark1'!$A$8:$M$33"}</definedName>
    <definedName name="HTML_Control_4_2_3_5_2" hidden="1">{"'Ark1'!$A$8:$M$33"}</definedName>
    <definedName name="HTML_Control_4_2_3_5_3" hidden="1">{"'Ark1'!$A$8:$M$33"}</definedName>
    <definedName name="HTML_Control_4_2_3_5_4" hidden="1">{"'Ark1'!$A$8:$M$33"}</definedName>
    <definedName name="HTML_Control_4_2_3_5_5" hidden="1">{"'Ark1'!$A$8:$M$33"}</definedName>
    <definedName name="HTML_Control_4_2_4" hidden="1">{"'Ark1'!$A$8:$M$33"}</definedName>
    <definedName name="HTML_Control_4_2_4_1" hidden="1">{"'Ark1'!$A$8:$M$33"}</definedName>
    <definedName name="HTML_Control_4_2_4_1_1" hidden="1">{"'Ark1'!$A$8:$M$33"}</definedName>
    <definedName name="HTML_Control_4_2_4_1_2" hidden="1">{"'Ark1'!$A$8:$M$33"}</definedName>
    <definedName name="HTML_Control_4_2_4_1_3" hidden="1">{"'Ark1'!$A$8:$M$33"}</definedName>
    <definedName name="HTML_Control_4_2_4_1_4" hidden="1">{"'Ark1'!$A$8:$M$33"}</definedName>
    <definedName name="HTML_Control_4_2_4_1_5" hidden="1">{"'Ark1'!$A$8:$M$33"}</definedName>
    <definedName name="HTML_Control_4_2_4_2" hidden="1">{"'Ark1'!$A$8:$M$33"}</definedName>
    <definedName name="HTML_Control_4_2_4_2_1" hidden="1">{"'Ark1'!$A$8:$M$33"}</definedName>
    <definedName name="HTML_Control_4_2_4_2_2" hidden="1">{"'Ark1'!$A$8:$M$33"}</definedName>
    <definedName name="HTML_Control_4_2_4_2_3" hidden="1">{"'Ark1'!$A$8:$M$33"}</definedName>
    <definedName name="HTML_Control_4_2_4_2_4" hidden="1">{"'Ark1'!$A$8:$M$33"}</definedName>
    <definedName name="HTML_Control_4_2_4_2_5" hidden="1">{"'Ark1'!$A$8:$M$33"}</definedName>
    <definedName name="HTML_Control_4_2_4_3" hidden="1">{"'Ark1'!$A$8:$M$33"}</definedName>
    <definedName name="HTML_Control_4_2_4_3_1" hidden="1">{"'Ark1'!$A$8:$M$33"}</definedName>
    <definedName name="HTML_Control_4_2_4_3_2" hidden="1">{"'Ark1'!$A$8:$M$33"}</definedName>
    <definedName name="HTML_Control_4_2_4_3_3" hidden="1">{"'Ark1'!$A$8:$M$33"}</definedName>
    <definedName name="HTML_Control_4_2_4_3_4" hidden="1">{"'Ark1'!$A$8:$M$33"}</definedName>
    <definedName name="HTML_Control_4_2_4_3_5" hidden="1">{"'Ark1'!$A$8:$M$33"}</definedName>
    <definedName name="HTML_Control_4_2_4_4" hidden="1">{"'Ark1'!$A$8:$M$33"}</definedName>
    <definedName name="HTML_Control_4_2_4_4_1" hidden="1">{"'Ark1'!$A$8:$M$33"}</definedName>
    <definedName name="HTML_Control_4_2_4_4_2" hidden="1">{"'Ark1'!$A$8:$M$33"}</definedName>
    <definedName name="HTML_Control_4_2_4_4_3" hidden="1">{"'Ark1'!$A$8:$M$33"}</definedName>
    <definedName name="HTML_Control_4_2_4_4_4" hidden="1">{"'Ark1'!$A$8:$M$33"}</definedName>
    <definedName name="HTML_Control_4_2_4_4_5" hidden="1">{"'Ark1'!$A$8:$M$33"}</definedName>
    <definedName name="HTML_Control_4_2_4_5" hidden="1">{"'Ark1'!$A$8:$M$33"}</definedName>
    <definedName name="HTML_Control_4_2_4_5_1" hidden="1">{"'Ark1'!$A$8:$M$33"}</definedName>
    <definedName name="HTML_Control_4_2_4_5_2" hidden="1">{"'Ark1'!$A$8:$M$33"}</definedName>
    <definedName name="HTML_Control_4_2_4_5_3" hidden="1">{"'Ark1'!$A$8:$M$33"}</definedName>
    <definedName name="HTML_Control_4_2_4_5_4" hidden="1">{"'Ark1'!$A$8:$M$33"}</definedName>
    <definedName name="HTML_Control_4_2_4_5_5" hidden="1">{"'Ark1'!$A$8:$M$33"}</definedName>
    <definedName name="HTML_Control_4_2_5" hidden="1">{"'Ark1'!$A$8:$M$33"}</definedName>
    <definedName name="HTML_Control_4_2_5_1" hidden="1">{"'Ark1'!$A$8:$M$33"}</definedName>
    <definedName name="HTML_Control_4_2_5_2" hidden="1">{"'Ark1'!$A$8:$M$33"}</definedName>
    <definedName name="HTML_Control_4_2_5_3" hidden="1">{"'Ark1'!$A$8:$M$33"}</definedName>
    <definedName name="HTML_Control_4_2_5_4" hidden="1">{"'Ark1'!$A$8:$M$33"}</definedName>
    <definedName name="HTML_Control_4_2_5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1_1" hidden="1">{"'Ark1'!$A$8:$M$33"}</definedName>
    <definedName name="HTML_Control_4_3_1_1_1_1_2" hidden="1">{"'Ark1'!$A$8:$M$33"}</definedName>
    <definedName name="HTML_Control_4_3_1_1_1_1_3" hidden="1">{"'Ark1'!$A$8:$M$33"}</definedName>
    <definedName name="HTML_Control_4_3_1_1_1_1_4" hidden="1">{"'Ark1'!$A$8:$M$33"}</definedName>
    <definedName name="HTML_Control_4_3_1_1_1_1_5" hidden="1">{"'Ark1'!$A$8:$M$33"}</definedName>
    <definedName name="HTML_Control_4_3_1_1_1_2" hidden="1">{"'Ark1'!$A$8:$M$33"}</definedName>
    <definedName name="HTML_Control_4_3_1_1_1_2_1" hidden="1">{"'Ark1'!$A$8:$M$33"}</definedName>
    <definedName name="HTML_Control_4_3_1_1_1_2_2" hidden="1">{"'Ark1'!$A$8:$M$33"}</definedName>
    <definedName name="HTML_Control_4_3_1_1_1_2_3" hidden="1">{"'Ark1'!$A$8:$M$33"}</definedName>
    <definedName name="HTML_Control_4_3_1_1_1_2_4" hidden="1">{"'Ark1'!$A$8:$M$33"}</definedName>
    <definedName name="HTML_Control_4_3_1_1_1_2_5" hidden="1">{"'Ark1'!$A$8:$M$33"}</definedName>
    <definedName name="HTML_Control_4_3_1_1_1_3" hidden="1">{"'Ark1'!$A$8:$M$33"}</definedName>
    <definedName name="HTML_Control_4_3_1_1_1_3_1" hidden="1">{"'Ark1'!$A$8:$M$33"}</definedName>
    <definedName name="HTML_Control_4_3_1_1_1_3_2" hidden="1">{"'Ark1'!$A$8:$M$33"}</definedName>
    <definedName name="HTML_Control_4_3_1_1_1_3_3" hidden="1">{"'Ark1'!$A$8:$M$33"}</definedName>
    <definedName name="HTML_Control_4_3_1_1_1_3_4" hidden="1">{"'Ark1'!$A$8:$M$33"}</definedName>
    <definedName name="HTML_Control_4_3_1_1_1_3_5" hidden="1">{"'Ark1'!$A$8:$M$33"}</definedName>
    <definedName name="HTML_Control_4_3_1_1_1_4" hidden="1">{"'Ark1'!$A$8:$M$33"}</definedName>
    <definedName name="HTML_Control_4_3_1_1_1_4_1" hidden="1">{"'Ark1'!$A$8:$M$33"}</definedName>
    <definedName name="HTML_Control_4_3_1_1_1_4_2" hidden="1">{"'Ark1'!$A$8:$M$33"}</definedName>
    <definedName name="HTML_Control_4_3_1_1_1_4_3" hidden="1">{"'Ark1'!$A$8:$M$33"}</definedName>
    <definedName name="HTML_Control_4_3_1_1_1_4_4" hidden="1">{"'Ark1'!$A$8:$M$33"}</definedName>
    <definedName name="HTML_Control_4_3_1_1_1_4_5" hidden="1">{"'Ark1'!$A$8:$M$33"}</definedName>
    <definedName name="HTML_Control_4_3_1_1_1_5" hidden="1">{"'Ark1'!$A$8:$M$33"}</definedName>
    <definedName name="HTML_Control_4_3_1_1_1_5_1" hidden="1">{"'Ark1'!$A$8:$M$33"}</definedName>
    <definedName name="HTML_Control_4_3_1_1_1_5_2" hidden="1">{"'Ark1'!$A$8:$M$33"}</definedName>
    <definedName name="HTML_Control_4_3_1_1_1_5_3" hidden="1">{"'Ark1'!$A$8:$M$33"}</definedName>
    <definedName name="HTML_Control_4_3_1_1_1_5_4" hidden="1">{"'Ark1'!$A$8:$M$33"}</definedName>
    <definedName name="HTML_Control_4_3_1_1_1_5_5" hidden="1">{"'Ark1'!$A$8:$M$33"}</definedName>
    <definedName name="HTML_Control_4_3_1_1_2" hidden="1">{"'Ark1'!$A$8:$M$33"}</definedName>
    <definedName name="HTML_Control_4_3_1_1_2_1" hidden="1">{"'Ark1'!$A$8:$M$33"}</definedName>
    <definedName name="HTML_Control_4_3_1_1_2_2" hidden="1">{"'Ark1'!$A$8:$M$33"}</definedName>
    <definedName name="HTML_Control_4_3_1_1_2_3" hidden="1">{"'Ark1'!$A$8:$M$33"}</definedName>
    <definedName name="HTML_Control_4_3_1_1_2_4" hidden="1">{"'Ark1'!$A$8:$M$33"}</definedName>
    <definedName name="HTML_Control_4_3_1_1_2_5" hidden="1">{"'Ark1'!$A$8:$M$33"}</definedName>
    <definedName name="HTML_Control_4_3_1_1_3" hidden="1">{"'Ark1'!$A$8:$M$33"}</definedName>
    <definedName name="HTML_Control_4_3_1_1_3_1" hidden="1">{"'Ark1'!$A$8:$M$33"}</definedName>
    <definedName name="HTML_Control_4_3_1_1_3_2" hidden="1">{"'Ark1'!$A$8:$M$33"}</definedName>
    <definedName name="HTML_Control_4_3_1_1_3_3" hidden="1">{"'Ark1'!$A$8:$M$33"}</definedName>
    <definedName name="HTML_Control_4_3_1_1_3_4" hidden="1">{"'Ark1'!$A$8:$M$33"}</definedName>
    <definedName name="HTML_Control_4_3_1_1_3_5" hidden="1">{"'Ark1'!$A$8:$M$33"}</definedName>
    <definedName name="HTML_Control_4_3_1_1_4" hidden="1">{"'Ark1'!$A$8:$M$33"}</definedName>
    <definedName name="HTML_Control_4_3_1_1_4_1" hidden="1">{"'Ark1'!$A$8:$M$33"}</definedName>
    <definedName name="HTML_Control_4_3_1_1_4_2" hidden="1">{"'Ark1'!$A$8:$M$33"}</definedName>
    <definedName name="HTML_Control_4_3_1_1_4_3" hidden="1">{"'Ark1'!$A$8:$M$33"}</definedName>
    <definedName name="HTML_Control_4_3_1_1_4_4" hidden="1">{"'Ark1'!$A$8:$M$33"}</definedName>
    <definedName name="HTML_Control_4_3_1_1_4_5" hidden="1">{"'Ark1'!$A$8:$M$33"}</definedName>
    <definedName name="HTML_Control_4_3_1_1_5" hidden="1">{"'Ark1'!$A$8:$M$33"}</definedName>
    <definedName name="HTML_Control_4_3_1_1_5_1" hidden="1">{"'Ark1'!$A$8:$M$33"}</definedName>
    <definedName name="HTML_Control_4_3_1_1_5_2" hidden="1">{"'Ark1'!$A$8:$M$33"}</definedName>
    <definedName name="HTML_Control_4_3_1_1_5_3" hidden="1">{"'Ark1'!$A$8:$M$33"}</definedName>
    <definedName name="HTML_Control_4_3_1_1_5_4" hidden="1">{"'Ark1'!$A$8:$M$33"}</definedName>
    <definedName name="HTML_Control_4_3_1_1_5_5" hidden="1">{"'Ark1'!$A$8:$M$33"}</definedName>
    <definedName name="HTML_Control_4_3_1_2" hidden="1">{"'Ark1'!$A$8:$M$33"}</definedName>
    <definedName name="HTML_Control_4_3_1_2_1" hidden="1">{"'Ark1'!$A$8:$M$33"}</definedName>
    <definedName name="HTML_Control_4_3_1_2_1_1" hidden="1">{"'Ark1'!$A$8:$M$33"}</definedName>
    <definedName name="HTML_Control_4_3_1_2_1_1_1" hidden="1">{"'Ark1'!$A$8:$M$33"}</definedName>
    <definedName name="HTML_Control_4_3_1_2_1_1_2" hidden="1">{"'Ark1'!$A$8:$M$33"}</definedName>
    <definedName name="HTML_Control_4_3_1_2_1_1_3" hidden="1">{"'Ark1'!$A$8:$M$33"}</definedName>
    <definedName name="HTML_Control_4_3_1_2_1_1_4" hidden="1">{"'Ark1'!$A$8:$M$33"}</definedName>
    <definedName name="HTML_Control_4_3_1_2_1_1_5" hidden="1">{"'Ark1'!$A$8:$M$33"}</definedName>
    <definedName name="HTML_Control_4_3_1_2_1_2" hidden="1">{"'Ark1'!$A$8:$M$33"}</definedName>
    <definedName name="HTML_Control_4_3_1_2_1_2_1" hidden="1">{"'Ark1'!$A$8:$M$33"}</definedName>
    <definedName name="HTML_Control_4_3_1_2_1_2_2" hidden="1">{"'Ark1'!$A$8:$M$33"}</definedName>
    <definedName name="HTML_Control_4_3_1_2_1_2_3" hidden="1">{"'Ark1'!$A$8:$M$33"}</definedName>
    <definedName name="HTML_Control_4_3_1_2_1_2_4" hidden="1">{"'Ark1'!$A$8:$M$33"}</definedName>
    <definedName name="HTML_Control_4_3_1_2_1_2_5" hidden="1">{"'Ark1'!$A$8:$M$33"}</definedName>
    <definedName name="HTML_Control_4_3_1_2_1_3" hidden="1">{"'Ark1'!$A$8:$M$33"}</definedName>
    <definedName name="HTML_Control_4_3_1_2_1_3_1" hidden="1">{"'Ark1'!$A$8:$M$33"}</definedName>
    <definedName name="HTML_Control_4_3_1_2_1_3_2" hidden="1">{"'Ark1'!$A$8:$M$33"}</definedName>
    <definedName name="HTML_Control_4_3_1_2_1_3_3" hidden="1">{"'Ark1'!$A$8:$M$33"}</definedName>
    <definedName name="HTML_Control_4_3_1_2_1_3_4" hidden="1">{"'Ark1'!$A$8:$M$33"}</definedName>
    <definedName name="HTML_Control_4_3_1_2_1_3_5" hidden="1">{"'Ark1'!$A$8:$M$33"}</definedName>
    <definedName name="HTML_Control_4_3_1_2_1_4" hidden="1">{"'Ark1'!$A$8:$M$33"}</definedName>
    <definedName name="HTML_Control_4_3_1_2_1_4_1" hidden="1">{"'Ark1'!$A$8:$M$33"}</definedName>
    <definedName name="HTML_Control_4_3_1_2_1_4_2" hidden="1">{"'Ark1'!$A$8:$M$33"}</definedName>
    <definedName name="HTML_Control_4_3_1_2_1_4_3" hidden="1">{"'Ark1'!$A$8:$M$33"}</definedName>
    <definedName name="HTML_Control_4_3_1_2_1_4_4" hidden="1">{"'Ark1'!$A$8:$M$33"}</definedName>
    <definedName name="HTML_Control_4_3_1_2_1_4_5" hidden="1">{"'Ark1'!$A$8:$M$33"}</definedName>
    <definedName name="HTML_Control_4_3_1_2_1_5" hidden="1">{"'Ark1'!$A$8:$M$33"}</definedName>
    <definedName name="HTML_Control_4_3_1_2_1_5_1" hidden="1">{"'Ark1'!$A$8:$M$33"}</definedName>
    <definedName name="HTML_Control_4_3_1_2_1_5_2" hidden="1">{"'Ark1'!$A$8:$M$33"}</definedName>
    <definedName name="HTML_Control_4_3_1_2_1_5_3" hidden="1">{"'Ark1'!$A$8:$M$33"}</definedName>
    <definedName name="HTML_Control_4_3_1_2_1_5_4" hidden="1">{"'Ark1'!$A$8:$M$33"}</definedName>
    <definedName name="HTML_Control_4_3_1_2_1_5_5" hidden="1">{"'Ark1'!$A$8:$M$33"}</definedName>
    <definedName name="HTML_Control_4_3_1_2_2" hidden="1">{"'Ark1'!$A$8:$M$33"}</definedName>
    <definedName name="HTML_Control_4_3_1_2_2_1" hidden="1">{"'Ark1'!$A$8:$M$33"}</definedName>
    <definedName name="HTML_Control_4_3_1_2_2_2" hidden="1">{"'Ark1'!$A$8:$M$33"}</definedName>
    <definedName name="HTML_Control_4_3_1_2_2_3" hidden="1">{"'Ark1'!$A$8:$M$33"}</definedName>
    <definedName name="HTML_Control_4_3_1_2_2_4" hidden="1">{"'Ark1'!$A$8:$M$33"}</definedName>
    <definedName name="HTML_Control_4_3_1_2_2_5" hidden="1">{"'Ark1'!$A$8:$M$33"}</definedName>
    <definedName name="HTML_Control_4_3_1_2_3" hidden="1">{"'Ark1'!$A$8:$M$33"}</definedName>
    <definedName name="HTML_Control_4_3_1_2_3_1" hidden="1">{"'Ark1'!$A$8:$M$33"}</definedName>
    <definedName name="HTML_Control_4_3_1_2_3_2" hidden="1">{"'Ark1'!$A$8:$M$33"}</definedName>
    <definedName name="HTML_Control_4_3_1_2_3_3" hidden="1">{"'Ark1'!$A$8:$M$33"}</definedName>
    <definedName name="HTML_Control_4_3_1_2_3_4" hidden="1">{"'Ark1'!$A$8:$M$33"}</definedName>
    <definedName name="HTML_Control_4_3_1_2_3_5" hidden="1">{"'Ark1'!$A$8:$M$33"}</definedName>
    <definedName name="HTML_Control_4_3_1_2_4" hidden="1">{"'Ark1'!$A$8:$M$33"}</definedName>
    <definedName name="HTML_Control_4_3_1_2_4_1" hidden="1">{"'Ark1'!$A$8:$M$33"}</definedName>
    <definedName name="HTML_Control_4_3_1_2_4_2" hidden="1">{"'Ark1'!$A$8:$M$33"}</definedName>
    <definedName name="HTML_Control_4_3_1_2_4_3" hidden="1">{"'Ark1'!$A$8:$M$33"}</definedName>
    <definedName name="HTML_Control_4_3_1_2_4_4" hidden="1">{"'Ark1'!$A$8:$M$33"}</definedName>
    <definedName name="HTML_Control_4_3_1_2_4_5" hidden="1">{"'Ark1'!$A$8:$M$33"}</definedName>
    <definedName name="HTML_Control_4_3_1_2_5" hidden="1">{"'Ark1'!$A$8:$M$33"}</definedName>
    <definedName name="HTML_Control_4_3_1_2_5_1" hidden="1">{"'Ark1'!$A$8:$M$33"}</definedName>
    <definedName name="HTML_Control_4_3_1_2_5_2" hidden="1">{"'Ark1'!$A$8:$M$33"}</definedName>
    <definedName name="HTML_Control_4_3_1_2_5_3" hidden="1">{"'Ark1'!$A$8:$M$33"}</definedName>
    <definedName name="HTML_Control_4_3_1_2_5_4" hidden="1">{"'Ark1'!$A$8:$M$33"}</definedName>
    <definedName name="HTML_Control_4_3_1_2_5_5" hidden="1">{"'Ark1'!$A$8:$M$33"}</definedName>
    <definedName name="HTML_Control_4_3_1_3" hidden="1">{"'Ark1'!$A$8:$M$33"}</definedName>
    <definedName name="HTML_Control_4_3_1_3_1" hidden="1">{"'Ark1'!$A$8:$M$33"}</definedName>
    <definedName name="HTML_Control_4_3_1_3_1_1" hidden="1">{"'Ark1'!$A$8:$M$33"}</definedName>
    <definedName name="HTML_Control_4_3_1_3_1_2" hidden="1">{"'Ark1'!$A$8:$M$33"}</definedName>
    <definedName name="HTML_Control_4_3_1_3_1_3" hidden="1">{"'Ark1'!$A$8:$M$33"}</definedName>
    <definedName name="HTML_Control_4_3_1_3_1_4" hidden="1">{"'Ark1'!$A$8:$M$33"}</definedName>
    <definedName name="HTML_Control_4_3_1_3_1_5" hidden="1">{"'Ark1'!$A$8:$M$33"}</definedName>
    <definedName name="HTML_Control_4_3_1_3_2" hidden="1">{"'Ark1'!$A$8:$M$33"}</definedName>
    <definedName name="HTML_Control_4_3_1_3_2_1" hidden="1">{"'Ark1'!$A$8:$M$33"}</definedName>
    <definedName name="HTML_Control_4_3_1_3_2_2" hidden="1">{"'Ark1'!$A$8:$M$33"}</definedName>
    <definedName name="HTML_Control_4_3_1_3_2_3" hidden="1">{"'Ark1'!$A$8:$M$33"}</definedName>
    <definedName name="HTML_Control_4_3_1_3_2_4" hidden="1">{"'Ark1'!$A$8:$M$33"}</definedName>
    <definedName name="HTML_Control_4_3_1_3_2_5" hidden="1">{"'Ark1'!$A$8:$M$33"}</definedName>
    <definedName name="HTML_Control_4_3_1_3_3" hidden="1">{"'Ark1'!$A$8:$M$33"}</definedName>
    <definedName name="HTML_Control_4_3_1_3_3_1" hidden="1">{"'Ark1'!$A$8:$M$33"}</definedName>
    <definedName name="HTML_Control_4_3_1_3_3_2" hidden="1">{"'Ark1'!$A$8:$M$33"}</definedName>
    <definedName name="HTML_Control_4_3_1_3_3_3" hidden="1">{"'Ark1'!$A$8:$M$33"}</definedName>
    <definedName name="HTML_Control_4_3_1_3_3_4" hidden="1">{"'Ark1'!$A$8:$M$33"}</definedName>
    <definedName name="HTML_Control_4_3_1_3_3_5" hidden="1">{"'Ark1'!$A$8:$M$33"}</definedName>
    <definedName name="HTML_Control_4_3_1_3_4" hidden="1">{"'Ark1'!$A$8:$M$33"}</definedName>
    <definedName name="HTML_Control_4_3_1_3_4_1" hidden="1">{"'Ark1'!$A$8:$M$33"}</definedName>
    <definedName name="HTML_Control_4_3_1_3_4_2" hidden="1">{"'Ark1'!$A$8:$M$33"}</definedName>
    <definedName name="HTML_Control_4_3_1_3_4_3" hidden="1">{"'Ark1'!$A$8:$M$33"}</definedName>
    <definedName name="HTML_Control_4_3_1_3_4_4" hidden="1">{"'Ark1'!$A$8:$M$33"}</definedName>
    <definedName name="HTML_Control_4_3_1_3_4_5" hidden="1">{"'Ark1'!$A$8:$M$33"}</definedName>
    <definedName name="HTML_Control_4_3_1_3_5" hidden="1">{"'Ark1'!$A$8:$M$33"}</definedName>
    <definedName name="HTML_Control_4_3_1_3_5_1" hidden="1">{"'Ark1'!$A$8:$M$33"}</definedName>
    <definedName name="HTML_Control_4_3_1_3_5_2" hidden="1">{"'Ark1'!$A$8:$M$33"}</definedName>
    <definedName name="HTML_Control_4_3_1_3_5_3" hidden="1">{"'Ark1'!$A$8:$M$33"}</definedName>
    <definedName name="HTML_Control_4_3_1_3_5_4" hidden="1">{"'Ark1'!$A$8:$M$33"}</definedName>
    <definedName name="HTML_Control_4_3_1_3_5_5" hidden="1">{"'Ark1'!$A$8:$M$33"}</definedName>
    <definedName name="HTML_Control_4_3_1_4" hidden="1">{"'Ark1'!$A$8:$M$33"}</definedName>
    <definedName name="HTML_Control_4_3_1_4_1" hidden="1">{"'Ark1'!$A$8:$M$33"}</definedName>
    <definedName name="HTML_Control_4_3_1_4_2" hidden="1">{"'Ark1'!$A$8:$M$33"}</definedName>
    <definedName name="HTML_Control_4_3_1_4_3" hidden="1">{"'Ark1'!$A$8:$M$33"}</definedName>
    <definedName name="HTML_Control_4_3_1_4_4" hidden="1">{"'Ark1'!$A$8:$M$33"}</definedName>
    <definedName name="HTML_Control_4_3_1_4_5" hidden="1">{"'Ark1'!$A$8:$M$33"}</definedName>
    <definedName name="HTML_Control_4_3_1_5" hidden="1">{"'Ark1'!$A$8:$M$33"}</definedName>
    <definedName name="HTML_Control_4_3_1_5_1" hidden="1">{"'Ark1'!$A$8:$M$33"}</definedName>
    <definedName name="HTML_Control_4_3_1_5_2" hidden="1">{"'Ark1'!$A$8:$M$33"}</definedName>
    <definedName name="HTML_Control_4_3_1_5_3" hidden="1">{"'Ark1'!$A$8:$M$33"}</definedName>
    <definedName name="HTML_Control_4_3_1_5_4" hidden="1">{"'Ark1'!$A$8:$M$33"}</definedName>
    <definedName name="HTML_Control_4_3_1_5_5" hidden="1">{"'Ark1'!$A$8:$M$33"}</definedName>
    <definedName name="HTML_Control_4_3_2" hidden="1">{"'Ark1'!$A$8:$M$33"}</definedName>
    <definedName name="HTML_Control_4_3_2_1" hidden="1">{"'Ark1'!$A$8:$M$33"}</definedName>
    <definedName name="HTML_Control_4_3_2_1_1" hidden="1">{"'Ark1'!$A$8:$M$33"}</definedName>
    <definedName name="HTML_Control_4_3_2_1_1_1" hidden="1">{"'Ark1'!$A$8:$M$33"}</definedName>
    <definedName name="HTML_Control_4_3_2_1_1_2" hidden="1">{"'Ark1'!$A$8:$M$33"}</definedName>
    <definedName name="HTML_Control_4_3_2_1_1_3" hidden="1">{"'Ark1'!$A$8:$M$33"}</definedName>
    <definedName name="HTML_Control_4_3_2_1_1_4" hidden="1">{"'Ark1'!$A$8:$M$33"}</definedName>
    <definedName name="HTML_Control_4_3_2_1_1_5" hidden="1">{"'Ark1'!$A$8:$M$33"}</definedName>
    <definedName name="HTML_Control_4_3_2_1_2" hidden="1">{"'Ark1'!$A$8:$M$33"}</definedName>
    <definedName name="HTML_Control_4_3_2_1_2_1" hidden="1">{"'Ark1'!$A$8:$M$33"}</definedName>
    <definedName name="HTML_Control_4_3_2_1_2_2" hidden="1">{"'Ark1'!$A$8:$M$33"}</definedName>
    <definedName name="HTML_Control_4_3_2_1_2_3" hidden="1">{"'Ark1'!$A$8:$M$33"}</definedName>
    <definedName name="HTML_Control_4_3_2_1_2_4" hidden="1">{"'Ark1'!$A$8:$M$33"}</definedName>
    <definedName name="HTML_Control_4_3_2_1_2_5" hidden="1">{"'Ark1'!$A$8:$M$33"}</definedName>
    <definedName name="HTML_Control_4_3_2_1_3" hidden="1">{"'Ark1'!$A$8:$M$33"}</definedName>
    <definedName name="HTML_Control_4_3_2_1_3_1" hidden="1">{"'Ark1'!$A$8:$M$33"}</definedName>
    <definedName name="HTML_Control_4_3_2_1_3_2" hidden="1">{"'Ark1'!$A$8:$M$33"}</definedName>
    <definedName name="HTML_Control_4_3_2_1_3_3" hidden="1">{"'Ark1'!$A$8:$M$33"}</definedName>
    <definedName name="HTML_Control_4_3_2_1_3_4" hidden="1">{"'Ark1'!$A$8:$M$33"}</definedName>
    <definedName name="HTML_Control_4_3_2_1_3_5" hidden="1">{"'Ark1'!$A$8:$M$33"}</definedName>
    <definedName name="HTML_Control_4_3_2_1_4" hidden="1">{"'Ark1'!$A$8:$M$33"}</definedName>
    <definedName name="HTML_Control_4_3_2_1_4_1" hidden="1">{"'Ark1'!$A$8:$M$33"}</definedName>
    <definedName name="HTML_Control_4_3_2_1_4_2" hidden="1">{"'Ark1'!$A$8:$M$33"}</definedName>
    <definedName name="HTML_Control_4_3_2_1_4_3" hidden="1">{"'Ark1'!$A$8:$M$33"}</definedName>
    <definedName name="HTML_Control_4_3_2_1_4_4" hidden="1">{"'Ark1'!$A$8:$M$33"}</definedName>
    <definedName name="HTML_Control_4_3_2_1_4_5" hidden="1">{"'Ark1'!$A$8:$M$33"}</definedName>
    <definedName name="HTML_Control_4_3_2_1_5" hidden="1">{"'Ark1'!$A$8:$M$33"}</definedName>
    <definedName name="HTML_Control_4_3_2_1_5_1" hidden="1">{"'Ark1'!$A$8:$M$33"}</definedName>
    <definedName name="HTML_Control_4_3_2_1_5_2" hidden="1">{"'Ark1'!$A$8:$M$33"}</definedName>
    <definedName name="HTML_Control_4_3_2_1_5_3" hidden="1">{"'Ark1'!$A$8:$M$33"}</definedName>
    <definedName name="HTML_Control_4_3_2_1_5_4" hidden="1">{"'Ark1'!$A$8:$M$33"}</definedName>
    <definedName name="HTML_Control_4_3_2_1_5_5" hidden="1">{"'Ark1'!$A$8:$M$33"}</definedName>
    <definedName name="HTML_Control_4_3_2_2" hidden="1">{"'Ark1'!$A$8:$M$33"}</definedName>
    <definedName name="HTML_Control_4_3_2_2_1" hidden="1">{"'Ark1'!$A$8:$M$33"}</definedName>
    <definedName name="HTML_Control_4_3_2_2_2" hidden="1">{"'Ark1'!$A$8:$M$33"}</definedName>
    <definedName name="HTML_Control_4_3_2_2_3" hidden="1">{"'Ark1'!$A$8:$M$33"}</definedName>
    <definedName name="HTML_Control_4_3_2_2_4" hidden="1">{"'Ark1'!$A$8:$M$33"}</definedName>
    <definedName name="HTML_Control_4_3_2_2_5" hidden="1">{"'Ark1'!$A$8:$M$33"}</definedName>
    <definedName name="HTML_Control_4_3_2_3" hidden="1">{"'Ark1'!$A$8:$M$33"}</definedName>
    <definedName name="HTML_Control_4_3_2_3_1" hidden="1">{"'Ark1'!$A$8:$M$33"}</definedName>
    <definedName name="HTML_Control_4_3_2_3_2" hidden="1">{"'Ark1'!$A$8:$M$33"}</definedName>
    <definedName name="HTML_Control_4_3_2_3_3" hidden="1">{"'Ark1'!$A$8:$M$33"}</definedName>
    <definedName name="HTML_Control_4_3_2_3_4" hidden="1">{"'Ark1'!$A$8:$M$33"}</definedName>
    <definedName name="HTML_Control_4_3_2_3_5" hidden="1">{"'Ark1'!$A$8:$M$33"}</definedName>
    <definedName name="HTML_Control_4_3_2_4" hidden="1">{"'Ark1'!$A$8:$M$33"}</definedName>
    <definedName name="HTML_Control_4_3_2_4_1" hidden="1">{"'Ark1'!$A$8:$M$33"}</definedName>
    <definedName name="HTML_Control_4_3_2_4_2" hidden="1">{"'Ark1'!$A$8:$M$33"}</definedName>
    <definedName name="HTML_Control_4_3_2_4_3" hidden="1">{"'Ark1'!$A$8:$M$33"}</definedName>
    <definedName name="HTML_Control_4_3_2_4_4" hidden="1">{"'Ark1'!$A$8:$M$33"}</definedName>
    <definedName name="HTML_Control_4_3_2_4_5" hidden="1">{"'Ark1'!$A$8:$M$33"}</definedName>
    <definedName name="HTML_Control_4_3_2_5" hidden="1">{"'Ark1'!$A$8:$M$33"}</definedName>
    <definedName name="HTML_Control_4_3_2_5_1" hidden="1">{"'Ark1'!$A$8:$M$33"}</definedName>
    <definedName name="HTML_Control_4_3_2_5_2" hidden="1">{"'Ark1'!$A$8:$M$33"}</definedName>
    <definedName name="HTML_Control_4_3_2_5_3" hidden="1">{"'Ark1'!$A$8:$M$33"}</definedName>
    <definedName name="HTML_Control_4_3_2_5_4" hidden="1">{"'Ark1'!$A$8:$M$33"}</definedName>
    <definedName name="HTML_Control_4_3_2_5_5" hidden="1">{"'Ark1'!$A$8:$M$33"}</definedName>
    <definedName name="HTML_Control_4_3_3" hidden="1">{"'Ark1'!$A$8:$M$33"}</definedName>
    <definedName name="HTML_Control_4_3_3_1" hidden="1">{"'Ark1'!$A$8:$M$33"}</definedName>
    <definedName name="HTML_Control_4_3_3_1_1" hidden="1">{"'Ark1'!$A$8:$M$33"}</definedName>
    <definedName name="HTML_Control_4_3_3_1_1_1" hidden="1">{"'Ark1'!$A$8:$M$33"}</definedName>
    <definedName name="HTML_Control_4_3_3_1_1_2" hidden="1">{"'Ark1'!$A$8:$M$33"}</definedName>
    <definedName name="HTML_Control_4_3_3_1_1_3" hidden="1">{"'Ark1'!$A$8:$M$33"}</definedName>
    <definedName name="HTML_Control_4_3_3_1_1_4" hidden="1">{"'Ark1'!$A$8:$M$33"}</definedName>
    <definedName name="HTML_Control_4_3_3_1_1_5" hidden="1">{"'Ark1'!$A$8:$M$33"}</definedName>
    <definedName name="HTML_Control_4_3_3_1_2" hidden="1">{"'Ark1'!$A$8:$M$33"}</definedName>
    <definedName name="HTML_Control_4_3_3_1_2_1" hidden="1">{"'Ark1'!$A$8:$M$33"}</definedName>
    <definedName name="HTML_Control_4_3_3_1_2_2" hidden="1">{"'Ark1'!$A$8:$M$33"}</definedName>
    <definedName name="HTML_Control_4_3_3_1_2_3" hidden="1">{"'Ark1'!$A$8:$M$33"}</definedName>
    <definedName name="HTML_Control_4_3_3_1_2_4" hidden="1">{"'Ark1'!$A$8:$M$33"}</definedName>
    <definedName name="HTML_Control_4_3_3_1_2_5" hidden="1">{"'Ark1'!$A$8:$M$33"}</definedName>
    <definedName name="HTML_Control_4_3_3_1_3" hidden="1">{"'Ark1'!$A$8:$M$33"}</definedName>
    <definedName name="HTML_Control_4_3_3_1_3_1" hidden="1">{"'Ark1'!$A$8:$M$33"}</definedName>
    <definedName name="HTML_Control_4_3_3_1_3_2" hidden="1">{"'Ark1'!$A$8:$M$33"}</definedName>
    <definedName name="HTML_Control_4_3_3_1_3_3" hidden="1">{"'Ark1'!$A$8:$M$33"}</definedName>
    <definedName name="HTML_Control_4_3_3_1_3_4" hidden="1">{"'Ark1'!$A$8:$M$33"}</definedName>
    <definedName name="HTML_Control_4_3_3_1_3_5" hidden="1">{"'Ark1'!$A$8:$M$33"}</definedName>
    <definedName name="HTML_Control_4_3_3_1_4" hidden="1">{"'Ark1'!$A$8:$M$33"}</definedName>
    <definedName name="HTML_Control_4_3_3_1_4_1" hidden="1">{"'Ark1'!$A$8:$M$33"}</definedName>
    <definedName name="HTML_Control_4_3_3_1_4_2" hidden="1">{"'Ark1'!$A$8:$M$33"}</definedName>
    <definedName name="HTML_Control_4_3_3_1_4_3" hidden="1">{"'Ark1'!$A$8:$M$33"}</definedName>
    <definedName name="HTML_Control_4_3_3_1_4_4" hidden="1">{"'Ark1'!$A$8:$M$33"}</definedName>
    <definedName name="HTML_Control_4_3_3_1_4_5" hidden="1">{"'Ark1'!$A$8:$M$33"}</definedName>
    <definedName name="HTML_Control_4_3_3_1_5" hidden="1">{"'Ark1'!$A$8:$M$33"}</definedName>
    <definedName name="HTML_Control_4_3_3_1_5_1" hidden="1">{"'Ark1'!$A$8:$M$33"}</definedName>
    <definedName name="HTML_Control_4_3_3_1_5_2" hidden="1">{"'Ark1'!$A$8:$M$33"}</definedName>
    <definedName name="HTML_Control_4_3_3_1_5_3" hidden="1">{"'Ark1'!$A$8:$M$33"}</definedName>
    <definedName name="HTML_Control_4_3_3_1_5_4" hidden="1">{"'Ark1'!$A$8:$M$33"}</definedName>
    <definedName name="HTML_Control_4_3_3_1_5_5" hidden="1">{"'Ark1'!$A$8:$M$33"}</definedName>
    <definedName name="HTML_Control_4_3_3_2" hidden="1">{"'Ark1'!$A$8:$M$33"}</definedName>
    <definedName name="HTML_Control_4_3_3_2_1" hidden="1">{"'Ark1'!$A$8:$M$33"}</definedName>
    <definedName name="HTML_Control_4_3_3_2_2" hidden="1">{"'Ark1'!$A$8:$M$33"}</definedName>
    <definedName name="HTML_Control_4_3_3_2_3" hidden="1">{"'Ark1'!$A$8:$M$33"}</definedName>
    <definedName name="HTML_Control_4_3_3_2_4" hidden="1">{"'Ark1'!$A$8:$M$33"}</definedName>
    <definedName name="HTML_Control_4_3_3_2_5" hidden="1">{"'Ark1'!$A$8:$M$33"}</definedName>
    <definedName name="HTML_Control_4_3_3_3" hidden="1">{"'Ark1'!$A$8:$M$33"}</definedName>
    <definedName name="HTML_Control_4_3_3_3_1" hidden="1">{"'Ark1'!$A$8:$M$33"}</definedName>
    <definedName name="HTML_Control_4_3_3_3_2" hidden="1">{"'Ark1'!$A$8:$M$33"}</definedName>
    <definedName name="HTML_Control_4_3_3_3_3" hidden="1">{"'Ark1'!$A$8:$M$33"}</definedName>
    <definedName name="HTML_Control_4_3_3_3_4" hidden="1">{"'Ark1'!$A$8:$M$33"}</definedName>
    <definedName name="HTML_Control_4_3_3_3_5" hidden="1">{"'Ark1'!$A$8:$M$33"}</definedName>
    <definedName name="HTML_Control_4_3_3_4" hidden="1">{"'Ark1'!$A$8:$M$33"}</definedName>
    <definedName name="HTML_Control_4_3_3_4_1" hidden="1">{"'Ark1'!$A$8:$M$33"}</definedName>
    <definedName name="HTML_Control_4_3_3_4_2" hidden="1">{"'Ark1'!$A$8:$M$33"}</definedName>
    <definedName name="HTML_Control_4_3_3_4_3" hidden="1">{"'Ark1'!$A$8:$M$33"}</definedName>
    <definedName name="HTML_Control_4_3_3_4_4" hidden="1">{"'Ark1'!$A$8:$M$33"}</definedName>
    <definedName name="HTML_Control_4_3_3_4_5" hidden="1">{"'Ark1'!$A$8:$M$33"}</definedName>
    <definedName name="HTML_Control_4_3_3_5" hidden="1">{"'Ark1'!$A$8:$M$33"}</definedName>
    <definedName name="HTML_Control_4_3_3_5_1" hidden="1">{"'Ark1'!$A$8:$M$33"}</definedName>
    <definedName name="HTML_Control_4_3_3_5_2" hidden="1">{"'Ark1'!$A$8:$M$33"}</definedName>
    <definedName name="HTML_Control_4_3_3_5_3" hidden="1">{"'Ark1'!$A$8:$M$33"}</definedName>
    <definedName name="HTML_Control_4_3_3_5_4" hidden="1">{"'Ark1'!$A$8:$M$33"}</definedName>
    <definedName name="HTML_Control_4_3_3_5_5" hidden="1">{"'Ark1'!$A$8:$M$33"}</definedName>
    <definedName name="HTML_Control_4_3_4" hidden="1">{"'Ark1'!$A$8:$M$33"}</definedName>
    <definedName name="HTML_Control_4_3_4_1" hidden="1">{"'Ark1'!$A$8:$M$33"}</definedName>
    <definedName name="HTML_Control_4_3_4_1_1" hidden="1">{"'Ark1'!$A$8:$M$33"}</definedName>
    <definedName name="HTML_Control_4_3_4_1_2" hidden="1">{"'Ark1'!$A$8:$M$33"}</definedName>
    <definedName name="HTML_Control_4_3_4_1_3" hidden="1">{"'Ark1'!$A$8:$M$33"}</definedName>
    <definedName name="HTML_Control_4_3_4_1_4" hidden="1">{"'Ark1'!$A$8:$M$33"}</definedName>
    <definedName name="HTML_Control_4_3_4_1_5" hidden="1">{"'Ark1'!$A$8:$M$33"}</definedName>
    <definedName name="HTML_Control_4_3_4_2" hidden="1">{"'Ark1'!$A$8:$M$33"}</definedName>
    <definedName name="HTML_Control_4_3_4_2_1" hidden="1">{"'Ark1'!$A$8:$M$33"}</definedName>
    <definedName name="HTML_Control_4_3_4_2_2" hidden="1">{"'Ark1'!$A$8:$M$33"}</definedName>
    <definedName name="HTML_Control_4_3_4_2_3" hidden="1">{"'Ark1'!$A$8:$M$33"}</definedName>
    <definedName name="HTML_Control_4_3_4_2_4" hidden="1">{"'Ark1'!$A$8:$M$33"}</definedName>
    <definedName name="HTML_Control_4_3_4_2_5" hidden="1">{"'Ark1'!$A$8:$M$33"}</definedName>
    <definedName name="HTML_Control_4_3_4_3" hidden="1">{"'Ark1'!$A$8:$M$33"}</definedName>
    <definedName name="HTML_Control_4_3_4_3_1" hidden="1">{"'Ark1'!$A$8:$M$33"}</definedName>
    <definedName name="HTML_Control_4_3_4_3_2" hidden="1">{"'Ark1'!$A$8:$M$33"}</definedName>
    <definedName name="HTML_Control_4_3_4_3_3" hidden="1">{"'Ark1'!$A$8:$M$33"}</definedName>
    <definedName name="HTML_Control_4_3_4_3_4" hidden="1">{"'Ark1'!$A$8:$M$33"}</definedName>
    <definedName name="HTML_Control_4_3_4_3_5" hidden="1">{"'Ark1'!$A$8:$M$33"}</definedName>
    <definedName name="HTML_Control_4_3_4_4" hidden="1">{"'Ark1'!$A$8:$M$33"}</definedName>
    <definedName name="HTML_Control_4_3_4_4_1" hidden="1">{"'Ark1'!$A$8:$M$33"}</definedName>
    <definedName name="HTML_Control_4_3_4_4_2" hidden="1">{"'Ark1'!$A$8:$M$33"}</definedName>
    <definedName name="HTML_Control_4_3_4_4_3" hidden="1">{"'Ark1'!$A$8:$M$33"}</definedName>
    <definedName name="HTML_Control_4_3_4_4_4" hidden="1">{"'Ark1'!$A$8:$M$33"}</definedName>
    <definedName name="HTML_Control_4_3_4_4_5" hidden="1">{"'Ark1'!$A$8:$M$33"}</definedName>
    <definedName name="HTML_Control_4_3_4_5" hidden="1">{"'Ark1'!$A$8:$M$33"}</definedName>
    <definedName name="HTML_Control_4_3_4_5_1" hidden="1">{"'Ark1'!$A$8:$M$33"}</definedName>
    <definedName name="HTML_Control_4_3_4_5_2" hidden="1">{"'Ark1'!$A$8:$M$33"}</definedName>
    <definedName name="HTML_Control_4_3_4_5_3" hidden="1">{"'Ark1'!$A$8:$M$33"}</definedName>
    <definedName name="HTML_Control_4_3_4_5_4" hidden="1">{"'Ark1'!$A$8:$M$33"}</definedName>
    <definedName name="HTML_Control_4_3_4_5_5" hidden="1">{"'Ark1'!$A$8:$M$33"}</definedName>
    <definedName name="HTML_Control_4_3_5" hidden="1">{"'Ark1'!$A$8:$M$33"}</definedName>
    <definedName name="HTML_Control_4_3_5_1" hidden="1">{"'Ark1'!$A$8:$M$33"}</definedName>
    <definedName name="HTML_Control_4_3_5_2" hidden="1">{"'Ark1'!$A$8:$M$33"}</definedName>
    <definedName name="HTML_Control_4_3_5_3" hidden="1">{"'Ark1'!$A$8:$M$33"}</definedName>
    <definedName name="HTML_Control_4_3_5_4" hidden="1">{"'Ark1'!$A$8:$M$33"}</definedName>
    <definedName name="HTML_Control_4_3_5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1_1" hidden="1">{"'Ark1'!$A$8:$M$33"}</definedName>
    <definedName name="HTML_Control_4_4_1_1_1_2" hidden="1">{"'Ark1'!$A$8:$M$33"}</definedName>
    <definedName name="HTML_Control_4_4_1_1_1_3" hidden="1">{"'Ark1'!$A$8:$M$33"}</definedName>
    <definedName name="HTML_Control_4_4_1_1_1_4" hidden="1">{"'Ark1'!$A$8:$M$33"}</definedName>
    <definedName name="HTML_Control_4_4_1_1_1_5" hidden="1">{"'Ark1'!$A$8:$M$33"}</definedName>
    <definedName name="HTML_Control_4_4_1_1_2" hidden="1">{"'Ark1'!$A$8:$M$33"}</definedName>
    <definedName name="HTML_Control_4_4_1_1_2_1" hidden="1">{"'Ark1'!$A$8:$M$33"}</definedName>
    <definedName name="HTML_Control_4_4_1_1_2_2" hidden="1">{"'Ark1'!$A$8:$M$33"}</definedName>
    <definedName name="HTML_Control_4_4_1_1_2_3" hidden="1">{"'Ark1'!$A$8:$M$33"}</definedName>
    <definedName name="HTML_Control_4_4_1_1_2_4" hidden="1">{"'Ark1'!$A$8:$M$33"}</definedName>
    <definedName name="HTML_Control_4_4_1_1_2_5" hidden="1">{"'Ark1'!$A$8:$M$33"}</definedName>
    <definedName name="HTML_Control_4_4_1_1_3" hidden="1">{"'Ark1'!$A$8:$M$33"}</definedName>
    <definedName name="HTML_Control_4_4_1_1_3_1" hidden="1">{"'Ark1'!$A$8:$M$33"}</definedName>
    <definedName name="HTML_Control_4_4_1_1_3_2" hidden="1">{"'Ark1'!$A$8:$M$33"}</definedName>
    <definedName name="HTML_Control_4_4_1_1_3_3" hidden="1">{"'Ark1'!$A$8:$M$33"}</definedName>
    <definedName name="HTML_Control_4_4_1_1_3_4" hidden="1">{"'Ark1'!$A$8:$M$33"}</definedName>
    <definedName name="HTML_Control_4_4_1_1_3_5" hidden="1">{"'Ark1'!$A$8:$M$33"}</definedName>
    <definedName name="HTML_Control_4_4_1_1_4" hidden="1">{"'Ark1'!$A$8:$M$33"}</definedName>
    <definedName name="HTML_Control_4_4_1_1_4_1" hidden="1">{"'Ark1'!$A$8:$M$33"}</definedName>
    <definedName name="HTML_Control_4_4_1_1_4_2" hidden="1">{"'Ark1'!$A$8:$M$33"}</definedName>
    <definedName name="HTML_Control_4_4_1_1_4_3" hidden="1">{"'Ark1'!$A$8:$M$33"}</definedName>
    <definedName name="HTML_Control_4_4_1_1_4_4" hidden="1">{"'Ark1'!$A$8:$M$33"}</definedName>
    <definedName name="HTML_Control_4_4_1_1_4_5" hidden="1">{"'Ark1'!$A$8:$M$33"}</definedName>
    <definedName name="HTML_Control_4_4_1_1_5" hidden="1">{"'Ark1'!$A$8:$M$33"}</definedName>
    <definedName name="HTML_Control_4_4_1_1_5_1" hidden="1">{"'Ark1'!$A$8:$M$33"}</definedName>
    <definedName name="HTML_Control_4_4_1_1_5_2" hidden="1">{"'Ark1'!$A$8:$M$33"}</definedName>
    <definedName name="HTML_Control_4_4_1_1_5_3" hidden="1">{"'Ark1'!$A$8:$M$33"}</definedName>
    <definedName name="HTML_Control_4_4_1_1_5_4" hidden="1">{"'Ark1'!$A$8:$M$33"}</definedName>
    <definedName name="HTML_Control_4_4_1_1_5_5" hidden="1">{"'Ark1'!$A$8:$M$33"}</definedName>
    <definedName name="HTML_Control_4_4_1_2" hidden="1">{"'Ark1'!$A$8:$M$33"}</definedName>
    <definedName name="HTML_Control_4_4_1_2_1" hidden="1">{"'Ark1'!$A$8:$M$33"}</definedName>
    <definedName name="HTML_Control_4_4_1_2_2" hidden="1">{"'Ark1'!$A$8:$M$33"}</definedName>
    <definedName name="HTML_Control_4_4_1_2_3" hidden="1">{"'Ark1'!$A$8:$M$33"}</definedName>
    <definedName name="HTML_Control_4_4_1_2_4" hidden="1">{"'Ark1'!$A$8:$M$33"}</definedName>
    <definedName name="HTML_Control_4_4_1_2_5" hidden="1">{"'Ark1'!$A$8:$M$33"}</definedName>
    <definedName name="HTML_Control_4_4_1_3" hidden="1">{"'Ark1'!$A$8:$M$33"}</definedName>
    <definedName name="HTML_Control_4_4_1_3_1" hidden="1">{"'Ark1'!$A$8:$M$33"}</definedName>
    <definedName name="HTML_Control_4_4_1_3_2" hidden="1">{"'Ark1'!$A$8:$M$33"}</definedName>
    <definedName name="HTML_Control_4_4_1_3_3" hidden="1">{"'Ark1'!$A$8:$M$33"}</definedName>
    <definedName name="HTML_Control_4_4_1_3_4" hidden="1">{"'Ark1'!$A$8:$M$33"}</definedName>
    <definedName name="HTML_Control_4_4_1_3_5" hidden="1">{"'Ark1'!$A$8:$M$33"}</definedName>
    <definedName name="HTML_Control_4_4_1_4" hidden="1">{"'Ark1'!$A$8:$M$33"}</definedName>
    <definedName name="HTML_Control_4_4_1_4_1" hidden="1">{"'Ark1'!$A$8:$M$33"}</definedName>
    <definedName name="HTML_Control_4_4_1_4_2" hidden="1">{"'Ark1'!$A$8:$M$33"}</definedName>
    <definedName name="HTML_Control_4_4_1_4_3" hidden="1">{"'Ark1'!$A$8:$M$33"}</definedName>
    <definedName name="HTML_Control_4_4_1_4_4" hidden="1">{"'Ark1'!$A$8:$M$33"}</definedName>
    <definedName name="HTML_Control_4_4_1_4_5" hidden="1">{"'Ark1'!$A$8:$M$33"}</definedName>
    <definedName name="HTML_Control_4_4_1_5" hidden="1">{"'Ark1'!$A$8:$M$33"}</definedName>
    <definedName name="HTML_Control_4_4_1_5_1" hidden="1">{"'Ark1'!$A$8:$M$33"}</definedName>
    <definedName name="HTML_Control_4_4_1_5_2" hidden="1">{"'Ark1'!$A$8:$M$33"}</definedName>
    <definedName name="HTML_Control_4_4_1_5_3" hidden="1">{"'Ark1'!$A$8:$M$33"}</definedName>
    <definedName name="HTML_Control_4_4_1_5_4" hidden="1">{"'Ark1'!$A$8:$M$33"}</definedName>
    <definedName name="HTML_Control_4_4_1_5_5" hidden="1">{"'Ark1'!$A$8:$M$33"}</definedName>
    <definedName name="HTML_Control_4_4_2" hidden="1">{"'Ark1'!$A$8:$M$33"}</definedName>
    <definedName name="HTML_Control_4_4_2_1" hidden="1">{"'Ark1'!$A$8:$M$33"}</definedName>
    <definedName name="HTML_Control_4_4_2_1_1" hidden="1">{"'Ark1'!$A$8:$M$33"}</definedName>
    <definedName name="HTML_Control_4_4_2_1_1_1" hidden="1">{"'Ark1'!$A$8:$M$33"}</definedName>
    <definedName name="HTML_Control_4_4_2_1_1_2" hidden="1">{"'Ark1'!$A$8:$M$33"}</definedName>
    <definedName name="HTML_Control_4_4_2_1_1_3" hidden="1">{"'Ark1'!$A$8:$M$33"}</definedName>
    <definedName name="HTML_Control_4_4_2_1_1_4" hidden="1">{"'Ark1'!$A$8:$M$33"}</definedName>
    <definedName name="HTML_Control_4_4_2_1_1_5" hidden="1">{"'Ark1'!$A$8:$M$33"}</definedName>
    <definedName name="HTML_Control_4_4_2_1_2" hidden="1">{"'Ark1'!$A$8:$M$33"}</definedName>
    <definedName name="HTML_Control_4_4_2_1_2_1" hidden="1">{"'Ark1'!$A$8:$M$33"}</definedName>
    <definedName name="HTML_Control_4_4_2_1_2_2" hidden="1">{"'Ark1'!$A$8:$M$33"}</definedName>
    <definedName name="HTML_Control_4_4_2_1_2_3" hidden="1">{"'Ark1'!$A$8:$M$33"}</definedName>
    <definedName name="HTML_Control_4_4_2_1_2_4" hidden="1">{"'Ark1'!$A$8:$M$33"}</definedName>
    <definedName name="HTML_Control_4_4_2_1_2_5" hidden="1">{"'Ark1'!$A$8:$M$33"}</definedName>
    <definedName name="HTML_Control_4_4_2_1_3" hidden="1">{"'Ark1'!$A$8:$M$33"}</definedName>
    <definedName name="HTML_Control_4_4_2_1_3_1" hidden="1">{"'Ark1'!$A$8:$M$33"}</definedName>
    <definedName name="HTML_Control_4_4_2_1_3_2" hidden="1">{"'Ark1'!$A$8:$M$33"}</definedName>
    <definedName name="HTML_Control_4_4_2_1_3_3" hidden="1">{"'Ark1'!$A$8:$M$33"}</definedName>
    <definedName name="HTML_Control_4_4_2_1_3_4" hidden="1">{"'Ark1'!$A$8:$M$33"}</definedName>
    <definedName name="HTML_Control_4_4_2_1_3_5" hidden="1">{"'Ark1'!$A$8:$M$33"}</definedName>
    <definedName name="HTML_Control_4_4_2_1_4" hidden="1">{"'Ark1'!$A$8:$M$33"}</definedName>
    <definedName name="HTML_Control_4_4_2_1_4_1" hidden="1">{"'Ark1'!$A$8:$M$33"}</definedName>
    <definedName name="HTML_Control_4_4_2_1_4_2" hidden="1">{"'Ark1'!$A$8:$M$33"}</definedName>
    <definedName name="HTML_Control_4_4_2_1_4_3" hidden="1">{"'Ark1'!$A$8:$M$33"}</definedName>
    <definedName name="HTML_Control_4_4_2_1_4_4" hidden="1">{"'Ark1'!$A$8:$M$33"}</definedName>
    <definedName name="HTML_Control_4_4_2_1_4_5" hidden="1">{"'Ark1'!$A$8:$M$33"}</definedName>
    <definedName name="HTML_Control_4_4_2_1_5" hidden="1">{"'Ark1'!$A$8:$M$33"}</definedName>
    <definedName name="HTML_Control_4_4_2_1_5_1" hidden="1">{"'Ark1'!$A$8:$M$33"}</definedName>
    <definedName name="HTML_Control_4_4_2_1_5_2" hidden="1">{"'Ark1'!$A$8:$M$33"}</definedName>
    <definedName name="HTML_Control_4_4_2_1_5_3" hidden="1">{"'Ark1'!$A$8:$M$33"}</definedName>
    <definedName name="HTML_Control_4_4_2_1_5_4" hidden="1">{"'Ark1'!$A$8:$M$33"}</definedName>
    <definedName name="HTML_Control_4_4_2_1_5_5" hidden="1">{"'Ark1'!$A$8:$M$33"}</definedName>
    <definedName name="HTML_Control_4_4_2_2" hidden="1">{"'Ark1'!$A$8:$M$33"}</definedName>
    <definedName name="HTML_Control_4_4_2_2_1" hidden="1">{"'Ark1'!$A$8:$M$33"}</definedName>
    <definedName name="HTML_Control_4_4_2_2_2" hidden="1">{"'Ark1'!$A$8:$M$33"}</definedName>
    <definedName name="HTML_Control_4_4_2_2_3" hidden="1">{"'Ark1'!$A$8:$M$33"}</definedName>
    <definedName name="HTML_Control_4_4_2_2_4" hidden="1">{"'Ark1'!$A$8:$M$33"}</definedName>
    <definedName name="HTML_Control_4_4_2_2_5" hidden="1">{"'Ark1'!$A$8:$M$33"}</definedName>
    <definedName name="HTML_Control_4_4_2_3" hidden="1">{"'Ark1'!$A$8:$M$33"}</definedName>
    <definedName name="HTML_Control_4_4_2_3_1" hidden="1">{"'Ark1'!$A$8:$M$33"}</definedName>
    <definedName name="HTML_Control_4_4_2_3_2" hidden="1">{"'Ark1'!$A$8:$M$33"}</definedName>
    <definedName name="HTML_Control_4_4_2_3_3" hidden="1">{"'Ark1'!$A$8:$M$33"}</definedName>
    <definedName name="HTML_Control_4_4_2_3_4" hidden="1">{"'Ark1'!$A$8:$M$33"}</definedName>
    <definedName name="HTML_Control_4_4_2_3_5" hidden="1">{"'Ark1'!$A$8:$M$33"}</definedName>
    <definedName name="HTML_Control_4_4_2_4" hidden="1">{"'Ark1'!$A$8:$M$33"}</definedName>
    <definedName name="HTML_Control_4_4_2_4_1" hidden="1">{"'Ark1'!$A$8:$M$33"}</definedName>
    <definedName name="HTML_Control_4_4_2_4_2" hidden="1">{"'Ark1'!$A$8:$M$33"}</definedName>
    <definedName name="HTML_Control_4_4_2_4_3" hidden="1">{"'Ark1'!$A$8:$M$33"}</definedName>
    <definedName name="HTML_Control_4_4_2_4_4" hidden="1">{"'Ark1'!$A$8:$M$33"}</definedName>
    <definedName name="HTML_Control_4_4_2_4_5" hidden="1">{"'Ark1'!$A$8:$M$33"}</definedName>
    <definedName name="HTML_Control_4_4_2_5" hidden="1">{"'Ark1'!$A$8:$M$33"}</definedName>
    <definedName name="HTML_Control_4_4_2_5_1" hidden="1">{"'Ark1'!$A$8:$M$33"}</definedName>
    <definedName name="HTML_Control_4_4_2_5_2" hidden="1">{"'Ark1'!$A$8:$M$33"}</definedName>
    <definedName name="HTML_Control_4_4_2_5_3" hidden="1">{"'Ark1'!$A$8:$M$33"}</definedName>
    <definedName name="HTML_Control_4_4_2_5_4" hidden="1">{"'Ark1'!$A$8:$M$33"}</definedName>
    <definedName name="HTML_Control_4_4_2_5_5" hidden="1">{"'Ark1'!$A$8:$M$33"}</definedName>
    <definedName name="HTML_Control_4_4_3" hidden="1">{"'Ark1'!$A$8:$M$33"}</definedName>
    <definedName name="HTML_Control_4_4_3_1" hidden="1">{"'Ark1'!$A$8:$M$33"}</definedName>
    <definedName name="HTML_Control_4_4_3_1_1" hidden="1">{"'Ark1'!$A$8:$M$33"}</definedName>
    <definedName name="HTML_Control_4_4_3_1_2" hidden="1">{"'Ark1'!$A$8:$M$33"}</definedName>
    <definedName name="HTML_Control_4_4_3_1_3" hidden="1">{"'Ark1'!$A$8:$M$33"}</definedName>
    <definedName name="HTML_Control_4_4_3_1_4" hidden="1">{"'Ark1'!$A$8:$M$33"}</definedName>
    <definedName name="HTML_Control_4_4_3_1_5" hidden="1">{"'Ark1'!$A$8:$M$33"}</definedName>
    <definedName name="HTML_Control_4_4_3_2" hidden="1">{"'Ark1'!$A$8:$M$33"}</definedName>
    <definedName name="HTML_Control_4_4_3_2_1" hidden="1">{"'Ark1'!$A$8:$M$33"}</definedName>
    <definedName name="HTML_Control_4_4_3_2_2" hidden="1">{"'Ark1'!$A$8:$M$33"}</definedName>
    <definedName name="HTML_Control_4_4_3_2_3" hidden="1">{"'Ark1'!$A$8:$M$33"}</definedName>
    <definedName name="HTML_Control_4_4_3_2_4" hidden="1">{"'Ark1'!$A$8:$M$33"}</definedName>
    <definedName name="HTML_Control_4_4_3_2_5" hidden="1">{"'Ark1'!$A$8:$M$33"}</definedName>
    <definedName name="HTML_Control_4_4_3_3" hidden="1">{"'Ark1'!$A$8:$M$33"}</definedName>
    <definedName name="HTML_Control_4_4_3_3_1" hidden="1">{"'Ark1'!$A$8:$M$33"}</definedName>
    <definedName name="HTML_Control_4_4_3_3_2" hidden="1">{"'Ark1'!$A$8:$M$33"}</definedName>
    <definedName name="HTML_Control_4_4_3_3_3" hidden="1">{"'Ark1'!$A$8:$M$33"}</definedName>
    <definedName name="HTML_Control_4_4_3_3_4" hidden="1">{"'Ark1'!$A$8:$M$33"}</definedName>
    <definedName name="HTML_Control_4_4_3_3_5" hidden="1">{"'Ark1'!$A$8:$M$33"}</definedName>
    <definedName name="HTML_Control_4_4_3_4" hidden="1">{"'Ark1'!$A$8:$M$33"}</definedName>
    <definedName name="HTML_Control_4_4_3_4_1" hidden="1">{"'Ark1'!$A$8:$M$33"}</definedName>
    <definedName name="HTML_Control_4_4_3_4_2" hidden="1">{"'Ark1'!$A$8:$M$33"}</definedName>
    <definedName name="HTML_Control_4_4_3_4_3" hidden="1">{"'Ark1'!$A$8:$M$33"}</definedName>
    <definedName name="HTML_Control_4_4_3_4_4" hidden="1">{"'Ark1'!$A$8:$M$33"}</definedName>
    <definedName name="HTML_Control_4_4_3_4_5" hidden="1">{"'Ark1'!$A$8:$M$33"}</definedName>
    <definedName name="HTML_Control_4_4_3_5" hidden="1">{"'Ark1'!$A$8:$M$33"}</definedName>
    <definedName name="HTML_Control_4_4_3_5_1" hidden="1">{"'Ark1'!$A$8:$M$33"}</definedName>
    <definedName name="HTML_Control_4_4_3_5_2" hidden="1">{"'Ark1'!$A$8:$M$33"}</definedName>
    <definedName name="HTML_Control_4_4_3_5_3" hidden="1">{"'Ark1'!$A$8:$M$33"}</definedName>
    <definedName name="HTML_Control_4_4_3_5_4" hidden="1">{"'Ark1'!$A$8:$M$33"}</definedName>
    <definedName name="HTML_Control_4_4_3_5_5" hidden="1">{"'Ark1'!$A$8:$M$33"}</definedName>
    <definedName name="HTML_Control_4_4_4" hidden="1">{"'Ark1'!$A$8:$M$33"}</definedName>
    <definedName name="HTML_Control_4_4_4_1" hidden="1">{"'Ark1'!$A$8:$M$33"}</definedName>
    <definedName name="HTML_Control_4_4_4_2" hidden="1">{"'Ark1'!$A$8:$M$33"}</definedName>
    <definedName name="HTML_Control_4_4_4_3" hidden="1">{"'Ark1'!$A$8:$M$33"}</definedName>
    <definedName name="HTML_Control_4_4_4_4" hidden="1">{"'Ark1'!$A$8:$M$33"}</definedName>
    <definedName name="HTML_Control_4_4_4_5" hidden="1">{"'Ark1'!$A$8:$M$33"}</definedName>
    <definedName name="HTML_Control_4_4_5" hidden="1">{"'Ark1'!$A$8:$M$33"}</definedName>
    <definedName name="HTML_Control_4_4_5_1" hidden="1">{"'Ark1'!$A$8:$M$33"}</definedName>
    <definedName name="HTML_Control_4_4_5_2" hidden="1">{"'Ark1'!$A$8:$M$33"}</definedName>
    <definedName name="HTML_Control_4_4_5_3" hidden="1">{"'Ark1'!$A$8:$M$33"}</definedName>
    <definedName name="HTML_Control_4_4_5_4" hidden="1">{"'Ark1'!$A$8:$M$33"}</definedName>
    <definedName name="HTML_Control_4_4_5_5" hidden="1">{"'Ark1'!$A$8:$M$33"}</definedName>
    <definedName name="HTML_Control_4_5" hidden="1">{"'Ark1'!$A$8:$M$33"}</definedName>
    <definedName name="HTML_Control_4_5_1" hidden="1">{"'Ark1'!$A$8:$M$33"}</definedName>
    <definedName name="HTML_Control_4_5_1_1" hidden="1">{"'Ark1'!$A$8:$M$33"}</definedName>
    <definedName name="HTML_Control_4_5_1_1_1" hidden="1">{"'Ark1'!$A$8:$M$33"}</definedName>
    <definedName name="HTML_Control_4_5_1_1_2" hidden="1">{"'Ark1'!$A$8:$M$33"}</definedName>
    <definedName name="HTML_Control_4_5_1_1_3" hidden="1">{"'Ark1'!$A$8:$M$33"}</definedName>
    <definedName name="HTML_Control_4_5_1_1_4" hidden="1">{"'Ark1'!$A$8:$M$33"}</definedName>
    <definedName name="HTML_Control_4_5_1_1_5" hidden="1">{"'Ark1'!$A$8:$M$33"}</definedName>
    <definedName name="HTML_Control_4_5_1_2" hidden="1">{"'Ark1'!$A$8:$M$33"}</definedName>
    <definedName name="HTML_Control_4_5_1_2_1" hidden="1">{"'Ark1'!$A$8:$M$33"}</definedName>
    <definedName name="HTML_Control_4_5_1_2_2" hidden="1">{"'Ark1'!$A$8:$M$33"}</definedName>
    <definedName name="HTML_Control_4_5_1_2_3" hidden="1">{"'Ark1'!$A$8:$M$33"}</definedName>
    <definedName name="HTML_Control_4_5_1_2_4" hidden="1">{"'Ark1'!$A$8:$M$33"}</definedName>
    <definedName name="HTML_Control_4_5_1_2_5" hidden="1">{"'Ark1'!$A$8:$M$33"}</definedName>
    <definedName name="HTML_Control_4_5_1_3" hidden="1">{"'Ark1'!$A$8:$M$33"}</definedName>
    <definedName name="HTML_Control_4_5_1_3_1" hidden="1">{"'Ark1'!$A$8:$M$33"}</definedName>
    <definedName name="HTML_Control_4_5_1_3_2" hidden="1">{"'Ark1'!$A$8:$M$33"}</definedName>
    <definedName name="HTML_Control_4_5_1_3_3" hidden="1">{"'Ark1'!$A$8:$M$33"}</definedName>
    <definedName name="HTML_Control_4_5_1_3_4" hidden="1">{"'Ark1'!$A$8:$M$33"}</definedName>
    <definedName name="HTML_Control_4_5_1_3_5" hidden="1">{"'Ark1'!$A$8:$M$33"}</definedName>
    <definedName name="HTML_Control_4_5_1_4" hidden="1">{"'Ark1'!$A$8:$M$33"}</definedName>
    <definedName name="HTML_Control_4_5_1_4_1" hidden="1">{"'Ark1'!$A$8:$M$33"}</definedName>
    <definedName name="HTML_Control_4_5_1_4_2" hidden="1">{"'Ark1'!$A$8:$M$33"}</definedName>
    <definedName name="HTML_Control_4_5_1_4_3" hidden="1">{"'Ark1'!$A$8:$M$33"}</definedName>
    <definedName name="HTML_Control_4_5_1_4_4" hidden="1">{"'Ark1'!$A$8:$M$33"}</definedName>
    <definedName name="HTML_Control_4_5_1_4_5" hidden="1">{"'Ark1'!$A$8:$M$33"}</definedName>
    <definedName name="HTML_Control_4_5_1_5" hidden="1">{"'Ark1'!$A$8:$M$33"}</definedName>
    <definedName name="HTML_Control_4_5_1_5_1" hidden="1">{"'Ark1'!$A$8:$M$33"}</definedName>
    <definedName name="HTML_Control_4_5_1_5_2" hidden="1">{"'Ark1'!$A$8:$M$33"}</definedName>
    <definedName name="HTML_Control_4_5_1_5_3" hidden="1">{"'Ark1'!$A$8:$M$33"}</definedName>
    <definedName name="HTML_Control_4_5_1_5_4" hidden="1">{"'Ark1'!$A$8:$M$33"}</definedName>
    <definedName name="HTML_Control_4_5_1_5_5" hidden="1">{"'Ark1'!$A$8:$M$33"}</definedName>
    <definedName name="HTML_Control_4_5_2" hidden="1">{"'Ark1'!$A$8:$M$33"}</definedName>
    <definedName name="HTML_Control_4_5_2_1" hidden="1">{"'Ark1'!$A$8:$M$33"}</definedName>
    <definedName name="HTML_Control_4_5_2_2" hidden="1">{"'Ark1'!$A$8:$M$33"}</definedName>
    <definedName name="HTML_Control_4_5_2_3" hidden="1">{"'Ark1'!$A$8:$M$33"}</definedName>
    <definedName name="HTML_Control_4_5_2_4" hidden="1">{"'Ark1'!$A$8:$M$33"}</definedName>
    <definedName name="HTML_Control_4_5_2_5" hidden="1">{"'Ark1'!$A$8:$M$33"}</definedName>
    <definedName name="HTML_Control_4_5_3" hidden="1">{"'Ark1'!$A$8:$M$33"}</definedName>
    <definedName name="HTML_Control_4_5_3_1" hidden="1">{"'Ark1'!$A$8:$M$33"}</definedName>
    <definedName name="HTML_Control_4_5_3_2" hidden="1">{"'Ark1'!$A$8:$M$33"}</definedName>
    <definedName name="HTML_Control_4_5_3_3" hidden="1">{"'Ark1'!$A$8:$M$33"}</definedName>
    <definedName name="HTML_Control_4_5_3_4" hidden="1">{"'Ark1'!$A$8:$M$33"}</definedName>
    <definedName name="HTML_Control_4_5_3_5" hidden="1">{"'Ark1'!$A$8:$M$33"}</definedName>
    <definedName name="HTML_Control_4_5_4" hidden="1">{"'Ark1'!$A$8:$M$33"}</definedName>
    <definedName name="HTML_Control_4_5_4_1" hidden="1">{"'Ark1'!$A$8:$M$33"}</definedName>
    <definedName name="HTML_Control_4_5_4_2" hidden="1">{"'Ark1'!$A$8:$M$33"}</definedName>
    <definedName name="HTML_Control_4_5_4_3" hidden="1">{"'Ark1'!$A$8:$M$33"}</definedName>
    <definedName name="HTML_Control_4_5_4_4" hidden="1">{"'Ark1'!$A$8:$M$33"}</definedName>
    <definedName name="HTML_Control_4_5_4_5" hidden="1">{"'Ark1'!$A$8:$M$33"}</definedName>
    <definedName name="HTML_Control_4_5_5" hidden="1">{"'Ark1'!$A$8:$M$33"}</definedName>
    <definedName name="HTML_Control_4_5_5_1" hidden="1">{"'Ark1'!$A$8:$M$33"}</definedName>
    <definedName name="HTML_Control_4_5_5_2" hidden="1">{"'Ark1'!$A$8:$M$33"}</definedName>
    <definedName name="HTML_Control_4_5_5_3" hidden="1">{"'Ark1'!$A$8:$M$33"}</definedName>
    <definedName name="HTML_Control_4_5_5_4" hidden="1">{"'Ark1'!$A$8:$M$33"}</definedName>
    <definedName name="HTML_Control_4_5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1_1" hidden="1">{"'Ark1'!$A$8:$M$33"}</definedName>
    <definedName name="HTML_Control_5_1_1_1_1_1_2" hidden="1">{"'Ark1'!$A$8:$M$33"}</definedName>
    <definedName name="HTML_Control_5_1_1_1_1_1_3" hidden="1">{"'Ark1'!$A$8:$M$33"}</definedName>
    <definedName name="HTML_Control_5_1_1_1_1_1_4" hidden="1">{"'Ark1'!$A$8:$M$33"}</definedName>
    <definedName name="HTML_Control_5_1_1_1_1_1_5" hidden="1">{"'Ark1'!$A$8:$M$33"}</definedName>
    <definedName name="HTML_Control_5_1_1_1_1_2" hidden="1">{"'Ark1'!$A$8:$M$33"}</definedName>
    <definedName name="HTML_Control_5_1_1_1_1_2_1" hidden="1">{"'Ark1'!$A$8:$M$33"}</definedName>
    <definedName name="HTML_Control_5_1_1_1_1_2_2" hidden="1">{"'Ark1'!$A$8:$M$33"}</definedName>
    <definedName name="HTML_Control_5_1_1_1_1_2_3" hidden="1">{"'Ark1'!$A$8:$M$33"}</definedName>
    <definedName name="HTML_Control_5_1_1_1_1_2_4" hidden="1">{"'Ark1'!$A$8:$M$33"}</definedName>
    <definedName name="HTML_Control_5_1_1_1_1_2_5" hidden="1">{"'Ark1'!$A$8:$M$33"}</definedName>
    <definedName name="HTML_Control_5_1_1_1_1_3" hidden="1">{"'Ark1'!$A$8:$M$33"}</definedName>
    <definedName name="HTML_Control_5_1_1_1_1_3_1" hidden="1">{"'Ark1'!$A$8:$M$33"}</definedName>
    <definedName name="HTML_Control_5_1_1_1_1_3_2" hidden="1">{"'Ark1'!$A$8:$M$33"}</definedName>
    <definedName name="HTML_Control_5_1_1_1_1_3_3" hidden="1">{"'Ark1'!$A$8:$M$33"}</definedName>
    <definedName name="HTML_Control_5_1_1_1_1_3_4" hidden="1">{"'Ark1'!$A$8:$M$33"}</definedName>
    <definedName name="HTML_Control_5_1_1_1_1_3_5" hidden="1">{"'Ark1'!$A$8:$M$33"}</definedName>
    <definedName name="HTML_Control_5_1_1_1_1_4" hidden="1">{"'Ark1'!$A$8:$M$33"}</definedName>
    <definedName name="HTML_Control_5_1_1_1_1_4_1" hidden="1">{"'Ark1'!$A$8:$M$33"}</definedName>
    <definedName name="HTML_Control_5_1_1_1_1_4_2" hidden="1">{"'Ark1'!$A$8:$M$33"}</definedName>
    <definedName name="HTML_Control_5_1_1_1_1_4_3" hidden="1">{"'Ark1'!$A$8:$M$33"}</definedName>
    <definedName name="HTML_Control_5_1_1_1_1_4_4" hidden="1">{"'Ark1'!$A$8:$M$33"}</definedName>
    <definedName name="HTML_Control_5_1_1_1_1_4_5" hidden="1">{"'Ark1'!$A$8:$M$33"}</definedName>
    <definedName name="HTML_Control_5_1_1_1_1_5" hidden="1">{"'Ark1'!$A$8:$M$33"}</definedName>
    <definedName name="HTML_Control_5_1_1_1_1_5_1" hidden="1">{"'Ark1'!$A$8:$M$33"}</definedName>
    <definedName name="HTML_Control_5_1_1_1_1_5_2" hidden="1">{"'Ark1'!$A$8:$M$33"}</definedName>
    <definedName name="HTML_Control_5_1_1_1_1_5_3" hidden="1">{"'Ark1'!$A$8:$M$33"}</definedName>
    <definedName name="HTML_Control_5_1_1_1_1_5_4" hidden="1">{"'Ark1'!$A$8:$M$33"}</definedName>
    <definedName name="HTML_Control_5_1_1_1_1_5_5" hidden="1">{"'Ark1'!$A$8:$M$33"}</definedName>
    <definedName name="HTML_Control_5_1_1_1_2" hidden="1">{"'Ark1'!$A$8:$M$33"}</definedName>
    <definedName name="HTML_Control_5_1_1_1_2_1" hidden="1">{"'Ark1'!$A$8:$M$33"}</definedName>
    <definedName name="HTML_Control_5_1_1_1_2_2" hidden="1">{"'Ark1'!$A$8:$M$33"}</definedName>
    <definedName name="HTML_Control_5_1_1_1_2_3" hidden="1">{"'Ark1'!$A$8:$M$33"}</definedName>
    <definedName name="HTML_Control_5_1_1_1_2_4" hidden="1">{"'Ark1'!$A$8:$M$33"}</definedName>
    <definedName name="HTML_Control_5_1_1_1_2_5" hidden="1">{"'Ark1'!$A$8:$M$33"}</definedName>
    <definedName name="HTML_Control_5_1_1_1_3" hidden="1">{"'Ark1'!$A$8:$M$33"}</definedName>
    <definedName name="HTML_Control_5_1_1_1_3_1" hidden="1">{"'Ark1'!$A$8:$M$33"}</definedName>
    <definedName name="HTML_Control_5_1_1_1_3_2" hidden="1">{"'Ark1'!$A$8:$M$33"}</definedName>
    <definedName name="HTML_Control_5_1_1_1_3_3" hidden="1">{"'Ark1'!$A$8:$M$33"}</definedName>
    <definedName name="HTML_Control_5_1_1_1_3_4" hidden="1">{"'Ark1'!$A$8:$M$33"}</definedName>
    <definedName name="HTML_Control_5_1_1_1_3_5" hidden="1">{"'Ark1'!$A$8:$M$33"}</definedName>
    <definedName name="HTML_Control_5_1_1_1_4" hidden="1">{"'Ark1'!$A$8:$M$33"}</definedName>
    <definedName name="HTML_Control_5_1_1_1_4_1" hidden="1">{"'Ark1'!$A$8:$M$33"}</definedName>
    <definedName name="HTML_Control_5_1_1_1_4_2" hidden="1">{"'Ark1'!$A$8:$M$33"}</definedName>
    <definedName name="HTML_Control_5_1_1_1_4_3" hidden="1">{"'Ark1'!$A$8:$M$33"}</definedName>
    <definedName name="HTML_Control_5_1_1_1_4_4" hidden="1">{"'Ark1'!$A$8:$M$33"}</definedName>
    <definedName name="HTML_Control_5_1_1_1_4_5" hidden="1">{"'Ark1'!$A$8:$M$33"}</definedName>
    <definedName name="HTML_Control_5_1_1_1_5" hidden="1">{"'Ark1'!$A$8:$M$33"}</definedName>
    <definedName name="HTML_Control_5_1_1_1_5_1" hidden="1">{"'Ark1'!$A$8:$M$33"}</definedName>
    <definedName name="HTML_Control_5_1_1_1_5_2" hidden="1">{"'Ark1'!$A$8:$M$33"}</definedName>
    <definedName name="HTML_Control_5_1_1_1_5_3" hidden="1">{"'Ark1'!$A$8:$M$33"}</definedName>
    <definedName name="HTML_Control_5_1_1_1_5_4" hidden="1">{"'Ark1'!$A$8:$M$33"}</definedName>
    <definedName name="HTML_Control_5_1_1_1_5_5" hidden="1">{"'Ark1'!$A$8:$M$33"}</definedName>
    <definedName name="HTML_Control_5_1_1_2" hidden="1">{"'Ark1'!$A$8:$M$33"}</definedName>
    <definedName name="HTML_Control_5_1_1_2_1" hidden="1">{"'Ark1'!$A$8:$M$33"}</definedName>
    <definedName name="HTML_Control_5_1_1_2_1_1" hidden="1">{"'Ark1'!$A$8:$M$33"}</definedName>
    <definedName name="HTML_Control_5_1_1_2_1_1_1" hidden="1">{"'Ark1'!$A$8:$M$33"}</definedName>
    <definedName name="HTML_Control_5_1_1_2_1_1_2" hidden="1">{"'Ark1'!$A$8:$M$33"}</definedName>
    <definedName name="HTML_Control_5_1_1_2_1_1_3" hidden="1">{"'Ark1'!$A$8:$M$33"}</definedName>
    <definedName name="HTML_Control_5_1_1_2_1_1_4" hidden="1">{"'Ark1'!$A$8:$M$33"}</definedName>
    <definedName name="HTML_Control_5_1_1_2_1_1_5" hidden="1">{"'Ark1'!$A$8:$M$33"}</definedName>
    <definedName name="HTML_Control_5_1_1_2_1_2" hidden="1">{"'Ark1'!$A$8:$M$33"}</definedName>
    <definedName name="HTML_Control_5_1_1_2_1_2_1" hidden="1">{"'Ark1'!$A$8:$M$33"}</definedName>
    <definedName name="HTML_Control_5_1_1_2_1_2_2" hidden="1">{"'Ark1'!$A$8:$M$33"}</definedName>
    <definedName name="HTML_Control_5_1_1_2_1_2_3" hidden="1">{"'Ark1'!$A$8:$M$33"}</definedName>
    <definedName name="HTML_Control_5_1_1_2_1_2_4" hidden="1">{"'Ark1'!$A$8:$M$33"}</definedName>
    <definedName name="HTML_Control_5_1_1_2_1_2_5" hidden="1">{"'Ark1'!$A$8:$M$33"}</definedName>
    <definedName name="HTML_Control_5_1_1_2_1_3" hidden="1">{"'Ark1'!$A$8:$M$33"}</definedName>
    <definedName name="HTML_Control_5_1_1_2_1_3_1" hidden="1">{"'Ark1'!$A$8:$M$33"}</definedName>
    <definedName name="HTML_Control_5_1_1_2_1_3_2" hidden="1">{"'Ark1'!$A$8:$M$33"}</definedName>
    <definedName name="HTML_Control_5_1_1_2_1_3_3" hidden="1">{"'Ark1'!$A$8:$M$33"}</definedName>
    <definedName name="HTML_Control_5_1_1_2_1_3_4" hidden="1">{"'Ark1'!$A$8:$M$33"}</definedName>
    <definedName name="HTML_Control_5_1_1_2_1_3_5" hidden="1">{"'Ark1'!$A$8:$M$33"}</definedName>
    <definedName name="HTML_Control_5_1_1_2_1_4" hidden="1">{"'Ark1'!$A$8:$M$33"}</definedName>
    <definedName name="HTML_Control_5_1_1_2_1_4_1" hidden="1">{"'Ark1'!$A$8:$M$33"}</definedName>
    <definedName name="HTML_Control_5_1_1_2_1_4_2" hidden="1">{"'Ark1'!$A$8:$M$33"}</definedName>
    <definedName name="HTML_Control_5_1_1_2_1_4_3" hidden="1">{"'Ark1'!$A$8:$M$33"}</definedName>
    <definedName name="HTML_Control_5_1_1_2_1_4_4" hidden="1">{"'Ark1'!$A$8:$M$33"}</definedName>
    <definedName name="HTML_Control_5_1_1_2_1_4_5" hidden="1">{"'Ark1'!$A$8:$M$33"}</definedName>
    <definedName name="HTML_Control_5_1_1_2_1_5" hidden="1">{"'Ark1'!$A$8:$M$33"}</definedName>
    <definedName name="HTML_Control_5_1_1_2_1_5_1" hidden="1">{"'Ark1'!$A$8:$M$33"}</definedName>
    <definedName name="HTML_Control_5_1_1_2_1_5_2" hidden="1">{"'Ark1'!$A$8:$M$33"}</definedName>
    <definedName name="HTML_Control_5_1_1_2_1_5_3" hidden="1">{"'Ark1'!$A$8:$M$33"}</definedName>
    <definedName name="HTML_Control_5_1_1_2_1_5_4" hidden="1">{"'Ark1'!$A$8:$M$33"}</definedName>
    <definedName name="HTML_Control_5_1_1_2_1_5_5" hidden="1">{"'Ark1'!$A$8:$M$33"}</definedName>
    <definedName name="HTML_Control_5_1_1_2_2" hidden="1">{"'Ark1'!$A$8:$M$33"}</definedName>
    <definedName name="HTML_Control_5_1_1_2_2_1" hidden="1">{"'Ark1'!$A$8:$M$33"}</definedName>
    <definedName name="HTML_Control_5_1_1_2_2_2" hidden="1">{"'Ark1'!$A$8:$M$33"}</definedName>
    <definedName name="HTML_Control_5_1_1_2_2_3" hidden="1">{"'Ark1'!$A$8:$M$33"}</definedName>
    <definedName name="HTML_Control_5_1_1_2_2_4" hidden="1">{"'Ark1'!$A$8:$M$33"}</definedName>
    <definedName name="HTML_Control_5_1_1_2_2_5" hidden="1">{"'Ark1'!$A$8:$M$33"}</definedName>
    <definedName name="HTML_Control_5_1_1_2_3" hidden="1">{"'Ark1'!$A$8:$M$33"}</definedName>
    <definedName name="HTML_Control_5_1_1_2_3_1" hidden="1">{"'Ark1'!$A$8:$M$33"}</definedName>
    <definedName name="HTML_Control_5_1_1_2_3_2" hidden="1">{"'Ark1'!$A$8:$M$33"}</definedName>
    <definedName name="HTML_Control_5_1_1_2_3_3" hidden="1">{"'Ark1'!$A$8:$M$33"}</definedName>
    <definedName name="HTML_Control_5_1_1_2_3_4" hidden="1">{"'Ark1'!$A$8:$M$33"}</definedName>
    <definedName name="HTML_Control_5_1_1_2_3_5" hidden="1">{"'Ark1'!$A$8:$M$33"}</definedName>
    <definedName name="HTML_Control_5_1_1_2_4" hidden="1">{"'Ark1'!$A$8:$M$33"}</definedName>
    <definedName name="HTML_Control_5_1_1_2_4_1" hidden="1">{"'Ark1'!$A$8:$M$33"}</definedName>
    <definedName name="HTML_Control_5_1_1_2_4_2" hidden="1">{"'Ark1'!$A$8:$M$33"}</definedName>
    <definedName name="HTML_Control_5_1_1_2_4_3" hidden="1">{"'Ark1'!$A$8:$M$33"}</definedName>
    <definedName name="HTML_Control_5_1_1_2_4_4" hidden="1">{"'Ark1'!$A$8:$M$33"}</definedName>
    <definedName name="HTML_Control_5_1_1_2_4_5" hidden="1">{"'Ark1'!$A$8:$M$33"}</definedName>
    <definedName name="HTML_Control_5_1_1_2_5" hidden="1">{"'Ark1'!$A$8:$M$33"}</definedName>
    <definedName name="HTML_Control_5_1_1_2_5_1" hidden="1">{"'Ark1'!$A$8:$M$33"}</definedName>
    <definedName name="HTML_Control_5_1_1_2_5_2" hidden="1">{"'Ark1'!$A$8:$M$33"}</definedName>
    <definedName name="HTML_Control_5_1_1_2_5_3" hidden="1">{"'Ark1'!$A$8:$M$33"}</definedName>
    <definedName name="HTML_Control_5_1_1_2_5_4" hidden="1">{"'Ark1'!$A$8:$M$33"}</definedName>
    <definedName name="HTML_Control_5_1_1_2_5_5" hidden="1">{"'Ark1'!$A$8:$M$33"}</definedName>
    <definedName name="HTML_Control_5_1_1_3" hidden="1">{"'Ark1'!$A$8:$M$33"}</definedName>
    <definedName name="HTML_Control_5_1_1_3_1" hidden="1">{"'Ark1'!$A$8:$M$33"}</definedName>
    <definedName name="HTML_Control_5_1_1_3_1_1" hidden="1">{"'Ark1'!$A$8:$M$33"}</definedName>
    <definedName name="HTML_Control_5_1_1_3_1_2" hidden="1">{"'Ark1'!$A$8:$M$33"}</definedName>
    <definedName name="HTML_Control_5_1_1_3_1_3" hidden="1">{"'Ark1'!$A$8:$M$33"}</definedName>
    <definedName name="HTML_Control_5_1_1_3_1_4" hidden="1">{"'Ark1'!$A$8:$M$33"}</definedName>
    <definedName name="HTML_Control_5_1_1_3_1_5" hidden="1">{"'Ark1'!$A$8:$M$33"}</definedName>
    <definedName name="HTML_Control_5_1_1_3_2" hidden="1">{"'Ark1'!$A$8:$M$33"}</definedName>
    <definedName name="HTML_Control_5_1_1_3_2_1" hidden="1">{"'Ark1'!$A$8:$M$33"}</definedName>
    <definedName name="HTML_Control_5_1_1_3_2_2" hidden="1">{"'Ark1'!$A$8:$M$33"}</definedName>
    <definedName name="HTML_Control_5_1_1_3_2_3" hidden="1">{"'Ark1'!$A$8:$M$33"}</definedName>
    <definedName name="HTML_Control_5_1_1_3_2_4" hidden="1">{"'Ark1'!$A$8:$M$33"}</definedName>
    <definedName name="HTML_Control_5_1_1_3_2_5" hidden="1">{"'Ark1'!$A$8:$M$33"}</definedName>
    <definedName name="HTML_Control_5_1_1_3_3" hidden="1">{"'Ark1'!$A$8:$M$33"}</definedName>
    <definedName name="HTML_Control_5_1_1_3_3_1" hidden="1">{"'Ark1'!$A$8:$M$33"}</definedName>
    <definedName name="HTML_Control_5_1_1_3_3_2" hidden="1">{"'Ark1'!$A$8:$M$33"}</definedName>
    <definedName name="HTML_Control_5_1_1_3_3_3" hidden="1">{"'Ark1'!$A$8:$M$33"}</definedName>
    <definedName name="HTML_Control_5_1_1_3_3_4" hidden="1">{"'Ark1'!$A$8:$M$33"}</definedName>
    <definedName name="HTML_Control_5_1_1_3_3_5" hidden="1">{"'Ark1'!$A$8:$M$33"}</definedName>
    <definedName name="HTML_Control_5_1_1_3_4" hidden="1">{"'Ark1'!$A$8:$M$33"}</definedName>
    <definedName name="HTML_Control_5_1_1_3_4_1" hidden="1">{"'Ark1'!$A$8:$M$33"}</definedName>
    <definedName name="HTML_Control_5_1_1_3_4_2" hidden="1">{"'Ark1'!$A$8:$M$33"}</definedName>
    <definedName name="HTML_Control_5_1_1_3_4_3" hidden="1">{"'Ark1'!$A$8:$M$33"}</definedName>
    <definedName name="HTML_Control_5_1_1_3_4_4" hidden="1">{"'Ark1'!$A$8:$M$33"}</definedName>
    <definedName name="HTML_Control_5_1_1_3_4_5" hidden="1">{"'Ark1'!$A$8:$M$33"}</definedName>
    <definedName name="HTML_Control_5_1_1_3_5" hidden="1">{"'Ark1'!$A$8:$M$33"}</definedName>
    <definedName name="HTML_Control_5_1_1_3_5_1" hidden="1">{"'Ark1'!$A$8:$M$33"}</definedName>
    <definedName name="HTML_Control_5_1_1_3_5_2" hidden="1">{"'Ark1'!$A$8:$M$33"}</definedName>
    <definedName name="HTML_Control_5_1_1_3_5_3" hidden="1">{"'Ark1'!$A$8:$M$33"}</definedName>
    <definedName name="HTML_Control_5_1_1_3_5_4" hidden="1">{"'Ark1'!$A$8:$M$33"}</definedName>
    <definedName name="HTML_Control_5_1_1_3_5_5" hidden="1">{"'Ark1'!$A$8:$M$33"}</definedName>
    <definedName name="HTML_Control_5_1_1_4" hidden="1">{"'Ark1'!$A$8:$M$33"}</definedName>
    <definedName name="HTML_Control_5_1_1_4_1" hidden="1">{"'Ark1'!$A$8:$M$33"}</definedName>
    <definedName name="HTML_Control_5_1_1_4_2" hidden="1">{"'Ark1'!$A$8:$M$33"}</definedName>
    <definedName name="HTML_Control_5_1_1_4_3" hidden="1">{"'Ark1'!$A$8:$M$33"}</definedName>
    <definedName name="HTML_Control_5_1_1_4_4" hidden="1">{"'Ark1'!$A$8:$M$33"}</definedName>
    <definedName name="HTML_Control_5_1_1_4_5" hidden="1">{"'Ark1'!$A$8:$M$33"}</definedName>
    <definedName name="HTML_Control_5_1_1_5" hidden="1">{"'Ark1'!$A$8:$M$33"}</definedName>
    <definedName name="HTML_Control_5_1_1_5_1" hidden="1">{"'Ark1'!$A$8:$M$33"}</definedName>
    <definedName name="HTML_Control_5_1_1_5_2" hidden="1">{"'Ark1'!$A$8:$M$33"}</definedName>
    <definedName name="HTML_Control_5_1_1_5_3" hidden="1">{"'Ark1'!$A$8:$M$33"}</definedName>
    <definedName name="HTML_Control_5_1_1_5_4" hidden="1">{"'Ark1'!$A$8:$M$33"}</definedName>
    <definedName name="HTML_Control_5_1_1_5_5" hidden="1">{"'Ark1'!$A$8:$M$33"}</definedName>
    <definedName name="HTML_Control_5_1_2" hidden="1">{"'Ark1'!$A$8:$M$33"}</definedName>
    <definedName name="HTML_Control_5_1_2_1" hidden="1">{"'Ark1'!$A$8:$M$33"}</definedName>
    <definedName name="HTML_Control_5_1_2_1_1" hidden="1">{"'Ark1'!$A$8:$M$33"}</definedName>
    <definedName name="HTML_Control_5_1_2_1_1_1" hidden="1">{"'Ark1'!$A$8:$M$33"}</definedName>
    <definedName name="HTML_Control_5_1_2_1_1_2" hidden="1">{"'Ark1'!$A$8:$M$33"}</definedName>
    <definedName name="HTML_Control_5_1_2_1_1_3" hidden="1">{"'Ark1'!$A$8:$M$33"}</definedName>
    <definedName name="HTML_Control_5_1_2_1_1_4" hidden="1">{"'Ark1'!$A$8:$M$33"}</definedName>
    <definedName name="HTML_Control_5_1_2_1_1_5" hidden="1">{"'Ark1'!$A$8:$M$33"}</definedName>
    <definedName name="HTML_Control_5_1_2_1_2" hidden="1">{"'Ark1'!$A$8:$M$33"}</definedName>
    <definedName name="HTML_Control_5_1_2_1_2_1" hidden="1">{"'Ark1'!$A$8:$M$33"}</definedName>
    <definedName name="HTML_Control_5_1_2_1_2_2" hidden="1">{"'Ark1'!$A$8:$M$33"}</definedName>
    <definedName name="HTML_Control_5_1_2_1_2_3" hidden="1">{"'Ark1'!$A$8:$M$33"}</definedName>
    <definedName name="HTML_Control_5_1_2_1_2_4" hidden="1">{"'Ark1'!$A$8:$M$33"}</definedName>
    <definedName name="HTML_Control_5_1_2_1_2_5" hidden="1">{"'Ark1'!$A$8:$M$33"}</definedName>
    <definedName name="HTML_Control_5_1_2_1_3" hidden="1">{"'Ark1'!$A$8:$M$33"}</definedName>
    <definedName name="HTML_Control_5_1_2_1_3_1" hidden="1">{"'Ark1'!$A$8:$M$33"}</definedName>
    <definedName name="HTML_Control_5_1_2_1_3_2" hidden="1">{"'Ark1'!$A$8:$M$33"}</definedName>
    <definedName name="HTML_Control_5_1_2_1_3_3" hidden="1">{"'Ark1'!$A$8:$M$33"}</definedName>
    <definedName name="HTML_Control_5_1_2_1_3_4" hidden="1">{"'Ark1'!$A$8:$M$33"}</definedName>
    <definedName name="HTML_Control_5_1_2_1_3_5" hidden="1">{"'Ark1'!$A$8:$M$33"}</definedName>
    <definedName name="HTML_Control_5_1_2_1_4" hidden="1">{"'Ark1'!$A$8:$M$33"}</definedName>
    <definedName name="HTML_Control_5_1_2_1_4_1" hidden="1">{"'Ark1'!$A$8:$M$33"}</definedName>
    <definedName name="HTML_Control_5_1_2_1_4_2" hidden="1">{"'Ark1'!$A$8:$M$33"}</definedName>
    <definedName name="HTML_Control_5_1_2_1_4_3" hidden="1">{"'Ark1'!$A$8:$M$33"}</definedName>
    <definedName name="HTML_Control_5_1_2_1_4_4" hidden="1">{"'Ark1'!$A$8:$M$33"}</definedName>
    <definedName name="HTML_Control_5_1_2_1_4_5" hidden="1">{"'Ark1'!$A$8:$M$33"}</definedName>
    <definedName name="HTML_Control_5_1_2_1_5" hidden="1">{"'Ark1'!$A$8:$M$33"}</definedName>
    <definedName name="HTML_Control_5_1_2_1_5_1" hidden="1">{"'Ark1'!$A$8:$M$33"}</definedName>
    <definedName name="HTML_Control_5_1_2_1_5_2" hidden="1">{"'Ark1'!$A$8:$M$33"}</definedName>
    <definedName name="HTML_Control_5_1_2_1_5_3" hidden="1">{"'Ark1'!$A$8:$M$33"}</definedName>
    <definedName name="HTML_Control_5_1_2_1_5_4" hidden="1">{"'Ark1'!$A$8:$M$33"}</definedName>
    <definedName name="HTML_Control_5_1_2_1_5_5" hidden="1">{"'Ark1'!$A$8:$M$33"}</definedName>
    <definedName name="HTML_Control_5_1_2_2" hidden="1">{"'Ark1'!$A$8:$M$33"}</definedName>
    <definedName name="HTML_Control_5_1_2_2_1" hidden="1">{"'Ark1'!$A$8:$M$33"}</definedName>
    <definedName name="HTML_Control_5_1_2_2_2" hidden="1">{"'Ark1'!$A$8:$M$33"}</definedName>
    <definedName name="HTML_Control_5_1_2_2_3" hidden="1">{"'Ark1'!$A$8:$M$33"}</definedName>
    <definedName name="HTML_Control_5_1_2_2_4" hidden="1">{"'Ark1'!$A$8:$M$33"}</definedName>
    <definedName name="HTML_Control_5_1_2_2_5" hidden="1">{"'Ark1'!$A$8:$M$33"}</definedName>
    <definedName name="HTML_Control_5_1_2_3" hidden="1">{"'Ark1'!$A$8:$M$33"}</definedName>
    <definedName name="HTML_Control_5_1_2_3_1" hidden="1">{"'Ark1'!$A$8:$M$33"}</definedName>
    <definedName name="HTML_Control_5_1_2_3_2" hidden="1">{"'Ark1'!$A$8:$M$33"}</definedName>
    <definedName name="HTML_Control_5_1_2_3_3" hidden="1">{"'Ark1'!$A$8:$M$33"}</definedName>
    <definedName name="HTML_Control_5_1_2_3_4" hidden="1">{"'Ark1'!$A$8:$M$33"}</definedName>
    <definedName name="HTML_Control_5_1_2_3_5" hidden="1">{"'Ark1'!$A$8:$M$33"}</definedName>
    <definedName name="HTML_Control_5_1_2_4" hidden="1">{"'Ark1'!$A$8:$M$33"}</definedName>
    <definedName name="HTML_Control_5_1_2_4_1" hidden="1">{"'Ark1'!$A$8:$M$33"}</definedName>
    <definedName name="HTML_Control_5_1_2_4_2" hidden="1">{"'Ark1'!$A$8:$M$33"}</definedName>
    <definedName name="HTML_Control_5_1_2_4_3" hidden="1">{"'Ark1'!$A$8:$M$33"}</definedName>
    <definedName name="HTML_Control_5_1_2_4_4" hidden="1">{"'Ark1'!$A$8:$M$33"}</definedName>
    <definedName name="HTML_Control_5_1_2_4_5" hidden="1">{"'Ark1'!$A$8:$M$33"}</definedName>
    <definedName name="HTML_Control_5_1_2_5" hidden="1">{"'Ark1'!$A$8:$M$33"}</definedName>
    <definedName name="HTML_Control_5_1_2_5_1" hidden="1">{"'Ark1'!$A$8:$M$33"}</definedName>
    <definedName name="HTML_Control_5_1_2_5_2" hidden="1">{"'Ark1'!$A$8:$M$33"}</definedName>
    <definedName name="HTML_Control_5_1_2_5_3" hidden="1">{"'Ark1'!$A$8:$M$33"}</definedName>
    <definedName name="HTML_Control_5_1_2_5_4" hidden="1">{"'Ark1'!$A$8:$M$33"}</definedName>
    <definedName name="HTML_Control_5_1_2_5_5" hidden="1">{"'Ark1'!$A$8:$M$33"}</definedName>
    <definedName name="HTML_Control_5_1_3" hidden="1">{"'Ark1'!$A$8:$M$33"}</definedName>
    <definedName name="HTML_Control_5_1_3_1" hidden="1">{"'Ark1'!$A$8:$M$33"}</definedName>
    <definedName name="HTML_Control_5_1_3_1_1" hidden="1">{"'Ark1'!$A$8:$M$33"}</definedName>
    <definedName name="HTML_Control_5_1_3_1_1_1" hidden="1">{"'Ark1'!$A$8:$M$33"}</definedName>
    <definedName name="HTML_Control_5_1_3_1_1_2" hidden="1">{"'Ark1'!$A$8:$M$33"}</definedName>
    <definedName name="HTML_Control_5_1_3_1_1_3" hidden="1">{"'Ark1'!$A$8:$M$33"}</definedName>
    <definedName name="HTML_Control_5_1_3_1_1_4" hidden="1">{"'Ark1'!$A$8:$M$33"}</definedName>
    <definedName name="HTML_Control_5_1_3_1_1_5" hidden="1">{"'Ark1'!$A$8:$M$33"}</definedName>
    <definedName name="HTML_Control_5_1_3_1_2" hidden="1">{"'Ark1'!$A$8:$M$33"}</definedName>
    <definedName name="HTML_Control_5_1_3_1_2_1" hidden="1">{"'Ark1'!$A$8:$M$33"}</definedName>
    <definedName name="HTML_Control_5_1_3_1_2_2" hidden="1">{"'Ark1'!$A$8:$M$33"}</definedName>
    <definedName name="HTML_Control_5_1_3_1_2_3" hidden="1">{"'Ark1'!$A$8:$M$33"}</definedName>
    <definedName name="HTML_Control_5_1_3_1_2_4" hidden="1">{"'Ark1'!$A$8:$M$33"}</definedName>
    <definedName name="HTML_Control_5_1_3_1_2_5" hidden="1">{"'Ark1'!$A$8:$M$33"}</definedName>
    <definedName name="HTML_Control_5_1_3_1_3" hidden="1">{"'Ark1'!$A$8:$M$33"}</definedName>
    <definedName name="HTML_Control_5_1_3_1_3_1" hidden="1">{"'Ark1'!$A$8:$M$33"}</definedName>
    <definedName name="HTML_Control_5_1_3_1_3_2" hidden="1">{"'Ark1'!$A$8:$M$33"}</definedName>
    <definedName name="HTML_Control_5_1_3_1_3_3" hidden="1">{"'Ark1'!$A$8:$M$33"}</definedName>
    <definedName name="HTML_Control_5_1_3_1_3_4" hidden="1">{"'Ark1'!$A$8:$M$33"}</definedName>
    <definedName name="HTML_Control_5_1_3_1_3_5" hidden="1">{"'Ark1'!$A$8:$M$33"}</definedName>
    <definedName name="HTML_Control_5_1_3_1_4" hidden="1">{"'Ark1'!$A$8:$M$33"}</definedName>
    <definedName name="HTML_Control_5_1_3_1_4_1" hidden="1">{"'Ark1'!$A$8:$M$33"}</definedName>
    <definedName name="HTML_Control_5_1_3_1_4_2" hidden="1">{"'Ark1'!$A$8:$M$33"}</definedName>
    <definedName name="HTML_Control_5_1_3_1_4_3" hidden="1">{"'Ark1'!$A$8:$M$33"}</definedName>
    <definedName name="HTML_Control_5_1_3_1_4_4" hidden="1">{"'Ark1'!$A$8:$M$33"}</definedName>
    <definedName name="HTML_Control_5_1_3_1_4_5" hidden="1">{"'Ark1'!$A$8:$M$33"}</definedName>
    <definedName name="HTML_Control_5_1_3_1_5" hidden="1">{"'Ark1'!$A$8:$M$33"}</definedName>
    <definedName name="HTML_Control_5_1_3_1_5_1" hidden="1">{"'Ark1'!$A$8:$M$33"}</definedName>
    <definedName name="HTML_Control_5_1_3_1_5_2" hidden="1">{"'Ark1'!$A$8:$M$33"}</definedName>
    <definedName name="HTML_Control_5_1_3_1_5_3" hidden="1">{"'Ark1'!$A$8:$M$33"}</definedName>
    <definedName name="HTML_Control_5_1_3_1_5_4" hidden="1">{"'Ark1'!$A$8:$M$33"}</definedName>
    <definedName name="HTML_Control_5_1_3_1_5_5" hidden="1">{"'Ark1'!$A$8:$M$33"}</definedName>
    <definedName name="HTML_Control_5_1_3_2" hidden="1">{"'Ark1'!$A$8:$M$33"}</definedName>
    <definedName name="HTML_Control_5_1_3_2_1" hidden="1">{"'Ark1'!$A$8:$M$33"}</definedName>
    <definedName name="HTML_Control_5_1_3_2_2" hidden="1">{"'Ark1'!$A$8:$M$33"}</definedName>
    <definedName name="HTML_Control_5_1_3_2_3" hidden="1">{"'Ark1'!$A$8:$M$33"}</definedName>
    <definedName name="HTML_Control_5_1_3_2_4" hidden="1">{"'Ark1'!$A$8:$M$33"}</definedName>
    <definedName name="HTML_Control_5_1_3_2_5" hidden="1">{"'Ark1'!$A$8:$M$33"}</definedName>
    <definedName name="HTML_Control_5_1_3_3" hidden="1">{"'Ark1'!$A$8:$M$33"}</definedName>
    <definedName name="HTML_Control_5_1_3_3_1" hidden="1">{"'Ark1'!$A$8:$M$33"}</definedName>
    <definedName name="HTML_Control_5_1_3_3_2" hidden="1">{"'Ark1'!$A$8:$M$33"}</definedName>
    <definedName name="HTML_Control_5_1_3_3_3" hidden="1">{"'Ark1'!$A$8:$M$33"}</definedName>
    <definedName name="HTML_Control_5_1_3_3_4" hidden="1">{"'Ark1'!$A$8:$M$33"}</definedName>
    <definedName name="HTML_Control_5_1_3_3_5" hidden="1">{"'Ark1'!$A$8:$M$33"}</definedName>
    <definedName name="HTML_Control_5_1_3_4" hidden="1">{"'Ark1'!$A$8:$M$33"}</definedName>
    <definedName name="HTML_Control_5_1_3_4_1" hidden="1">{"'Ark1'!$A$8:$M$33"}</definedName>
    <definedName name="HTML_Control_5_1_3_4_2" hidden="1">{"'Ark1'!$A$8:$M$33"}</definedName>
    <definedName name="HTML_Control_5_1_3_4_3" hidden="1">{"'Ark1'!$A$8:$M$33"}</definedName>
    <definedName name="HTML_Control_5_1_3_4_4" hidden="1">{"'Ark1'!$A$8:$M$33"}</definedName>
    <definedName name="HTML_Control_5_1_3_4_5" hidden="1">{"'Ark1'!$A$8:$M$33"}</definedName>
    <definedName name="HTML_Control_5_1_3_5" hidden="1">{"'Ark1'!$A$8:$M$33"}</definedName>
    <definedName name="HTML_Control_5_1_3_5_1" hidden="1">{"'Ark1'!$A$8:$M$33"}</definedName>
    <definedName name="HTML_Control_5_1_3_5_2" hidden="1">{"'Ark1'!$A$8:$M$33"}</definedName>
    <definedName name="HTML_Control_5_1_3_5_3" hidden="1">{"'Ark1'!$A$8:$M$33"}</definedName>
    <definedName name="HTML_Control_5_1_3_5_4" hidden="1">{"'Ark1'!$A$8:$M$33"}</definedName>
    <definedName name="HTML_Control_5_1_3_5_5" hidden="1">{"'Ark1'!$A$8:$M$33"}</definedName>
    <definedName name="HTML_Control_5_1_4" hidden="1">{"'Ark1'!$A$8:$M$33"}</definedName>
    <definedName name="HTML_Control_5_1_4_1" hidden="1">{"'Ark1'!$A$8:$M$33"}</definedName>
    <definedName name="HTML_Control_5_1_4_1_1" hidden="1">{"'Ark1'!$A$8:$M$33"}</definedName>
    <definedName name="HTML_Control_5_1_4_1_2" hidden="1">{"'Ark1'!$A$8:$M$33"}</definedName>
    <definedName name="HTML_Control_5_1_4_1_3" hidden="1">{"'Ark1'!$A$8:$M$33"}</definedName>
    <definedName name="HTML_Control_5_1_4_1_4" hidden="1">{"'Ark1'!$A$8:$M$33"}</definedName>
    <definedName name="HTML_Control_5_1_4_1_5" hidden="1">{"'Ark1'!$A$8:$M$33"}</definedName>
    <definedName name="HTML_Control_5_1_4_2" hidden="1">{"'Ark1'!$A$8:$M$33"}</definedName>
    <definedName name="HTML_Control_5_1_4_2_1" hidden="1">{"'Ark1'!$A$8:$M$33"}</definedName>
    <definedName name="HTML_Control_5_1_4_2_2" hidden="1">{"'Ark1'!$A$8:$M$33"}</definedName>
    <definedName name="HTML_Control_5_1_4_2_3" hidden="1">{"'Ark1'!$A$8:$M$33"}</definedName>
    <definedName name="HTML_Control_5_1_4_2_4" hidden="1">{"'Ark1'!$A$8:$M$33"}</definedName>
    <definedName name="HTML_Control_5_1_4_2_5" hidden="1">{"'Ark1'!$A$8:$M$33"}</definedName>
    <definedName name="HTML_Control_5_1_4_3" hidden="1">{"'Ark1'!$A$8:$M$33"}</definedName>
    <definedName name="HTML_Control_5_1_4_3_1" hidden="1">{"'Ark1'!$A$8:$M$33"}</definedName>
    <definedName name="HTML_Control_5_1_4_3_2" hidden="1">{"'Ark1'!$A$8:$M$33"}</definedName>
    <definedName name="HTML_Control_5_1_4_3_3" hidden="1">{"'Ark1'!$A$8:$M$33"}</definedName>
    <definedName name="HTML_Control_5_1_4_3_4" hidden="1">{"'Ark1'!$A$8:$M$33"}</definedName>
    <definedName name="HTML_Control_5_1_4_3_5" hidden="1">{"'Ark1'!$A$8:$M$33"}</definedName>
    <definedName name="HTML_Control_5_1_4_4" hidden="1">{"'Ark1'!$A$8:$M$33"}</definedName>
    <definedName name="HTML_Control_5_1_4_4_1" hidden="1">{"'Ark1'!$A$8:$M$33"}</definedName>
    <definedName name="HTML_Control_5_1_4_4_2" hidden="1">{"'Ark1'!$A$8:$M$33"}</definedName>
    <definedName name="HTML_Control_5_1_4_4_3" hidden="1">{"'Ark1'!$A$8:$M$33"}</definedName>
    <definedName name="HTML_Control_5_1_4_4_4" hidden="1">{"'Ark1'!$A$8:$M$33"}</definedName>
    <definedName name="HTML_Control_5_1_4_4_5" hidden="1">{"'Ark1'!$A$8:$M$33"}</definedName>
    <definedName name="HTML_Control_5_1_4_5" hidden="1">{"'Ark1'!$A$8:$M$33"}</definedName>
    <definedName name="HTML_Control_5_1_4_5_1" hidden="1">{"'Ark1'!$A$8:$M$33"}</definedName>
    <definedName name="HTML_Control_5_1_4_5_2" hidden="1">{"'Ark1'!$A$8:$M$33"}</definedName>
    <definedName name="HTML_Control_5_1_4_5_3" hidden="1">{"'Ark1'!$A$8:$M$33"}</definedName>
    <definedName name="HTML_Control_5_1_4_5_4" hidden="1">{"'Ark1'!$A$8:$M$33"}</definedName>
    <definedName name="HTML_Control_5_1_4_5_5" hidden="1">{"'Ark1'!$A$8:$M$33"}</definedName>
    <definedName name="HTML_Control_5_1_5" hidden="1">{"'Ark1'!$A$8:$M$33"}</definedName>
    <definedName name="HTML_Control_5_1_5_1" hidden="1">{"'Ark1'!$A$8:$M$33"}</definedName>
    <definedName name="HTML_Control_5_1_5_2" hidden="1">{"'Ark1'!$A$8:$M$33"}</definedName>
    <definedName name="HTML_Control_5_1_5_3" hidden="1">{"'Ark1'!$A$8:$M$33"}</definedName>
    <definedName name="HTML_Control_5_1_5_4" hidden="1">{"'Ark1'!$A$8:$M$33"}</definedName>
    <definedName name="HTML_Control_5_1_5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1_1" hidden="1">{"'Ark1'!$A$8:$M$33"}</definedName>
    <definedName name="HTML_Control_5_2_1_1_1_1_2" hidden="1">{"'Ark1'!$A$8:$M$33"}</definedName>
    <definedName name="HTML_Control_5_2_1_1_1_1_3" hidden="1">{"'Ark1'!$A$8:$M$33"}</definedName>
    <definedName name="HTML_Control_5_2_1_1_1_1_4" hidden="1">{"'Ark1'!$A$8:$M$33"}</definedName>
    <definedName name="HTML_Control_5_2_1_1_1_1_5" hidden="1">{"'Ark1'!$A$8:$M$33"}</definedName>
    <definedName name="HTML_Control_5_2_1_1_1_2" hidden="1">{"'Ark1'!$A$8:$M$33"}</definedName>
    <definedName name="HTML_Control_5_2_1_1_1_2_1" hidden="1">{"'Ark1'!$A$8:$M$33"}</definedName>
    <definedName name="HTML_Control_5_2_1_1_1_2_2" hidden="1">{"'Ark1'!$A$8:$M$33"}</definedName>
    <definedName name="HTML_Control_5_2_1_1_1_2_3" hidden="1">{"'Ark1'!$A$8:$M$33"}</definedName>
    <definedName name="HTML_Control_5_2_1_1_1_2_4" hidden="1">{"'Ark1'!$A$8:$M$33"}</definedName>
    <definedName name="HTML_Control_5_2_1_1_1_2_5" hidden="1">{"'Ark1'!$A$8:$M$33"}</definedName>
    <definedName name="HTML_Control_5_2_1_1_1_3" hidden="1">{"'Ark1'!$A$8:$M$33"}</definedName>
    <definedName name="HTML_Control_5_2_1_1_1_3_1" hidden="1">{"'Ark1'!$A$8:$M$33"}</definedName>
    <definedName name="HTML_Control_5_2_1_1_1_3_2" hidden="1">{"'Ark1'!$A$8:$M$33"}</definedName>
    <definedName name="HTML_Control_5_2_1_1_1_3_3" hidden="1">{"'Ark1'!$A$8:$M$33"}</definedName>
    <definedName name="HTML_Control_5_2_1_1_1_3_4" hidden="1">{"'Ark1'!$A$8:$M$33"}</definedName>
    <definedName name="HTML_Control_5_2_1_1_1_3_5" hidden="1">{"'Ark1'!$A$8:$M$33"}</definedName>
    <definedName name="HTML_Control_5_2_1_1_1_4" hidden="1">{"'Ark1'!$A$8:$M$33"}</definedName>
    <definedName name="HTML_Control_5_2_1_1_1_4_1" hidden="1">{"'Ark1'!$A$8:$M$33"}</definedName>
    <definedName name="HTML_Control_5_2_1_1_1_4_2" hidden="1">{"'Ark1'!$A$8:$M$33"}</definedName>
    <definedName name="HTML_Control_5_2_1_1_1_4_3" hidden="1">{"'Ark1'!$A$8:$M$33"}</definedName>
    <definedName name="HTML_Control_5_2_1_1_1_4_4" hidden="1">{"'Ark1'!$A$8:$M$33"}</definedName>
    <definedName name="HTML_Control_5_2_1_1_1_4_5" hidden="1">{"'Ark1'!$A$8:$M$33"}</definedName>
    <definedName name="HTML_Control_5_2_1_1_1_5" hidden="1">{"'Ark1'!$A$8:$M$33"}</definedName>
    <definedName name="HTML_Control_5_2_1_1_1_5_1" hidden="1">{"'Ark1'!$A$8:$M$33"}</definedName>
    <definedName name="HTML_Control_5_2_1_1_1_5_2" hidden="1">{"'Ark1'!$A$8:$M$33"}</definedName>
    <definedName name="HTML_Control_5_2_1_1_1_5_3" hidden="1">{"'Ark1'!$A$8:$M$33"}</definedName>
    <definedName name="HTML_Control_5_2_1_1_1_5_4" hidden="1">{"'Ark1'!$A$8:$M$33"}</definedName>
    <definedName name="HTML_Control_5_2_1_1_1_5_5" hidden="1">{"'Ark1'!$A$8:$M$33"}</definedName>
    <definedName name="HTML_Control_5_2_1_1_2" hidden="1">{"'Ark1'!$A$8:$M$33"}</definedName>
    <definedName name="HTML_Control_5_2_1_1_2_1" hidden="1">{"'Ark1'!$A$8:$M$33"}</definedName>
    <definedName name="HTML_Control_5_2_1_1_2_2" hidden="1">{"'Ark1'!$A$8:$M$33"}</definedName>
    <definedName name="HTML_Control_5_2_1_1_2_3" hidden="1">{"'Ark1'!$A$8:$M$33"}</definedName>
    <definedName name="HTML_Control_5_2_1_1_2_4" hidden="1">{"'Ark1'!$A$8:$M$33"}</definedName>
    <definedName name="HTML_Control_5_2_1_1_2_5" hidden="1">{"'Ark1'!$A$8:$M$33"}</definedName>
    <definedName name="HTML_Control_5_2_1_1_3" hidden="1">{"'Ark1'!$A$8:$M$33"}</definedName>
    <definedName name="HTML_Control_5_2_1_1_3_1" hidden="1">{"'Ark1'!$A$8:$M$33"}</definedName>
    <definedName name="HTML_Control_5_2_1_1_3_2" hidden="1">{"'Ark1'!$A$8:$M$33"}</definedName>
    <definedName name="HTML_Control_5_2_1_1_3_3" hidden="1">{"'Ark1'!$A$8:$M$33"}</definedName>
    <definedName name="HTML_Control_5_2_1_1_3_4" hidden="1">{"'Ark1'!$A$8:$M$33"}</definedName>
    <definedName name="HTML_Control_5_2_1_1_3_5" hidden="1">{"'Ark1'!$A$8:$M$33"}</definedName>
    <definedName name="HTML_Control_5_2_1_1_4" hidden="1">{"'Ark1'!$A$8:$M$33"}</definedName>
    <definedName name="HTML_Control_5_2_1_1_4_1" hidden="1">{"'Ark1'!$A$8:$M$33"}</definedName>
    <definedName name="HTML_Control_5_2_1_1_4_2" hidden="1">{"'Ark1'!$A$8:$M$33"}</definedName>
    <definedName name="HTML_Control_5_2_1_1_4_3" hidden="1">{"'Ark1'!$A$8:$M$33"}</definedName>
    <definedName name="HTML_Control_5_2_1_1_4_4" hidden="1">{"'Ark1'!$A$8:$M$33"}</definedName>
    <definedName name="HTML_Control_5_2_1_1_4_5" hidden="1">{"'Ark1'!$A$8:$M$33"}</definedName>
    <definedName name="HTML_Control_5_2_1_1_5" hidden="1">{"'Ark1'!$A$8:$M$33"}</definedName>
    <definedName name="HTML_Control_5_2_1_1_5_1" hidden="1">{"'Ark1'!$A$8:$M$33"}</definedName>
    <definedName name="HTML_Control_5_2_1_1_5_2" hidden="1">{"'Ark1'!$A$8:$M$33"}</definedName>
    <definedName name="HTML_Control_5_2_1_1_5_3" hidden="1">{"'Ark1'!$A$8:$M$33"}</definedName>
    <definedName name="HTML_Control_5_2_1_1_5_4" hidden="1">{"'Ark1'!$A$8:$M$33"}</definedName>
    <definedName name="HTML_Control_5_2_1_1_5_5" hidden="1">{"'Ark1'!$A$8:$M$33"}</definedName>
    <definedName name="HTML_Control_5_2_1_2" hidden="1">{"'Ark1'!$A$8:$M$33"}</definedName>
    <definedName name="HTML_Control_5_2_1_2_1" hidden="1">{"'Ark1'!$A$8:$M$33"}</definedName>
    <definedName name="HTML_Control_5_2_1_2_1_1" hidden="1">{"'Ark1'!$A$8:$M$33"}</definedName>
    <definedName name="HTML_Control_5_2_1_2_1_1_1" hidden="1">{"'Ark1'!$A$8:$M$33"}</definedName>
    <definedName name="HTML_Control_5_2_1_2_1_1_2" hidden="1">{"'Ark1'!$A$8:$M$33"}</definedName>
    <definedName name="HTML_Control_5_2_1_2_1_1_3" hidden="1">{"'Ark1'!$A$8:$M$33"}</definedName>
    <definedName name="HTML_Control_5_2_1_2_1_1_4" hidden="1">{"'Ark1'!$A$8:$M$33"}</definedName>
    <definedName name="HTML_Control_5_2_1_2_1_1_5" hidden="1">{"'Ark1'!$A$8:$M$33"}</definedName>
    <definedName name="HTML_Control_5_2_1_2_1_2" hidden="1">{"'Ark1'!$A$8:$M$33"}</definedName>
    <definedName name="HTML_Control_5_2_1_2_1_2_1" hidden="1">{"'Ark1'!$A$8:$M$33"}</definedName>
    <definedName name="HTML_Control_5_2_1_2_1_2_2" hidden="1">{"'Ark1'!$A$8:$M$33"}</definedName>
    <definedName name="HTML_Control_5_2_1_2_1_2_3" hidden="1">{"'Ark1'!$A$8:$M$33"}</definedName>
    <definedName name="HTML_Control_5_2_1_2_1_2_4" hidden="1">{"'Ark1'!$A$8:$M$33"}</definedName>
    <definedName name="HTML_Control_5_2_1_2_1_2_5" hidden="1">{"'Ark1'!$A$8:$M$33"}</definedName>
    <definedName name="HTML_Control_5_2_1_2_1_3" hidden="1">{"'Ark1'!$A$8:$M$33"}</definedName>
    <definedName name="HTML_Control_5_2_1_2_1_3_1" hidden="1">{"'Ark1'!$A$8:$M$33"}</definedName>
    <definedName name="HTML_Control_5_2_1_2_1_3_2" hidden="1">{"'Ark1'!$A$8:$M$33"}</definedName>
    <definedName name="HTML_Control_5_2_1_2_1_3_3" hidden="1">{"'Ark1'!$A$8:$M$33"}</definedName>
    <definedName name="HTML_Control_5_2_1_2_1_3_4" hidden="1">{"'Ark1'!$A$8:$M$33"}</definedName>
    <definedName name="HTML_Control_5_2_1_2_1_3_5" hidden="1">{"'Ark1'!$A$8:$M$33"}</definedName>
    <definedName name="HTML_Control_5_2_1_2_1_4" hidden="1">{"'Ark1'!$A$8:$M$33"}</definedName>
    <definedName name="HTML_Control_5_2_1_2_1_4_1" hidden="1">{"'Ark1'!$A$8:$M$33"}</definedName>
    <definedName name="HTML_Control_5_2_1_2_1_4_2" hidden="1">{"'Ark1'!$A$8:$M$33"}</definedName>
    <definedName name="HTML_Control_5_2_1_2_1_4_3" hidden="1">{"'Ark1'!$A$8:$M$33"}</definedName>
    <definedName name="HTML_Control_5_2_1_2_1_4_4" hidden="1">{"'Ark1'!$A$8:$M$33"}</definedName>
    <definedName name="HTML_Control_5_2_1_2_1_4_5" hidden="1">{"'Ark1'!$A$8:$M$33"}</definedName>
    <definedName name="HTML_Control_5_2_1_2_1_5" hidden="1">{"'Ark1'!$A$8:$M$33"}</definedName>
    <definedName name="HTML_Control_5_2_1_2_1_5_1" hidden="1">{"'Ark1'!$A$8:$M$33"}</definedName>
    <definedName name="HTML_Control_5_2_1_2_1_5_2" hidden="1">{"'Ark1'!$A$8:$M$33"}</definedName>
    <definedName name="HTML_Control_5_2_1_2_1_5_3" hidden="1">{"'Ark1'!$A$8:$M$33"}</definedName>
    <definedName name="HTML_Control_5_2_1_2_1_5_4" hidden="1">{"'Ark1'!$A$8:$M$33"}</definedName>
    <definedName name="HTML_Control_5_2_1_2_1_5_5" hidden="1">{"'Ark1'!$A$8:$M$33"}</definedName>
    <definedName name="HTML_Control_5_2_1_2_2" hidden="1">{"'Ark1'!$A$8:$M$33"}</definedName>
    <definedName name="HTML_Control_5_2_1_2_2_1" hidden="1">{"'Ark1'!$A$8:$M$33"}</definedName>
    <definedName name="HTML_Control_5_2_1_2_2_2" hidden="1">{"'Ark1'!$A$8:$M$33"}</definedName>
    <definedName name="HTML_Control_5_2_1_2_2_3" hidden="1">{"'Ark1'!$A$8:$M$33"}</definedName>
    <definedName name="HTML_Control_5_2_1_2_2_4" hidden="1">{"'Ark1'!$A$8:$M$33"}</definedName>
    <definedName name="HTML_Control_5_2_1_2_2_5" hidden="1">{"'Ark1'!$A$8:$M$33"}</definedName>
    <definedName name="HTML_Control_5_2_1_2_3" hidden="1">{"'Ark1'!$A$8:$M$33"}</definedName>
    <definedName name="HTML_Control_5_2_1_2_3_1" hidden="1">{"'Ark1'!$A$8:$M$33"}</definedName>
    <definedName name="HTML_Control_5_2_1_2_3_2" hidden="1">{"'Ark1'!$A$8:$M$33"}</definedName>
    <definedName name="HTML_Control_5_2_1_2_3_3" hidden="1">{"'Ark1'!$A$8:$M$33"}</definedName>
    <definedName name="HTML_Control_5_2_1_2_3_4" hidden="1">{"'Ark1'!$A$8:$M$33"}</definedName>
    <definedName name="HTML_Control_5_2_1_2_3_5" hidden="1">{"'Ark1'!$A$8:$M$33"}</definedName>
    <definedName name="HTML_Control_5_2_1_2_4" hidden="1">{"'Ark1'!$A$8:$M$33"}</definedName>
    <definedName name="HTML_Control_5_2_1_2_4_1" hidden="1">{"'Ark1'!$A$8:$M$33"}</definedName>
    <definedName name="HTML_Control_5_2_1_2_4_2" hidden="1">{"'Ark1'!$A$8:$M$33"}</definedName>
    <definedName name="HTML_Control_5_2_1_2_4_3" hidden="1">{"'Ark1'!$A$8:$M$33"}</definedName>
    <definedName name="HTML_Control_5_2_1_2_4_4" hidden="1">{"'Ark1'!$A$8:$M$33"}</definedName>
    <definedName name="HTML_Control_5_2_1_2_4_5" hidden="1">{"'Ark1'!$A$8:$M$33"}</definedName>
    <definedName name="HTML_Control_5_2_1_2_5" hidden="1">{"'Ark1'!$A$8:$M$33"}</definedName>
    <definedName name="HTML_Control_5_2_1_2_5_1" hidden="1">{"'Ark1'!$A$8:$M$33"}</definedName>
    <definedName name="HTML_Control_5_2_1_2_5_2" hidden="1">{"'Ark1'!$A$8:$M$33"}</definedName>
    <definedName name="HTML_Control_5_2_1_2_5_3" hidden="1">{"'Ark1'!$A$8:$M$33"}</definedName>
    <definedName name="HTML_Control_5_2_1_2_5_4" hidden="1">{"'Ark1'!$A$8:$M$33"}</definedName>
    <definedName name="HTML_Control_5_2_1_2_5_5" hidden="1">{"'Ark1'!$A$8:$M$33"}</definedName>
    <definedName name="HTML_Control_5_2_1_3" hidden="1">{"'Ark1'!$A$8:$M$33"}</definedName>
    <definedName name="HTML_Control_5_2_1_3_1" hidden="1">{"'Ark1'!$A$8:$M$33"}</definedName>
    <definedName name="HTML_Control_5_2_1_3_1_1" hidden="1">{"'Ark1'!$A$8:$M$33"}</definedName>
    <definedName name="HTML_Control_5_2_1_3_1_2" hidden="1">{"'Ark1'!$A$8:$M$33"}</definedName>
    <definedName name="HTML_Control_5_2_1_3_1_3" hidden="1">{"'Ark1'!$A$8:$M$33"}</definedName>
    <definedName name="HTML_Control_5_2_1_3_1_4" hidden="1">{"'Ark1'!$A$8:$M$33"}</definedName>
    <definedName name="HTML_Control_5_2_1_3_1_5" hidden="1">{"'Ark1'!$A$8:$M$33"}</definedName>
    <definedName name="HTML_Control_5_2_1_3_2" hidden="1">{"'Ark1'!$A$8:$M$33"}</definedName>
    <definedName name="HTML_Control_5_2_1_3_2_1" hidden="1">{"'Ark1'!$A$8:$M$33"}</definedName>
    <definedName name="HTML_Control_5_2_1_3_2_2" hidden="1">{"'Ark1'!$A$8:$M$33"}</definedName>
    <definedName name="HTML_Control_5_2_1_3_2_3" hidden="1">{"'Ark1'!$A$8:$M$33"}</definedName>
    <definedName name="HTML_Control_5_2_1_3_2_4" hidden="1">{"'Ark1'!$A$8:$M$33"}</definedName>
    <definedName name="HTML_Control_5_2_1_3_2_5" hidden="1">{"'Ark1'!$A$8:$M$33"}</definedName>
    <definedName name="HTML_Control_5_2_1_3_3" hidden="1">{"'Ark1'!$A$8:$M$33"}</definedName>
    <definedName name="HTML_Control_5_2_1_3_3_1" hidden="1">{"'Ark1'!$A$8:$M$33"}</definedName>
    <definedName name="HTML_Control_5_2_1_3_3_2" hidden="1">{"'Ark1'!$A$8:$M$33"}</definedName>
    <definedName name="HTML_Control_5_2_1_3_3_3" hidden="1">{"'Ark1'!$A$8:$M$33"}</definedName>
    <definedName name="HTML_Control_5_2_1_3_3_4" hidden="1">{"'Ark1'!$A$8:$M$33"}</definedName>
    <definedName name="HTML_Control_5_2_1_3_3_5" hidden="1">{"'Ark1'!$A$8:$M$33"}</definedName>
    <definedName name="HTML_Control_5_2_1_3_4" hidden="1">{"'Ark1'!$A$8:$M$33"}</definedName>
    <definedName name="HTML_Control_5_2_1_3_4_1" hidden="1">{"'Ark1'!$A$8:$M$33"}</definedName>
    <definedName name="HTML_Control_5_2_1_3_4_2" hidden="1">{"'Ark1'!$A$8:$M$33"}</definedName>
    <definedName name="HTML_Control_5_2_1_3_4_3" hidden="1">{"'Ark1'!$A$8:$M$33"}</definedName>
    <definedName name="HTML_Control_5_2_1_3_4_4" hidden="1">{"'Ark1'!$A$8:$M$33"}</definedName>
    <definedName name="HTML_Control_5_2_1_3_4_5" hidden="1">{"'Ark1'!$A$8:$M$33"}</definedName>
    <definedName name="HTML_Control_5_2_1_3_5" hidden="1">{"'Ark1'!$A$8:$M$33"}</definedName>
    <definedName name="HTML_Control_5_2_1_3_5_1" hidden="1">{"'Ark1'!$A$8:$M$33"}</definedName>
    <definedName name="HTML_Control_5_2_1_3_5_2" hidden="1">{"'Ark1'!$A$8:$M$33"}</definedName>
    <definedName name="HTML_Control_5_2_1_3_5_3" hidden="1">{"'Ark1'!$A$8:$M$33"}</definedName>
    <definedName name="HTML_Control_5_2_1_3_5_4" hidden="1">{"'Ark1'!$A$8:$M$33"}</definedName>
    <definedName name="HTML_Control_5_2_1_3_5_5" hidden="1">{"'Ark1'!$A$8:$M$33"}</definedName>
    <definedName name="HTML_Control_5_2_1_4" hidden="1">{"'Ark1'!$A$8:$M$33"}</definedName>
    <definedName name="HTML_Control_5_2_1_4_1" hidden="1">{"'Ark1'!$A$8:$M$33"}</definedName>
    <definedName name="HTML_Control_5_2_1_4_2" hidden="1">{"'Ark1'!$A$8:$M$33"}</definedName>
    <definedName name="HTML_Control_5_2_1_4_3" hidden="1">{"'Ark1'!$A$8:$M$33"}</definedName>
    <definedName name="HTML_Control_5_2_1_4_4" hidden="1">{"'Ark1'!$A$8:$M$33"}</definedName>
    <definedName name="HTML_Control_5_2_1_4_5" hidden="1">{"'Ark1'!$A$8:$M$33"}</definedName>
    <definedName name="HTML_Control_5_2_1_5" hidden="1">{"'Ark1'!$A$8:$M$33"}</definedName>
    <definedName name="HTML_Control_5_2_1_5_1" hidden="1">{"'Ark1'!$A$8:$M$33"}</definedName>
    <definedName name="HTML_Control_5_2_1_5_2" hidden="1">{"'Ark1'!$A$8:$M$33"}</definedName>
    <definedName name="HTML_Control_5_2_1_5_3" hidden="1">{"'Ark1'!$A$8:$M$33"}</definedName>
    <definedName name="HTML_Control_5_2_1_5_4" hidden="1">{"'Ark1'!$A$8:$M$33"}</definedName>
    <definedName name="HTML_Control_5_2_1_5_5" hidden="1">{"'Ark1'!$A$8:$M$33"}</definedName>
    <definedName name="HTML_Control_5_2_2" hidden="1">{"'Ark1'!$A$8:$M$33"}</definedName>
    <definedName name="HTML_Control_5_2_2_1" hidden="1">{"'Ark1'!$A$8:$M$33"}</definedName>
    <definedName name="HTML_Control_5_2_2_1_1" hidden="1">{"'Ark1'!$A$8:$M$33"}</definedName>
    <definedName name="HTML_Control_5_2_2_1_1_1" hidden="1">{"'Ark1'!$A$8:$M$33"}</definedName>
    <definedName name="HTML_Control_5_2_2_1_1_2" hidden="1">{"'Ark1'!$A$8:$M$33"}</definedName>
    <definedName name="HTML_Control_5_2_2_1_1_3" hidden="1">{"'Ark1'!$A$8:$M$33"}</definedName>
    <definedName name="HTML_Control_5_2_2_1_1_4" hidden="1">{"'Ark1'!$A$8:$M$33"}</definedName>
    <definedName name="HTML_Control_5_2_2_1_1_5" hidden="1">{"'Ark1'!$A$8:$M$33"}</definedName>
    <definedName name="HTML_Control_5_2_2_1_2" hidden="1">{"'Ark1'!$A$8:$M$33"}</definedName>
    <definedName name="HTML_Control_5_2_2_1_2_1" hidden="1">{"'Ark1'!$A$8:$M$33"}</definedName>
    <definedName name="HTML_Control_5_2_2_1_2_2" hidden="1">{"'Ark1'!$A$8:$M$33"}</definedName>
    <definedName name="HTML_Control_5_2_2_1_2_3" hidden="1">{"'Ark1'!$A$8:$M$33"}</definedName>
    <definedName name="HTML_Control_5_2_2_1_2_4" hidden="1">{"'Ark1'!$A$8:$M$33"}</definedName>
    <definedName name="HTML_Control_5_2_2_1_2_5" hidden="1">{"'Ark1'!$A$8:$M$33"}</definedName>
    <definedName name="HTML_Control_5_2_2_1_3" hidden="1">{"'Ark1'!$A$8:$M$33"}</definedName>
    <definedName name="HTML_Control_5_2_2_1_3_1" hidden="1">{"'Ark1'!$A$8:$M$33"}</definedName>
    <definedName name="HTML_Control_5_2_2_1_3_2" hidden="1">{"'Ark1'!$A$8:$M$33"}</definedName>
    <definedName name="HTML_Control_5_2_2_1_3_3" hidden="1">{"'Ark1'!$A$8:$M$33"}</definedName>
    <definedName name="HTML_Control_5_2_2_1_3_4" hidden="1">{"'Ark1'!$A$8:$M$33"}</definedName>
    <definedName name="HTML_Control_5_2_2_1_3_5" hidden="1">{"'Ark1'!$A$8:$M$33"}</definedName>
    <definedName name="HTML_Control_5_2_2_1_4" hidden="1">{"'Ark1'!$A$8:$M$33"}</definedName>
    <definedName name="HTML_Control_5_2_2_1_4_1" hidden="1">{"'Ark1'!$A$8:$M$33"}</definedName>
    <definedName name="HTML_Control_5_2_2_1_4_2" hidden="1">{"'Ark1'!$A$8:$M$33"}</definedName>
    <definedName name="HTML_Control_5_2_2_1_4_3" hidden="1">{"'Ark1'!$A$8:$M$33"}</definedName>
    <definedName name="HTML_Control_5_2_2_1_4_4" hidden="1">{"'Ark1'!$A$8:$M$33"}</definedName>
    <definedName name="HTML_Control_5_2_2_1_4_5" hidden="1">{"'Ark1'!$A$8:$M$33"}</definedName>
    <definedName name="HTML_Control_5_2_2_1_5" hidden="1">{"'Ark1'!$A$8:$M$33"}</definedName>
    <definedName name="HTML_Control_5_2_2_1_5_1" hidden="1">{"'Ark1'!$A$8:$M$33"}</definedName>
    <definedName name="HTML_Control_5_2_2_1_5_2" hidden="1">{"'Ark1'!$A$8:$M$33"}</definedName>
    <definedName name="HTML_Control_5_2_2_1_5_3" hidden="1">{"'Ark1'!$A$8:$M$33"}</definedName>
    <definedName name="HTML_Control_5_2_2_1_5_4" hidden="1">{"'Ark1'!$A$8:$M$33"}</definedName>
    <definedName name="HTML_Control_5_2_2_1_5_5" hidden="1">{"'Ark1'!$A$8:$M$33"}</definedName>
    <definedName name="HTML_Control_5_2_2_2" hidden="1">{"'Ark1'!$A$8:$M$33"}</definedName>
    <definedName name="HTML_Control_5_2_2_2_1" hidden="1">{"'Ark1'!$A$8:$M$33"}</definedName>
    <definedName name="HTML_Control_5_2_2_2_2" hidden="1">{"'Ark1'!$A$8:$M$33"}</definedName>
    <definedName name="HTML_Control_5_2_2_2_3" hidden="1">{"'Ark1'!$A$8:$M$33"}</definedName>
    <definedName name="HTML_Control_5_2_2_2_4" hidden="1">{"'Ark1'!$A$8:$M$33"}</definedName>
    <definedName name="HTML_Control_5_2_2_2_5" hidden="1">{"'Ark1'!$A$8:$M$33"}</definedName>
    <definedName name="HTML_Control_5_2_2_3" hidden="1">{"'Ark1'!$A$8:$M$33"}</definedName>
    <definedName name="HTML_Control_5_2_2_3_1" hidden="1">{"'Ark1'!$A$8:$M$33"}</definedName>
    <definedName name="HTML_Control_5_2_2_3_2" hidden="1">{"'Ark1'!$A$8:$M$33"}</definedName>
    <definedName name="HTML_Control_5_2_2_3_3" hidden="1">{"'Ark1'!$A$8:$M$33"}</definedName>
    <definedName name="HTML_Control_5_2_2_3_4" hidden="1">{"'Ark1'!$A$8:$M$33"}</definedName>
    <definedName name="HTML_Control_5_2_2_3_5" hidden="1">{"'Ark1'!$A$8:$M$33"}</definedName>
    <definedName name="HTML_Control_5_2_2_4" hidden="1">{"'Ark1'!$A$8:$M$33"}</definedName>
    <definedName name="HTML_Control_5_2_2_4_1" hidden="1">{"'Ark1'!$A$8:$M$33"}</definedName>
    <definedName name="HTML_Control_5_2_2_4_2" hidden="1">{"'Ark1'!$A$8:$M$33"}</definedName>
    <definedName name="HTML_Control_5_2_2_4_3" hidden="1">{"'Ark1'!$A$8:$M$33"}</definedName>
    <definedName name="HTML_Control_5_2_2_4_4" hidden="1">{"'Ark1'!$A$8:$M$33"}</definedName>
    <definedName name="HTML_Control_5_2_2_4_5" hidden="1">{"'Ark1'!$A$8:$M$33"}</definedName>
    <definedName name="HTML_Control_5_2_2_5" hidden="1">{"'Ark1'!$A$8:$M$33"}</definedName>
    <definedName name="HTML_Control_5_2_2_5_1" hidden="1">{"'Ark1'!$A$8:$M$33"}</definedName>
    <definedName name="HTML_Control_5_2_2_5_2" hidden="1">{"'Ark1'!$A$8:$M$33"}</definedName>
    <definedName name="HTML_Control_5_2_2_5_3" hidden="1">{"'Ark1'!$A$8:$M$33"}</definedName>
    <definedName name="HTML_Control_5_2_2_5_4" hidden="1">{"'Ark1'!$A$8:$M$33"}</definedName>
    <definedName name="HTML_Control_5_2_2_5_5" hidden="1">{"'Ark1'!$A$8:$M$33"}</definedName>
    <definedName name="HTML_Control_5_2_3" hidden="1">{"'Ark1'!$A$8:$M$33"}</definedName>
    <definedName name="HTML_Control_5_2_3_1" hidden="1">{"'Ark1'!$A$8:$M$33"}</definedName>
    <definedName name="HTML_Control_5_2_3_1_1" hidden="1">{"'Ark1'!$A$8:$M$33"}</definedName>
    <definedName name="HTML_Control_5_2_3_1_1_1" hidden="1">{"'Ark1'!$A$8:$M$33"}</definedName>
    <definedName name="HTML_Control_5_2_3_1_1_2" hidden="1">{"'Ark1'!$A$8:$M$33"}</definedName>
    <definedName name="HTML_Control_5_2_3_1_1_3" hidden="1">{"'Ark1'!$A$8:$M$33"}</definedName>
    <definedName name="HTML_Control_5_2_3_1_1_4" hidden="1">{"'Ark1'!$A$8:$M$33"}</definedName>
    <definedName name="HTML_Control_5_2_3_1_1_5" hidden="1">{"'Ark1'!$A$8:$M$33"}</definedName>
    <definedName name="HTML_Control_5_2_3_1_2" hidden="1">{"'Ark1'!$A$8:$M$33"}</definedName>
    <definedName name="HTML_Control_5_2_3_1_2_1" hidden="1">{"'Ark1'!$A$8:$M$33"}</definedName>
    <definedName name="HTML_Control_5_2_3_1_2_2" hidden="1">{"'Ark1'!$A$8:$M$33"}</definedName>
    <definedName name="HTML_Control_5_2_3_1_2_3" hidden="1">{"'Ark1'!$A$8:$M$33"}</definedName>
    <definedName name="HTML_Control_5_2_3_1_2_4" hidden="1">{"'Ark1'!$A$8:$M$33"}</definedName>
    <definedName name="HTML_Control_5_2_3_1_2_5" hidden="1">{"'Ark1'!$A$8:$M$33"}</definedName>
    <definedName name="HTML_Control_5_2_3_1_3" hidden="1">{"'Ark1'!$A$8:$M$33"}</definedName>
    <definedName name="HTML_Control_5_2_3_1_3_1" hidden="1">{"'Ark1'!$A$8:$M$33"}</definedName>
    <definedName name="HTML_Control_5_2_3_1_3_2" hidden="1">{"'Ark1'!$A$8:$M$33"}</definedName>
    <definedName name="HTML_Control_5_2_3_1_3_3" hidden="1">{"'Ark1'!$A$8:$M$33"}</definedName>
    <definedName name="HTML_Control_5_2_3_1_3_4" hidden="1">{"'Ark1'!$A$8:$M$33"}</definedName>
    <definedName name="HTML_Control_5_2_3_1_3_5" hidden="1">{"'Ark1'!$A$8:$M$33"}</definedName>
    <definedName name="HTML_Control_5_2_3_1_4" hidden="1">{"'Ark1'!$A$8:$M$33"}</definedName>
    <definedName name="HTML_Control_5_2_3_1_4_1" hidden="1">{"'Ark1'!$A$8:$M$33"}</definedName>
    <definedName name="HTML_Control_5_2_3_1_4_2" hidden="1">{"'Ark1'!$A$8:$M$33"}</definedName>
    <definedName name="HTML_Control_5_2_3_1_4_3" hidden="1">{"'Ark1'!$A$8:$M$33"}</definedName>
    <definedName name="HTML_Control_5_2_3_1_4_4" hidden="1">{"'Ark1'!$A$8:$M$33"}</definedName>
    <definedName name="HTML_Control_5_2_3_1_4_5" hidden="1">{"'Ark1'!$A$8:$M$33"}</definedName>
    <definedName name="HTML_Control_5_2_3_1_5" hidden="1">{"'Ark1'!$A$8:$M$33"}</definedName>
    <definedName name="HTML_Control_5_2_3_1_5_1" hidden="1">{"'Ark1'!$A$8:$M$33"}</definedName>
    <definedName name="HTML_Control_5_2_3_1_5_2" hidden="1">{"'Ark1'!$A$8:$M$33"}</definedName>
    <definedName name="HTML_Control_5_2_3_1_5_3" hidden="1">{"'Ark1'!$A$8:$M$33"}</definedName>
    <definedName name="HTML_Control_5_2_3_1_5_4" hidden="1">{"'Ark1'!$A$8:$M$33"}</definedName>
    <definedName name="HTML_Control_5_2_3_1_5_5" hidden="1">{"'Ark1'!$A$8:$M$33"}</definedName>
    <definedName name="HTML_Control_5_2_3_2" hidden="1">{"'Ark1'!$A$8:$M$33"}</definedName>
    <definedName name="HTML_Control_5_2_3_2_1" hidden="1">{"'Ark1'!$A$8:$M$33"}</definedName>
    <definedName name="HTML_Control_5_2_3_2_2" hidden="1">{"'Ark1'!$A$8:$M$33"}</definedName>
    <definedName name="HTML_Control_5_2_3_2_3" hidden="1">{"'Ark1'!$A$8:$M$33"}</definedName>
    <definedName name="HTML_Control_5_2_3_2_4" hidden="1">{"'Ark1'!$A$8:$M$33"}</definedName>
    <definedName name="HTML_Control_5_2_3_2_5" hidden="1">{"'Ark1'!$A$8:$M$33"}</definedName>
    <definedName name="HTML_Control_5_2_3_3" hidden="1">{"'Ark1'!$A$8:$M$33"}</definedName>
    <definedName name="HTML_Control_5_2_3_3_1" hidden="1">{"'Ark1'!$A$8:$M$33"}</definedName>
    <definedName name="HTML_Control_5_2_3_3_2" hidden="1">{"'Ark1'!$A$8:$M$33"}</definedName>
    <definedName name="HTML_Control_5_2_3_3_3" hidden="1">{"'Ark1'!$A$8:$M$33"}</definedName>
    <definedName name="HTML_Control_5_2_3_3_4" hidden="1">{"'Ark1'!$A$8:$M$33"}</definedName>
    <definedName name="HTML_Control_5_2_3_3_5" hidden="1">{"'Ark1'!$A$8:$M$33"}</definedName>
    <definedName name="HTML_Control_5_2_3_4" hidden="1">{"'Ark1'!$A$8:$M$33"}</definedName>
    <definedName name="HTML_Control_5_2_3_4_1" hidden="1">{"'Ark1'!$A$8:$M$33"}</definedName>
    <definedName name="HTML_Control_5_2_3_4_2" hidden="1">{"'Ark1'!$A$8:$M$33"}</definedName>
    <definedName name="HTML_Control_5_2_3_4_3" hidden="1">{"'Ark1'!$A$8:$M$33"}</definedName>
    <definedName name="HTML_Control_5_2_3_4_4" hidden="1">{"'Ark1'!$A$8:$M$33"}</definedName>
    <definedName name="HTML_Control_5_2_3_4_5" hidden="1">{"'Ark1'!$A$8:$M$33"}</definedName>
    <definedName name="HTML_Control_5_2_3_5" hidden="1">{"'Ark1'!$A$8:$M$33"}</definedName>
    <definedName name="HTML_Control_5_2_3_5_1" hidden="1">{"'Ark1'!$A$8:$M$33"}</definedName>
    <definedName name="HTML_Control_5_2_3_5_2" hidden="1">{"'Ark1'!$A$8:$M$33"}</definedName>
    <definedName name="HTML_Control_5_2_3_5_3" hidden="1">{"'Ark1'!$A$8:$M$33"}</definedName>
    <definedName name="HTML_Control_5_2_3_5_4" hidden="1">{"'Ark1'!$A$8:$M$33"}</definedName>
    <definedName name="HTML_Control_5_2_3_5_5" hidden="1">{"'Ark1'!$A$8:$M$33"}</definedName>
    <definedName name="HTML_Control_5_2_4" hidden="1">{"'Ark1'!$A$8:$M$33"}</definedName>
    <definedName name="HTML_Control_5_2_4_1" hidden="1">{"'Ark1'!$A$8:$M$33"}</definedName>
    <definedName name="HTML_Control_5_2_4_1_1" hidden="1">{"'Ark1'!$A$8:$M$33"}</definedName>
    <definedName name="HTML_Control_5_2_4_1_2" hidden="1">{"'Ark1'!$A$8:$M$33"}</definedName>
    <definedName name="HTML_Control_5_2_4_1_3" hidden="1">{"'Ark1'!$A$8:$M$33"}</definedName>
    <definedName name="HTML_Control_5_2_4_1_4" hidden="1">{"'Ark1'!$A$8:$M$33"}</definedName>
    <definedName name="HTML_Control_5_2_4_1_5" hidden="1">{"'Ark1'!$A$8:$M$33"}</definedName>
    <definedName name="HTML_Control_5_2_4_2" hidden="1">{"'Ark1'!$A$8:$M$33"}</definedName>
    <definedName name="HTML_Control_5_2_4_2_1" hidden="1">{"'Ark1'!$A$8:$M$33"}</definedName>
    <definedName name="HTML_Control_5_2_4_2_2" hidden="1">{"'Ark1'!$A$8:$M$33"}</definedName>
    <definedName name="HTML_Control_5_2_4_2_3" hidden="1">{"'Ark1'!$A$8:$M$33"}</definedName>
    <definedName name="HTML_Control_5_2_4_2_4" hidden="1">{"'Ark1'!$A$8:$M$33"}</definedName>
    <definedName name="HTML_Control_5_2_4_2_5" hidden="1">{"'Ark1'!$A$8:$M$33"}</definedName>
    <definedName name="HTML_Control_5_2_4_3" hidden="1">{"'Ark1'!$A$8:$M$33"}</definedName>
    <definedName name="HTML_Control_5_2_4_3_1" hidden="1">{"'Ark1'!$A$8:$M$33"}</definedName>
    <definedName name="HTML_Control_5_2_4_3_2" hidden="1">{"'Ark1'!$A$8:$M$33"}</definedName>
    <definedName name="HTML_Control_5_2_4_3_3" hidden="1">{"'Ark1'!$A$8:$M$33"}</definedName>
    <definedName name="HTML_Control_5_2_4_3_4" hidden="1">{"'Ark1'!$A$8:$M$33"}</definedName>
    <definedName name="HTML_Control_5_2_4_3_5" hidden="1">{"'Ark1'!$A$8:$M$33"}</definedName>
    <definedName name="HTML_Control_5_2_4_4" hidden="1">{"'Ark1'!$A$8:$M$33"}</definedName>
    <definedName name="HTML_Control_5_2_4_4_1" hidden="1">{"'Ark1'!$A$8:$M$33"}</definedName>
    <definedName name="HTML_Control_5_2_4_4_2" hidden="1">{"'Ark1'!$A$8:$M$33"}</definedName>
    <definedName name="HTML_Control_5_2_4_4_3" hidden="1">{"'Ark1'!$A$8:$M$33"}</definedName>
    <definedName name="HTML_Control_5_2_4_4_4" hidden="1">{"'Ark1'!$A$8:$M$33"}</definedName>
    <definedName name="HTML_Control_5_2_4_4_5" hidden="1">{"'Ark1'!$A$8:$M$33"}</definedName>
    <definedName name="HTML_Control_5_2_4_5" hidden="1">{"'Ark1'!$A$8:$M$33"}</definedName>
    <definedName name="HTML_Control_5_2_4_5_1" hidden="1">{"'Ark1'!$A$8:$M$33"}</definedName>
    <definedName name="HTML_Control_5_2_4_5_2" hidden="1">{"'Ark1'!$A$8:$M$33"}</definedName>
    <definedName name="HTML_Control_5_2_4_5_3" hidden="1">{"'Ark1'!$A$8:$M$33"}</definedName>
    <definedName name="HTML_Control_5_2_4_5_4" hidden="1">{"'Ark1'!$A$8:$M$33"}</definedName>
    <definedName name="HTML_Control_5_2_4_5_5" hidden="1">{"'Ark1'!$A$8:$M$33"}</definedName>
    <definedName name="HTML_Control_5_2_5" hidden="1">{"'Ark1'!$A$8:$M$33"}</definedName>
    <definedName name="HTML_Control_5_2_5_1" hidden="1">{"'Ark1'!$A$8:$M$33"}</definedName>
    <definedName name="HTML_Control_5_2_5_2" hidden="1">{"'Ark1'!$A$8:$M$33"}</definedName>
    <definedName name="HTML_Control_5_2_5_3" hidden="1">{"'Ark1'!$A$8:$M$33"}</definedName>
    <definedName name="HTML_Control_5_2_5_4" hidden="1">{"'Ark1'!$A$8:$M$33"}</definedName>
    <definedName name="HTML_Control_5_2_5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1_1" hidden="1">{"'Ark1'!$A$8:$M$33"}</definedName>
    <definedName name="HTML_Control_5_3_1_1_1_2" hidden="1">{"'Ark1'!$A$8:$M$33"}</definedName>
    <definedName name="HTML_Control_5_3_1_1_1_3" hidden="1">{"'Ark1'!$A$8:$M$33"}</definedName>
    <definedName name="HTML_Control_5_3_1_1_1_4" hidden="1">{"'Ark1'!$A$8:$M$33"}</definedName>
    <definedName name="HTML_Control_5_3_1_1_1_5" hidden="1">{"'Ark1'!$A$8:$M$33"}</definedName>
    <definedName name="HTML_Control_5_3_1_1_2" hidden="1">{"'Ark1'!$A$8:$M$33"}</definedName>
    <definedName name="HTML_Control_5_3_1_1_2_1" hidden="1">{"'Ark1'!$A$8:$M$33"}</definedName>
    <definedName name="HTML_Control_5_3_1_1_2_2" hidden="1">{"'Ark1'!$A$8:$M$33"}</definedName>
    <definedName name="HTML_Control_5_3_1_1_2_3" hidden="1">{"'Ark1'!$A$8:$M$33"}</definedName>
    <definedName name="HTML_Control_5_3_1_1_2_4" hidden="1">{"'Ark1'!$A$8:$M$33"}</definedName>
    <definedName name="HTML_Control_5_3_1_1_2_5" hidden="1">{"'Ark1'!$A$8:$M$33"}</definedName>
    <definedName name="HTML_Control_5_3_1_1_3" hidden="1">{"'Ark1'!$A$8:$M$33"}</definedName>
    <definedName name="HTML_Control_5_3_1_1_3_1" hidden="1">{"'Ark1'!$A$8:$M$33"}</definedName>
    <definedName name="HTML_Control_5_3_1_1_3_2" hidden="1">{"'Ark1'!$A$8:$M$33"}</definedName>
    <definedName name="HTML_Control_5_3_1_1_3_3" hidden="1">{"'Ark1'!$A$8:$M$33"}</definedName>
    <definedName name="HTML_Control_5_3_1_1_3_4" hidden="1">{"'Ark1'!$A$8:$M$33"}</definedName>
    <definedName name="HTML_Control_5_3_1_1_3_5" hidden="1">{"'Ark1'!$A$8:$M$33"}</definedName>
    <definedName name="HTML_Control_5_3_1_1_4" hidden="1">{"'Ark1'!$A$8:$M$33"}</definedName>
    <definedName name="HTML_Control_5_3_1_1_4_1" hidden="1">{"'Ark1'!$A$8:$M$33"}</definedName>
    <definedName name="HTML_Control_5_3_1_1_4_2" hidden="1">{"'Ark1'!$A$8:$M$33"}</definedName>
    <definedName name="HTML_Control_5_3_1_1_4_3" hidden="1">{"'Ark1'!$A$8:$M$33"}</definedName>
    <definedName name="HTML_Control_5_3_1_1_4_4" hidden="1">{"'Ark1'!$A$8:$M$33"}</definedName>
    <definedName name="HTML_Control_5_3_1_1_4_5" hidden="1">{"'Ark1'!$A$8:$M$33"}</definedName>
    <definedName name="HTML_Control_5_3_1_1_5" hidden="1">{"'Ark1'!$A$8:$M$33"}</definedName>
    <definedName name="HTML_Control_5_3_1_1_5_1" hidden="1">{"'Ark1'!$A$8:$M$33"}</definedName>
    <definedName name="HTML_Control_5_3_1_1_5_2" hidden="1">{"'Ark1'!$A$8:$M$33"}</definedName>
    <definedName name="HTML_Control_5_3_1_1_5_3" hidden="1">{"'Ark1'!$A$8:$M$33"}</definedName>
    <definedName name="HTML_Control_5_3_1_1_5_4" hidden="1">{"'Ark1'!$A$8:$M$33"}</definedName>
    <definedName name="HTML_Control_5_3_1_1_5_5" hidden="1">{"'Ark1'!$A$8:$M$33"}</definedName>
    <definedName name="HTML_Control_5_3_1_2" hidden="1">{"'Ark1'!$A$8:$M$33"}</definedName>
    <definedName name="HTML_Control_5_3_1_2_1" hidden="1">{"'Ark1'!$A$8:$M$33"}</definedName>
    <definedName name="HTML_Control_5_3_1_2_2" hidden="1">{"'Ark1'!$A$8:$M$33"}</definedName>
    <definedName name="HTML_Control_5_3_1_2_3" hidden="1">{"'Ark1'!$A$8:$M$33"}</definedName>
    <definedName name="HTML_Control_5_3_1_2_4" hidden="1">{"'Ark1'!$A$8:$M$33"}</definedName>
    <definedName name="HTML_Control_5_3_1_2_5" hidden="1">{"'Ark1'!$A$8:$M$33"}</definedName>
    <definedName name="HTML_Control_5_3_1_3" hidden="1">{"'Ark1'!$A$8:$M$33"}</definedName>
    <definedName name="HTML_Control_5_3_1_3_1" hidden="1">{"'Ark1'!$A$8:$M$33"}</definedName>
    <definedName name="HTML_Control_5_3_1_3_2" hidden="1">{"'Ark1'!$A$8:$M$33"}</definedName>
    <definedName name="HTML_Control_5_3_1_3_3" hidden="1">{"'Ark1'!$A$8:$M$33"}</definedName>
    <definedName name="HTML_Control_5_3_1_3_4" hidden="1">{"'Ark1'!$A$8:$M$33"}</definedName>
    <definedName name="HTML_Control_5_3_1_3_5" hidden="1">{"'Ark1'!$A$8:$M$33"}</definedName>
    <definedName name="HTML_Control_5_3_1_4" hidden="1">{"'Ark1'!$A$8:$M$33"}</definedName>
    <definedName name="HTML_Control_5_3_1_4_1" hidden="1">{"'Ark1'!$A$8:$M$33"}</definedName>
    <definedName name="HTML_Control_5_3_1_4_2" hidden="1">{"'Ark1'!$A$8:$M$33"}</definedName>
    <definedName name="HTML_Control_5_3_1_4_3" hidden="1">{"'Ark1'!$A$8:$M$33"}</definedName>
    <definedName name="HTML_Control_5_3_1_4_4" hidden="1">{"'Ark1'!$A$8:$M$33"}</definedName>
    <definedName name="HTML_Control_5_3_1_4_5" hidden="1">{"'Ark1'!$A$8:$M$33"}</definedName>
    <definedName name="HTML_Control_5_3_1_5" hidden="1">{"'Ark1'!$A$8:$M$33"}</definedName>
    <definedName name="HTML_Control_5_3_1_5_1" hidden="1">{"'Ark1'!$A$8:$M$33"}</definedName>
    <definedName name="HTML_Control_5_3_1_5_2" hidden="1">{"'Ark1'!$A$8:$M$33"}</definedName>
    <definedName name="HTML_Control_5_3_1_5_3" hidden="1">{"'Ark1'!$A$8:$M$33"}</definedName>
    <definedName name="HTML_Control_5_3_1_5_4" hidden="1">{"'Ark1'!$A$8:$M$33"}</definedName>
    <definedName name="HTML_Control_5_3_1_5_5" hidden="1">{"'Ark1'!$A$8:$M$33"}</definedName>
    <definedName name="HTML_Control_5_3_2" hidden="1">{"'Ark1'!$A$8:$M$33"}</definedName>
    <definedName name="HTML_Control_5_3_2_1" hidden="1">{"'Ark1'!$A$8:$M$33"}</definedName>
    <definedName name="HTML_Control_5_3_2_1_1" hidden="1">{"'Ark1'!$A$8:$M$33"}</definedName>
    <definedName name="HTML_Control_5_3_2_1_1_1" hidden="1">{"'Ark1'!$A$8:$M$33"}</definedName>
    <definedName name="HTML_Control_5_3_2_1_1_2" hidden="1">{"'Ark1'!$A$8:$M$33"}</definedName>
    <definedName name="HTML_Control_5_3_2_1_1_3" hidden="1">{"'Ark1'!$A$8:$M$33"}</definedName>
    <definedName name="HTML_Control_5_3_2_1_1_4" hidden="1">{"'Ark1'!$A$8:$M$33"}</definedName>
    <definedName name="HTML_Control_5_3_2_1_1_5" hidden="1">{"'Ark1'!$A$8:$M$33"}</definedName>
    <definedName name="HTML_Control_5_3_2_1_2" hidden="1">{"'Ark1'!$A$8:$M$33"}</definedName>
    <definedName name="HTML_Control_5_3_2_1_2_1" hidden="1">{"'Ark1'!$A$8:$M$33"}</definedName>
    <definedName name="HTML_Control_5_3_2_1_2_2" hidden="1">{"'Ark1'!$A$8:$M$33"}</definedName>
    <definedName name="HTML_Control_5_3_2_1_2_3" hidden="1">{"'Ark1'!$A$8:$M$33"}</definedName>
    <definedName name="HTML_Control_5_3_2_1_2_4" hidden="1">{"'Ark1'!$A$8:$M$33"}</definedName>
    <definedName name="HTML_Control_5_3_2_1_2_5" hidden="1">{"'Ark1'!$A$8:$M$33"}</definedName>
    <definedName name="HTML_Control_5_3_2_1_3" hidden="1">{"'Ark1'!$A$8:$M$33"}</definedName>
    <definedName name="HTML_Control_5_3_2_1_3_1" hidden="1">{"'Ark1'!$A$8:$M$33"}</definedName>
    <definedName name="HTML_Control_5_3_2_1_3_2" hidden="1">{"'Ark1'!$A$8:$M$33"}</definedName>
    <definedName name="HTML_Control_5_3_2_1_3_3" hidden="1">{"'Ark1'!$A$8:$M$33"}</definedName>
    <definedName name="HTML_Control_5_3_2_1_3_4" hidden="1">{"'Ark1'!$A$8:$M$33"}</definedName>
    <definedName name="HTML_Control_5_3_2_1_3_5" hidden="1">{"'Ark1'!$A$8:$M$33"}</definedName>
    <definedName name="HTML_Control_5_3_2_1_4" hidden="1">{"'Ark1'!$A$8:$M$33"}</definedName>
    <definedName name="HTML_Control_5_3_2_1_4_1" hidden="1">{"'Ark1'!$A$8:$M$33"}</definedName>
    <definedName name="HTML_Control_5_3_2_1_4_2" hidden="1">{"'Ark1'!$A$8:$M$33"}</definedName>
    <definedName name="HTML_Control_5_3_2_1_4_3" hidden="1">{"'Ark1'!$A$8:$M$33"}</definedName>
    <definedName name="HTML_Control_5_3_2_1_4_4" hidden="1">{"'Ark1'!$A$8:$M$33"}</definedName>
    <definedName name="HTML_Control_5_3_2_1_4_5" hidden="1">{"'Ark1'!$A$8:$M$33"}</definedName>
    <definedName name="HTML_Control_5_3_2_1_5" hidden="1">{"'Ark1'!$A$8:$M$33"}</definedName>
    <definedName name="HTML_Control_5_3_2_1_5_1" hidden="1">{"'Ark1'!$A$8:$M$33"}</definedName>
    <definedName name="HTML_Control_5_3_2_1_5_2" hidden="1">{"'Ark1'!$A$8:$M$33"}</definedName>
    <definedName name="HTML_Control_5_3_2_1_5_3" hidden="1">{"'Ark1'!$A$8:$M$33"}</definedName>
    <definedName name="HTML_Control_5_3_2_1_5_4" hidden="1">{"'Ark1'!$A$8:$M$33"}</definedName>
    <definedName name="HTML_Control_5_3_2_1_5_5" hidden="1">{"'Ark1'!$A$8:$M$33"}</definedName>
    <definedName name="HTML_Control_5_3_2_2" hidden="1">{"'Ark1'!$A$8:$M$33"}</definedName>
    <definedName name="HTML_Control_5_3_2_2_1" hidden="1">{"'Ark1'!$A$8:$M$33"}</definedName>
    <definedName name="HTML_Control_5_3_2_2_2" hidden="1">{"'Ark1'!$A$8:$M$33"}</definedName>
    <definedName name="HTML_Control_5_3_2_2_3" hidden="1">{"'Ark1'!$A$8:$M$33"}</definedName>
    <definedName name="HTML_Control_5_3_2_2_4" hidden="1">{"'Ark1'!$A$8:$M$33"}</definedName>
    <definedName name="HTML_Control_5_3_2_2_5" hidden="1">{"'Ark1'!$A$8:$M$33"}</definedName>
    <definedName name="HTML_Control_5_3_2_3" hidden="1">{"'Ark1'!$A$8:$M$33"}</definedName>
    <definedName name="HTML_Control_5_3_2_3_1" hidden="1">{"'Ark1'!$A$8:$M$33"}</definedName>
    <definedName name="HTML_Control_5_3_2_3_2" hidden="1">{"'Ark1'!$A$8:$M$33"}</definedName>
    <definedName name="HTML_Control_5_3_2_3_3" hidden="1">{"'Ark1'!$A$8:$M$33"}</definedName>
    <definedName name="HTML_Control_5_3_2_3_4" hidden="1">{"'Ark1'!$A$8:$M$33"}</definedName>
    <definedName name="HTML_Control_5_3_2_3_5" hidden="1">{"'Ark1'!$A$8:$M$33"}</definedName>
    <definedName name="HTML_Control_5_3_2_4" hidden="1">{"'Ark1'!$A$8:$M$33"}</definedName>
    <definedName name="HTML_Control_5_3_2_4_1" hidden="1">{"'Ark1'!$A$8:$M$33"}</definedName>
    <definedName name="HTML_Control_5_3_2_4_2" hidden="1">{"'Ark1'!$A$8:$M$33"}</definedName>
    <definedName name="HTML_Control_5_3_2_4_3" hidden="1">{"'Ark1'!$A$8:$M$33"}</definedName>
    <definedName name="HTML_Control_5_3_2_4_4" hidden="1">{"'Ark1'!$A$8:$M$33"}</definedName>
    <definedName name="HTML_Control_5_3_2_4_5" hidden="1">{"'Ark1'!$A$8:$M$33"}</definedName>
    <definedName name="HTML_Control_5_3_2_5" hidden="1">{"'Ark1'!$A$8:$M$33"}</definedName>
    <definedName name="HTML_Control_5_3_2_5_1" hidden="1">{"'Ark1'!$A$8:$M$33"}</definedName>
    <definedName name="HTML_Control_5_3_2_5_2" hidden="1">{"'Ark1'!$A$8:$M$33"}</definedName>
    <definedName name="HTML_Control_5_3_2_5_3" hidden="1">{"'Ark1'!$A$8:$M$33"}</definedName>
    <definedName name="HTML_Control_5_3_2_5_4" hidden="1">{"'Ark1'!$A$8:$M$33"}</definedName>
    <definedName name="HTML_Control_5_3_2_5_5" hidden="1">{"'Ark1'!$A$8:$M$33"}</definedName>
    <definedName name="HTML_Control_5_3_3" hidden="1">{"'Ark1'!$A$8:$M$33"}</definedName>
    <definedName name="HTML_Control_5_3_3_1" hidden="1">{"'Ark1'!$A$8:$M$33"}</definedName>
    <definedName name="HTML_Control_5_3_3_1_1" hidden="1">{"'Ark1'!$A$8:$M$33"}</definedName>
    <definedName name="HTML_Control_5_3_3_1_2" hidden="1">{"'Ark1'!$A$8:$M$33"}</definedName>
    <definedName name="HTML_Control_5_3_3_1_3" hidden="1">{"'Ark1'!$A$8:$M$33"}</definedName>
    <definedName name="HTML_Control_5_3_3_1_4" hidden="1">{"'Ark1'!$A$8:$M$33"}</definedName>
    <definedName name="HTML_Control_5_3_3_1_5" hidden="1">{"'Ark1'!$A$8:$M$33"}</definedName>
    <definedName name="HTML_Control_5_3_3_2" hidden="1">{"'Ark1'!$A$8:$M$33"}</definedName>
    <definedName name="HTML_Control_5_3_3_2_1" hidden="1">{"'Ark1'!$A$8:$M$33"}</definedName>
    <definedName name="HTML_Control_5_3_3_2_2" hidden="1">{"'Ark1'!$A$8:$M$33"}</definedName>
    <definedName name="HTML_Control_5_3_3_2_3" hidden="1">{"'Ark1'!$A$8:$M$33"}</definedName>
    <definedName name="HTML_Control_5_3_3_2_4" hidden="1">{"'Ark1'!$A$8:$M$33"}</definedName>
    <definedName name="HTML_Control_5_3_3_2_5" hidden="1">{"'Ark1'!$A$8:$M$33"}</definedName>
    <definedName name="HTML_Control_5_3_3_3" hidden="1">{"'Ark1'!$A$8:$M$33"}</definedName>
    <definedName name="HTML_Control_5_3_3_3_1" hidden="1">{"'Ark1'!$A$8:$M$33"}</definedName>
    <definedName name="HTML_Control_5_3_3_3_2" hidden="1">{"'Ark1'!$A$8:$M$33"}</definedName>
    <definedName name="HTML_Control_5_3_3_3_3" hidden="1">{"'Ark1'!$A$8:$M$33"}</definedName>
    <definedName name="HTML_Control_5_3_3_3_4" hidden="1">{"'Ark1'!$A$8:$M$33"}</definedName>
    <definedName name="HTML_Control_5_3_3_3_5" hidden="1">{"'Ark1'!$A$8:$M$33"}</definedName>
    <definedName name="HTML_Control_5_3_3_4" hidden="1">{"'Ark1'!$A$8:$M$33"}</definedName>
    <definedName name="HTML_Control_5_3_3_4_1" hidden="1">{"'Ark1'!$A$8:$M$33"}</definedName>
    <definedName name="HTML_Control_5_3_3_4_2" hidden="1">{"'Ark1'!$A$8:$M$33"}</definedName>
    <definedName name="HTML_Control_5_3_3_4_3" hidden="1">{"'Ark1'!$A$8:$M$33"}</definedName>
    <definedName name="HTML_Control_5_3_3_4_4" hidden="1">{"'Ark1'!$A$8:$M$33"}</definedName>
    <definedName name="HTML_Control_5_3_3_4_5" hidden="1">{"'Ark1'!$A$8:$M$33"}</definedName>
    <definedName name="HTML_Control_5_3_3_5" hidden="1">{"'Ark1'!$A$8:$M$33"}</definedName>
    <definedName name="HTML_Control_5_3_3_5_1" hidden="1">{"'Ark1'!$A$8:$M$33"}</definedName>
    <definedName name="HTML_Control_5_3_3_5_2" hidden="1">{"'Ark1'!$A$8:$M$33"}</definedName>
    <definedName name="HTML_Control_5_3_3_5_3" hidden="1">{"'Ark1'!$A$8:$M$33"}</definedName>
    <definedName name="HTML_Control_5_3_3_5_4" hidden="1">{"'Ark1'!$A$8:$M$33"}</definedName>
    <definedName name="HTML_Control_5_3_3_5_5" hidden="1">{"'Ark1'!$A$8:$M$33"}</definedName>
    <definedName name="HTML_Control_5_3_4" hidden="1">{"'Ark1'!$A$8:$M$33"}</definedName>
    <definedName name="HTML_Control_5_3_4_1" hidden="1">{"'Ark1'!$A$8:$M$33"}</definedName>
    <definedName name="HTML_Control_5_3_4_2" hidden="1">{"'Ark1'!$A$8:$M$33"}</definedName>
    <definedName name="HTML_Control_5_3_4_3" hidden="1">{"'Ark1'!$A$8:$M$33"}</definedName>
    <definedName name="HTML_Control_5_3_4_4" hidden="1">{"'Ark1'!$A$8:$M$33"}</definedName>
    <definedName name="HTML_Control_5_3_4_5" hidden="1">{"'Ark1'!$A$8:$M$33"}</definedName>
    <definedName name="HTML_Control_5_3_5" hidden="1">{"'Ark1'!$A$8:$M$33"}</definedName>
    <definedName name="HTML_Control_5_3_5_1" hidden="1">{"'Ark1'!$A$8:$M$33"}</definedName>
    <definedName name="HTML_Control_5_3_5_2" hidden="1">{"'Ark1'!$A$8:$M$33"}</definedName>
    <definedName name="HTML_Control_5_3_5_3" hidden="1">{"'Ark1'!$A$8:$M$33"}</definedName>
    <definedName name="HTML_Control_5_3_5_4" hidden="1">{"'Ark1'!$A$8:$M$33"}</definedName>
    <definedName name="HTML_Control_5_3_5_5" hidden="1">{"'Ark1'!$A$8:$M$33"}</definedName>
    <definedName name="HTML_Control_5_4" hidden="1">{"'Ark1'!$A$8:$M$33"}</definedName>
    <definedName name="HTML_Control_5_4_1" hidden="1">{"'Ark1'!$A$8:$M$33"}</definedName>
    <definedName name="HTML_Control_5_4_1_1" hidden="1">{"'Ark1'!$A$8:$M$33"}</definedName>
    <definedName name="HTML_Control_5_4_1_1_1" hidden="1">{"'Ark1'!$A$8:$M$33"}</definedName>
    <definedName name="HTML_Control_5_4_1_1_2" hidden="1">{"'Ark1'!$A$8:$M$33"}</definedName>
    <definedName name="HTML_Control_5_4_1_1_3" hidden="1">{"'Ark1'!$A$8:$M$33"}</definedName>
    <definedName name="HTML_Control_5_4_1_1_4" hidden="1">{"'Ark1'!$A$8:$M$33"}</definedName>
    <definedName name="HTML_Control_5_4_1_1_5" hidden="1">{"'Ark1'!$A$8:$M$33"}</definedName>
    <definedName name="HTML_Control_5_4_1_2" hidden="1">{"'Ark1'!$A$8:$M$33"}</definedName>
    <definedName name="HTML_Control_5_4_1_2_1" hidden="1">{"'Ark1'!$A$8:$M$33"}</definedName>
    <definedName name="HTML_Control_5_4_1_2_2" hidden="1">{"'Ark1'!$A$8:$M$33"}</definedName>
    <definedName name="HTML_Control_5_4_1_2_3" hidden="1">{"'Ark1'!$A$8:$M$33"}</definedName>
    <definedName name="HTML_Control_5_4_1_2_4" hidden="1">{"'Ark1'!$A$8:$M$33"}</definedName>
    <definedName name="HTML_Control_5_4_1_2_5" hidden="1">{"'Ark1'!$A$8:$M$33"}</definedName>
    <definedName name="HTML_Control_5_4_1_3" hidden="1">{"'Ark1'!$A$8:$M$33"}</definedName>
    <definedName name="HTML_Control_5_4_1_3_1" hidden="1">{"'Ark1'!$A$8:$M$33"}</definedName>
    <definedName name="HTML_Control_5_4_1_3_2" hidden="1">{"'Ark1'!$A$8:$M$33"}</definedName>
    <definedName name="HTML_Control_5_4_1_3_3" hidden="1">{"'Ark1'!$A$8:$M$33"}</definedName>
    <definedName name="HTML_Control_5_4_1_3_4" hidden="1">{"'Ark1'!$A$8:$M$33"}</definedName>
    <definedName name="HTML_Control_5_4_1_3_5" hidden="1">{"'Ark1'!$A$8:$M$33"}</definedName>
    <definedName name="HTML_Control_5_4_1_4" hidden="1">{"'Ark1'!$A$8:$M$33"}</definedName>
    <definedName name="HTML_Control_5_4_1_4_1" hidden="1">{"'Ark1'!$A$8:$M$33"}</definedName>
    <definedName name="HTML_Control_5_4_1_4_2" hidden="1">{"'Ark1'!$A$8:$M$33"}</definedName>
    <definedName name="HTML_Control_5_4_1_4_3" hidden="1">{"'Ark1'!$A$8:$M$33"}</definedName>
    <definedName name="HTML_Control_5_4_1_4_4" hidden="1">{"'Ark1'!$A$8:$M$33"}</definedName>
    <definedName name="HTML_Control_5_4_1_4_5" hidden="1">{"'Ark1'!$A$8:$M$33"}</definedName>
    <definedName name="HTML_Control_5_4_1_5" hidden="1">{"'Ark1'!$A$8:$M$33"}</definedName>
    <definedName name="HTML_Control_5_4_1_5_1" hidden="1">{"'Ark1'!$A$8:$M$33"}</definedName>
    <definedName name="HTML_Control_5_4_1_5_2" hidden="1">{"'Ark1'!$A$8:$M$33"}</definedName>
    <definedName name="HTML_Control_5_4_1_5_3" hidden="1">{"'Ark1'!$A$8:$M$33"}</definedName>
    <definedName name="HTML_Control_5_4_1_5_4" hidden="1">{"'Ark1'!$A$8:$M$33"}</definedName>
    <definedName name="HTML_Control_5_4_1_5_5" hidden="1">{"'Ark1'!$A$8:$M$33"}</definedName>
    <definedName name="HTML_Control_5_4_2" hidden="1">{"'Ark1'!$A$8:$M$33"}</definedName>
    <definedName name="HTML_Control_5_4_2_1" hidden="1">{"'Ark1'!$A$8:$M$33"}</definedName>
    <definedName name="HTML_Control_5_4_2_2" hidden="1">{"'Ark1'!$A$8:$M$33"}</definedName>
    <definedName name="HTML_Control_5_4_2_3" hidden="1">{"'Ark1'!$A$8:$M$33"}</definedName>
    <definedName name="HTML_Control_5_4_2_4" hidden="1">{"'Ark1'!$A$8:$M$33"}</definedName>
    <definedName name="HTML_Control_5_4_2_5" hidden="1">{"'Ark1'!$A$8:$M$33"}</definedName>
    <definedName name="HTML_Control_5_4_3" hidden="1">{"'Ark1'!$A$8:$M$33"}</definedName>
    <definedName name="HTML_Control_5_4_3_1" hidden="1">{"'Ark1'!$A$8:$M$33"}</definedName>
    <definedName name="HTML_Control_5_4_3_2" hidden="1">{"'Ark1'!$A$8:$M$33"}</definedName>
    <definedName name="HTML_Control_5_4_3_3" hidden="1">{"'Ark1'!$A$8:$M$33"}</definedName>
    <definedName name="HTML_Control_5_4_3_4" hidden="1">{"'Ark1'!$A$8:$M$33"}</definedName>
    <definedName name="HTML_Control_5_4_3_5" hidden="1">{"'Ark1'!$A$8:$M$33"}</definedName>
    <definedName name="HTML_Control_5_4_4" hidden="1">{"'Ark1'!$A$8:$M$33"}</definedName>
    <definedName name="HTML_Control_5_4_4_1" hidden="1">{"'Ark1'!$A$8:$M$33"}</definedName>
    <definedName name="HTML_Control_5_4_4_2" hidden="1">{"'Ark1'!$A$8:$M$33"}</definedName>
    <definedName name="HTML_Control_5_4_4_3" hidden="1">{"'Ark1'!$A$8:$M$33"}</definedName>
    <definedName name="HTML_Control_5_4_4_4" hidden="1">{"'Ark1'!$A$8:$M$33"}</definedName>
    <definedName name="HTML_Control_5_4_4_5" hidden="1">{"'Ark1'!$A$8:$M$33"}</definedName>
    <definedName name="HTML_Control_5_4_5" hidden="1">{"'Ark1'!$A$8:$M$33"}</definedName>
    <definedName name="HTML_Control_5_4_5_1" hidden="1">{"'Ark1'!$A$8:$M$33"}</definedName>
    <definedName name="HTML_Control_5_4_5_2" hidden="1">{"'Ark1'!$A$8:$M$33"}</definedName>
    <definedName name="HTML_Control_5_4_5_3" hidden="1">{"'Ark1'!$A$8:$M$33"}</definedName>
    <definedName name="HTML_Control_5_4_5_4" hidden="1">{"'Ark1'!$A$8:$M$33"}</definedName>
    <definedName name="HTML_Control_5_4_5_5" hidden="1">{"'Ark1'!$A$8:$M$33"}</definedName>
    <definedName name="HTML_Control_5_5" hidden="1">{"'Ark1'!$A$8:$M$33"}</definedName>
    <definedName name="HTML_Control_5_5_1" hidden="1">{"'Ark1'!$A$8:$M$33"}</definedName>
    <definedName name="HTML_Control_5_5_1_1" hidden="1">{"'Ark1'!$A$8:$M$33"}</definedName>
    <definedName name="HTML_Control_5_5_1_1_1" hidden="1">{"'Ark1'!$A$8:$M$33"}</definedName>
    <definedName name="HTML_Control_5_5_1_1_2" hidden="1">{"'Ark1'!$A$8:$M$33"}</definedName>
    <definedName name="HTML_Control_5_5_1_1_3" hidden="1">{"'Ark1'!$A$8:$M$33"}</definedName>
    <definedName name="HTML_Control_5_5_1_1_4" hidden="1">{"'Ark1'!$A$8:$M$33"}</definedName>
    <definedName name="HTML_Control_5_5_1_1_5" hidden="1">{"'Ark1'!$A$8:$M$33"}</definedName>
    <definedName name="HTML_Control_5_5_1_2" hidden="1">{"'Ark1'!$A$8:$M$33"}</definedName>
    <definedName name="HTML_Control_5_5_1_2_1" hidden="1">{"'Ark1'!$A$8:$M$33"}</definedName>
    <definedName name="HTML_Control_5_5_1_2_2" hidden="1">{"'Ark1'!$A$8:$M$33"}</definedName>
    <definedName name="HTML_Control_5_5_1_2_3" hidden="1">{"'Ark1'!$A$8:$M$33"}</definedName>
    <definedName name="HTML_Control_5_5_1_2_4" hidden="1">{"'Ark1'!$A$8:$M$33"}</definedName>
    <definedName name="HTML_Control_5_5_1_2_5" hidden="1">{"'Ark1'!$A$8:$M$33"}</definedName>
    <definedName name="HTML_Control_5_5_1_3" hidden="1">{"'Ark1'!$A$8:$M$33"}</definedName>
    <definedName name="HTML_Control_5_5_1_3_1" hidden="1">{"'Ark1'!$A$8:$M$33"}</definedName>
    <definedName name="HTML_Control_5_5_1_3_2" hidden="1">{"'Ark1'!$A$8:$M$33"}</definedName>
    <definedName name="HTML_Control_5_5_1_3_3" hidden="1">{"'Ark1'!$A$8:$M$33"}</definedName>
    <definedName name="HTML_Control_5_5_1_3_4" hidden="1">{"'Ark1'!$A$8:$M$33"}</definedName>
    <definedName name="HTML_Control_5_5_1_3_5" hidden="1">{"'Ark1'!$A$8:$M$33"}</definedName>
    <definedName name="HTML_Control_5_5_1_4" hidden="1">{"'Ark1'!$A$8:$M$33"}</definedName>
    <definedName name="HTML_Control_5_5_1_4_1" hidden="1">{"'Ark1'!$A$8:$M$33"}</definedName>
    <definedName name="HTML_Control_5_5_1_4_2" hidden="1">{"'Ark1'!$A$8:$M$33"}</definedName>
    <definedName name="HTML_Control_5_5_1_4_3" hidden="1">{"'Ark1'!$A$8:$M$33"}</definedName>
    <definedName name="HTML_Control_5_5_1_4_4" hidden="1">{"'Ark1'!$A$8:$M$33"}</definedName>
    <definedName name="HTML_Control_5_5_1_4_5" hidden="1">{"'Ark1'!$A$8:$M$33"}</definedName>
    <definedName name="HTML_Control_5_5_1_5" hidden="1">{"'Ark1'!$A$8:$M$33"}</definedName>
    <definedName name="HTML_Control_5_5_1_5_1" hidden="1">{"'Ark1'!$A$8:$M$33"}</definedName>
    <definedName name="HTML_Control_5_5_1_5_2" hidden="1">{"'Ark1'!$A$8:$M$33"}</definedName>
    <definedName name="HTML_Control_5_5_1_5_3" hidden="1">{"'Ark1'!$A$8:$M$33"}</definedName>
    <definedName name="HTML_Control_5_5_1_5_4" hidden="1">{"'Ark1'!$A$8:$M$33"}</definedName>
    <definedName name="HTML_Control_5_5_1_5_5" hidden="1">{"'Ark1'!$A$8:$M$33"}</definedName>
    <definedName name="HTML_Control_5_5_2" hidden="1">{"'Ark1'!$A$8:$M$33"}</definedName>
    <definedName name="HTML_Control_5_5_2_1" hidden="1">{"'Ark1'!$A$8:$M$33"}</definedName>
    <definedName name="HTML_Control_5_5_2_2" hidden="1">{"'Ark1'!$A$8:$M$33"}</definedName>
    <definedName name="HTML_Control_5_5_2_3" hidden="1">{"'Ark1'!$A$8:$M$33"}</definedName>
    <definedName name="HTML_Control_5_5_2_4" hidden="1">{"'Ark1'!$A$8:$M$33"}</definedName>
    <definedName name="HTML_Control_5_5_2_5" hidden="1">{"'Ark1'!$A$8:$M$33"}</definedName>
    <definedName name="HTML_Control_5_5_3" hidden="1">{"'Ark1'!$A$8:$M$33"}</definedName>
    <definedName name="HTML_Control_5_5_3_1" hidden="1">{"'Ark1'!$A$8:$M$33"}</definedName>
    <definedName name="HTML_Control_5_5_3_2" hidden="1">{"'Ark1'!$A$8:$M$33"}</definedName>
    <definedName name="HTML_Control_5_5_3_3" hidden="1">{"'Ark1'!$A$8:$M$33"}</definedName>
    <definedName name="HTML_Control_5_5_3_4" hidden="1">{"'Ark1'!$A$8:$M$33"}</definedName>
    <definedName name="HTML_Control_5_5_3_5" hidden="1">{"'Ark1'!$A$8:$M$33"}</definedName>
    <definedName name="HTML_Control_5_5_4" hidden="1">{"'Ark1'!$A$8:$M$33"}</definedName>
    <definedName name="HTML_Control_5_5_4_1" hidden="1">{"'Ark1'!$A$8:$M$33"}</definedName>
    <definedName name="HTML_Control_5_5_4_2" hidden="1">{"'Ark1'!$A$8:$M$33"}</definedName>
    <definedName name="HTML_Control_5_5_4_3" hidden="1">{"'Ark1'!$A$8:$M$33"}</definedName>
    <definedName name="HTML_Control_5_5_4_4" hidden="1">{"'Ark1'!$A$8:$M$33"}</definedName>
    <definedName name="HTML_Control_5_5_4_5" hidden="1">{"'Ark1'!$A$8:$M$33"}</definedName>
    <definedName name="HTML_Control_5_5_5" hidden="1">{"'Ark1'!$A$8:$M$33"}</definedName>
    <definedName name="HTML_Control_5_5_5_1" hidden="1">{"'Ark1'!$A$8:$M$33"}</definedName>
    <definedName name="HTML_Control_5_5_5_2" hidden="1">{"'Ark1'!$A$8:$M$33"}</definedName>
    <definedName name="HTML_Control_5_5_5_3" hidden="1">{"'Ark1'!$A$8:$M$33"}</definedName>
    <definedName name="HTML_Control_5_5_5_4" hidden="1">{"'Ark1'!$A$8:$M$33"}</definedName>
    <definedName name="HTML_Control_5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EA_Prisår">#REF!</definedName>
    <definedName name="Imp_fossile">'[7]Fossile priser (imp)'!$A$3:$F$33</definedName>
    <definedName name="Include1">[5]Plants1!$BG$14:$BG$1884</definedName>
    <definedName name="Include2">[5]Plants1!$BO$14:$BO$1884</definedName>
    <definedName name="Include2015E">[5]Plants1!$CT$14:$CT$1884</definedName>
    <definedName name="Include2015H">[5]Plants1!$DF$14:$DF$1884</definedName>
    <definedName name="Include2020E">[5]Plants1!$CV$14:$CV$1884</definedName>
    <definedName name="Include2020H">[5]Plants1!$DH$14:$DH$1884</definedName>
    <definedName name="Include2025E">[5]Plants1!$CX$14:$CX$1884</definedName>
    <definedName name="Include2025H">[5]Plants1!$DJ$14:$DJ$1884</definedName>
    <definedName name="Include2030E">[5]Plants1!$CZ$14:$CZ$1884</definedName>
    <definedName name="Include2030H">[5]Plants1!$DL$14:$DL$1884</definedName>
    <definedName name="Include2040E">[5]Plants1!$DB$14:$DB$1884</definedName>
    <definedName name="Include2040H">[5]Plants1!$DN$14:$DN$1884</definedName>
    <definedName name="Include2050E">[5]Plants1!$DD$14:$DD$1884</definedName>
    <definedName name="Include2050H">[5]Plants1!$DP$14:$DP$1884</definedName>
    <definedName name="Include23">[5]Plants1!$CA$14:$CA$1884</definedName>
    <definedName name="Include23a">[5]Plants1!$CD$14:$CD$1884</definedName>
    <definedName name="Include23b">[5]Plants1!$CG$14:$CG$1884</definedName>
    <definedName name="Include24">[5]Plants1!$CB$14:$CB$1884</definedName>
    <definedName name="Include24a">[5]Plants1!$CE$14:$CE$1884</definedName>
    <definedName name="Include24b">[5]Plants1!$CH$14:$CH$1884</definedName>
    <definedName name="IncludeElArea">[5]Geo!$B$11:$C$15</definedName>
    <definedName name="IncludePlantType">[5]PlantType!$B$11:$D$30</definedName>
    <definedName name="IncludeTechnology">[5]Technology!$B$11:$D$44</definedName>
    <definedName name="Increase_in_efficiency_of_vehicles_List">'[3]Data validation A'!#REF!</definedName>
    <definedName name="IND_TOTAL">[8]IND!$FI$4:$FP$68</definedName>
    <definedName name="Inflation">[6]General!#REF!</definedName>
    <definedName name="JPNY_NG">[9]Beregn!$A$27:$IV$27</definedName>
    <definedName name="JPTY_BIT">[9]Beregn!$A$24:$IV$24</definedName>
    <definedName name="JPTY_BZ">[9]Beregn!$A$11:$IV$11</definedName>
    <definedName name="JPTY_BZFLY">[9]Beregn!$A$12:$IV$12</definedName>
    <definedName name="JPTY_BZJP4">[9]Beregn!$A$13:$IV$13</definedName>
    <definedName name="JPTY_F">[9]Beregn!$A$19:$IV$19</definedName>
    <definedName name="JPTY_GASD">[9]Beregn!$A$18:$IV$18</definedName>
    <definedName name="JPTY_HF">[9]Beregn!$A$6:$IV$6</definedName>
    <definedName name="JPTY_JP1">[9]Beregn!$A$16:$IV$16</definedName>
    <definedName name="JPTY_LPG">[9]Beregn!$A$9:$IV$9</definedName>
    <definedName name="JPTY_LVN">[9]Beregn!$A$10:$IV$10</definedName>
    <definedName name="JPTY_PETR">[9]Beregn!$A$15:$IV$15</definedName>
    <definedName name="JPTY_PK">[9]Beregn!$A$21:$IV$21</definedName>
    <definedName name="JPTY_RG">[9]Beregn!$A$8:$IV$8</definedName>
    <definedName name="JPTY_RO">[9]Beregn!$A$3:$IV$3</definedName>
    <definedName name="JPTY_SO">[9]Beregn!$A$25:$IV$25</definedName>
    <definedName name="JPTY_TERP">[9]Beregn!$A$23:$IV$23</definedName>
    <definedName name="KONELNYBRTJY_NG">[9]EPdata_dk!$A$5:$IV$5</definedName>
    <definedName name="KONELRAFFTJY_F">[9]EPdata_dk!$A$212:$IV$212</definedName>
    <definedName name="KONFVRAFFTJY_F">[9]EPdata_dk!$A$239:$IV$239</definedName>
    <definedName name="Konsulent_Prisår">#REF!</definedName>
    <definedName name="LAND_TOTAL">[8]LAND!$GU$4:$HB$68</definedName>
    <definedName name="LastPSOYear">[6]Plants!$H$2</definedName>
    <definedName name="NaturgasAvance_Prisår">#REF!</definedName>
    <definedName name="Nettarif">[6]TechnologyData!$F$11</definedName>
    <definedName name="NGCC_SmallBP">[6]TechnologyData!$A$72:$M$99</definedName>
    <definedName name="NGDITTMY">[9]Rådata!$B$323:$IV$323</definedName>
    <definedName name="NGEFNSMY_NFUEL">[9]Rådata!$B$329:$IV$329</definedName>
    <definedName name="NGEFTRMY">[9]Rådata!$A$322:$IV$322</definedName>
    <definedName name="nhydro">[6]General!#REF!</definedName>
    <definedName name="NyeNGCC">[6]Plants!$J$5</definedName>
    <definedName name="øbgabrsl">#REF!</definedName>
    <definedName name="øelcbrsl">#REF!</definedName>
    <definedName name="OffshoreWindPark">[6]TechnologyData!$O$43:$AA$70</definedName>
    <definedName name="øfjvbrsl">#REF!</definedName>
    <definedName name="Omr_biomasse">'[7]Biomasse priser (omr)'!$A$4:$F$34</definedName>
    <definedName name="Omr_elemissioner">'[7]El-emissioner (omr)'!$A$5:$K$35</definedName>
    <definedName name="Omr_elpriser">'[7]Elpriser (omr)'!$A$4:$I$26</definedName>
    <definedName name="Omr_fossile">'[7]Fossile priser (omr)'!$A$4:$J$34</definedName>
    <definedName name="Omr_FV_omkostninger">'[7]Fjernvarmepriser (omr)'!$A$29:$P$51</definedName>
    <definedName name="Omr_FVemissioner">'[7]Fjernvarme-emissioner (omr)'!$A$5:$K$35</definedName>
    <definedName name="OnshoreWindPark">[6]TechnologyData!$O$14:$AA$41</definedName>
    <definedName name="OPEPMY_BZ">[9]Rådata!$A$69:$IV$69</definedName>
    <definedName name="OPEPMY_BZFLY">[9]Rådata!$A$61:$IV$61</definedName>
    <definedName name="OPEPMY_BZJP4">[9]Rådata!$A$85:$IV$85</definedName>
    <definedName name="OPEPMY_GASD">[9]Rådata!$A$109:$IV$109</definedName>
    <definedName name="OPEPMY_JP1">[9]Rådata!$A$101:$IV$101</definedName>
    <definedName name="OPEPMY_PETR">[9]Rådata!$A$93:$IV$93</definedName>
    <definedName name="OPEPTY_BIT">[9]Rådata!$A$181:$IV$181</definedName>
    <definedName name="OPEPTY_F">[9]Rådata!$A$129:$IV$129</definedName>
    <definedName name="OPEPTY_LPG">[9]Rådata!$A$44:$IV$44</definedName>
    <definedName name="OPEPTY_LVN">[9]Rådata!$A$53:$IV$53</definedName>
    <definedName name="OPEPTY_PK">[9]Rådata!$A$149:$IV$149</definedName>
    <definedName name="OPEPTY_RG">[9]Rådata!$A$40:$IV$40</definedName>
    <definedName name="OPEPTY_SO">[9]Rådata!$A$171:$IV$171</definedName>
    <definedName name="OPEPTY_TERP">[9]Rådata!$A$162:$IV$162</definedName>
    <definedName name="OPFRMY_GASD">[9]Rådata!$A$115:$IV$115</definedName>
    <definedName name="OPFRTY_F">[9]Rådata!$A$135:$IV$135</definedName>
    <definedName name="OPFRTY_LPG">[9]Rådata!$A$49:$IV$49</definedName>
    <definedName name="OS_TOTAL">[8]OS!$DQ$4:$DX$68</definedName>
    <definedName name="Pal_Workbook_GUID" hidden="1">"72JZWYL6P959RFW66W1IKY6K"</definedName>
    <definedName name="PlantDesc1">'[5]TIMES-DK codes'!$B$12:$C$48</definedName>
    <definedName name="PlantDesc2">'[5]TIMES-DK codes'!$D$12:$E$40</definedName>
    <definedName name="PlantName_1">[5]Plants1!$A$14:$A$1884</definedName>
    <definedName name="Prisår_Til_Ramses">#REF!</definedName>
    <definedName name="Private_Producenter">[8]PP_PS!$EJ$3:$FC$68</definedName>
    <definedName name="PS_TOTAL">[8]PS!$DR$4:$DY$68</definedName>
    <definedName name="PV_cap">'[3]Data validation A'!$G$26:$I$26</definedName>
    <definedName name="PVEL_RG">[9]EPdata_dk!$A$107:$IV$107</definedName>
    <definedName name="PVFV_RG">[9]EPdata_dk!$A$123:$IV$123</definedName>
    <definedName name="PVRENS_BIA">[9]EPdata_dk!$A$157:$IV$157</definedName>
    <definedName name="PVRENS_BID">[9]EPdata_dk!$A$156:$IV$156</definedName>
    <definedName name="r_AA">[2]Beregn!$87:$87</definedName>
    <definedName name="r_AB">[2]Beregn!$88:$88</definedName>
    <definedName name="r_AC">[2]Beregn!$89:$89</definedName>
    <definedName name="r_AD">[2]Beregn!$90:$90</definedName>
    <definedName name="r_AE">[2]Beregn!$91:$91</definedName>
    <definedName name="r_AG">[2]Beregn!$92:$92</definedName>
    <definedName name="r_AK">[2]Beregn!$94:$94</definedName>
    <definedName name="r_AM">[2]Beregn!$95:$95</definedName>
    <definedName name="r_ED">[2]Beregn!$100:$100</definedName>
    <definedName name="r_EE">[2]Beregn!$101:$101</definedName>
    <definedName name="r_EH">[2]Beregn!$102:$102</definedName>
    <definedName name="r_ME">[2]Beregn!$111:$111</definedName>
    <definedName name="r_MG">[2]Beregn!$112:$112</definedName>
    <definedName name="r_MI">[2]Beregn!$113:$113</definedName>
    <definedName name="r_MJ">[2]Beregn!$114:$114</definedName>
    <definedName name="r_MK">[2]Beregn!$115:$115</definedName>
    <definedName name="r_ML">[2]Beregn!$116:$116</definedName>
    <definedName name="r_MM">[2]Beregn!$117:$117</definedName>
    <definedName name="r_NN">[2]Beregn!$119:$119</definedName>
    <definedName name="r_OO">[2]Beregn!$121:$121</definedName>
    <definedName name="r_PP">[2]Beregn!$123:$123</definedName>
    <definedName name="r_QQ">[2]Beregn!$125:$125</definedName>
    <definedName name="Raggr1">[20]Rækker!$A$4:$A$4</definedName>
    <definedName name="Raggr2">[20]Rækker!$B$4:$B$4</definedName>
    <definedName name="Raggr3">[20]Rækker!$C$4:$C$4</definedName>
    <definedName name="RAMSES_Kvoteomfattet">[8]RAMSES_Kvoteomfattet!$AB$4:$AT$69</definedName>
    <definedName name="Ramses_Prisår">#REF!</definedName>
    <definedName name="Real_interest_rate">[21]TechnologyData!$B$37</definedName>
    <definedName name="RefurbishedCoalBioCHP">[6]TechnologyData!$A$43:$M$70</definedName>
    <definedName name="Renewable_energy_target_List">'[3]Data validation A'!$G$16:$N$16</definedName>
    <definedName name="RenovCKV">[6]Plants!$J$4</definedName>
    <definedName name="ResTAX" comment="Residential taxes">[22]SUPTAX!$B$14:$AG$101</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SØK">'[11]Centrale data'!$C$32</definedName>
    <definedName name="RVEFTY_HF">[9]Rådata!$A$36:$IV$36</definedName>
    <definedName name="RVEFTY_RO">[9]Rådata!$A$28:$IV$28</definedName>
    <definedName name="Saggr1">[20]Søjler!$A$4:$A$7</definedName>
    <definedName name="Saggr2">[20]Søjler!$B$4:$B$7</definedName>
    <definedName name="Saggr3">[20]Søjler!$C$4:$C$7</definedName>
    <definedName name="Saggr4">[20]Søjler!$D$4:$D$7</definedName>
    <definedName name="Saggr5">[20]Søjler!$E$4:$E$7</definedName>
    <definedName name="Saggr6">[20]Søjler!$F$4:$F$7</definedName>
    <definedName name="Saggr7">[20]Søjler!$G$4:$G$7</definedName>
    <definedName name="Saggr8">[20]Søjler!$H$4:$H$7</definedName>
    <definedName name="Sectors">'[3]Data validation B'!$B$14:$B$17</definedName>
    <definedName name="Series_Agriculture">OFFSET([23]TimeSeries!$I$6,0,0,COUNTA([23]TimeSeries!$A$6:$A$8759))</definedName>
    <definedName name="Series_Chemical">OFFSET([23]TimeSeries!$K$6,0,0,COUNTA([23]TimeSeries!$A$6:$A$8759))</definedName>
    <definedName name="Series_Construction">OFFSET([23]TimeSeries!$S$6,0,0,COUNTA([23]TimeSeries!$A$6:$A$8759))</definedName>
    <definedName name="Series_Food">OFFSET([23]TimeSeries!$J$6,0,0,COUNTA([23]TimeSeries!$A$6:$A$8759))</definedName>
    <definedName name="Series_Glas_Concrete">OFFSET([23]TimeSeries!$L$6,0,0,COUNTA([23]TimeSeries!$A$6:$A$8759))</definedName>
    <definedName name="Series_Metal">OFFSET([23]TimeSeries!$M$6,0,0,COUNTA([23]TimeSeries!$A$6:$A$8759))</definedName>
    <definedName name="Series_Motor_Vehicles">OFFSET([23]TimeSeries!$O$6,0,0,COUNTA([23]TimeSeries!$A$6:$A$8759))</definedName>
    <definedName name="Series_Oth_Commodity">OFFSET([23]TimeSeries!$N$6,0,0,COUNTA([23]TimeSeries!$A$6:$A$8759))</definedName>
    <definedName name="Series_Oth_Utilities">OFFSET([23]TimeSeries!$T$6,0,0,COUNTA([23]TimeSeries!$A$6:$A$8759))</definedName>
    <definedName name="Series_Private_Service">OFFSET([23]TimeSeries!$Q$6,0,0,COUNTA([23]TimeSeries!$A$6:$A$8759))</definedName>
    <definedName name="Series_Public_Service">OFFSET([23]TimeSeries!$R$6,0,0,COUNTA([23]TimeSeries!$A$6:$A$8759))</definedName>
    <definedName name="Series_PV">OFFSET([23]TimeSeries!$D$6,0,0,COUNTA([23]TimeSeries!$A$6:$A$8759))</definedName>
    <definedName name="Series_Wholesale_Retail">OFFSET([23]TimeSeries!$P$6,0,0,COUNTA([23]TimeSeries!$A$6:$A$8759))</definedName>
    <definedName name="Series_Wind_OfS_DKE">OFFSET([23]TimeSeries!$G$6,0,0,COUNTA([23]TimeSeries!$A$6:$A$8759))</definedName>
    <definedName name="Series_Wind_OfS_DKW">OFFSET([23]TimeSeries!$H$6,0,0,COUNTA([23]TimeSeries!$A$6:$A$8759))</definedName>
    <definedName name="Series_Wind_OnS_DKE">OFFSET([23]TimeSeries!$E$6,0,0,COUNTA([23]TimeSeries!$A$6:$A$8759))</definedName>
    <definedName name="Series_Wind_OnS_DKW">OFFSET([23]TimeSeries!$F$6,0,0,COUNTA([23]TimeSeries!$A$6:$A$8759))</definedName>
    <definedName name="Solar_thermal_cap">'[3]Data validation A'!$G$25:$I$25</definedName>
    <definedName name="Startår">[7]Forside!$B$3</definedName>
    <definedName name="Status">'[3]Data validation B'!$B$8:$B$10</definedName>
    <definedName name="Svovl_NOx_Prisår">#REF!</definedName>
    <definedName name="TechName_1">[5]Plants1!$CP$14:$CP$1884</definedName>
    <definedName name="TPMY_BZ">[9]Beregn!$A$50:$IV$50</definedName>
    <definedName name="TPMY_BZFLY">[9]Beregn!$A$51:$IV$51</definedName>
    <definedName name="TPMY_BZJP4">[9]Beregn!$A$52:$IV$52</definedName>
    <definedName name="TPMY_GASD">[9]Beregn!$A$55:$IV$55</definedName>
    <definedName name="TPMY_JP1">[9]Beregn!$A$54:$IV$54</definedName>
    <definedName name="TPMY_PETR">[9]Beregn!$A$53:$IV$53</definedName>
    <definedName name="Translate">'[5]Plants Translate 1'!$E$12:$K$55</definedName>
    <definedName name="TraTAX" comment="Transport taxes">[24]TraTAX!$B$15:$AF$57</definedName>
    <definedName name="TS_Duration">OFFSET([23]TimeSeries!$C$6,0,0,COUNTA([23]TimeSeries!$A$6:$A$8759))</definedName>
    <definedName name="TS_Name">OFFSET([23]TimeSeries!$A$6,0,0,COUNTA([23]TimeSeries!$A$6:$A$8759))</definedName>
    <definedName name="VARWINOFF">'[17]O&amp;M waste and WIN '!$L$13</definedName>
    <definedName name="VARWINON">'[17]O&amp;M waste and WIN '!$L$14</definedName>
    <definedName name="VARWSTBO">#REF!</definedName>
    <definedName name="VARWSTBP">#REF!</definedName>
    <definedName name="WasteCHP">[6]TechnologyData!$A$101:$M$129</definedName>
    <definedName name="Wave_cap">'[3]Data validation A'!$G$28:$I$28</definedName>
    <definedName name="Wind_offshore_cap">'[3]Data validation A'!$G$24:$I$24</definedName>
    <definedName name="Wind_onshore_cap">'[3]Data validation A'!$G$23:$I$23</definedName>
    <definedName name="Wind_production_List">'[3]Data validation A'!$G$18:$L$18</definedName>
    <definedName name="Wood_SmallBP">[6]TechnologyData!$A$131:$M$158</definedName>
    <definedName name="x">[25]AGR_Fuels!$A$2</definedName>
    <definedName name="XX">[26]Elpris!$I$3</definedName>
    <definedName name="Years">'[3]Data validation B'!$B$21:$B$31</definedName>
    <definedName name="YesNo">'[3]Data validation B'!$B$41:$B$42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8" i="6" l="1"/>
  <c r="M17" i="6"/>
  <c r="M16" i="6"/>
  <c r="M9" i="6"/>
  <c r="M8" i="6"/>
  <c r="M7" i="6"/>
  <c r="J63" i="14"/>
  <c r="J52" i="14"/>
  <c r="J41" i="14"/>
  <c r="J30" i="14"/>
  <c r="J19" i="14"/>
  <c r="J8" i="14"/>
  <c r="G27" i="14"/>
  <c r="J52" i="2"/>
  <c r="J41" i="2"/>
  <c r="J30" i="2"/>
  <c r="J19" i="2"/>
  <c r="J52" i="3"/>
  <c r="J41" i="3"/>
  <c r="J30" i="3"/>
  <c r="J19" i="3"/>
  <c r="J52" i="4"/>
  <c r="J41" i="4"/>
  <c r="J30" i="4"/>
  <c r="J19" i="4"/>
  <c r="J8" i="2"/>
  <c r="J8" i="3"/>
  <c r="J8" i="4"/>
  <c r="C8" i="5"/>
  <c r="C7" i="5"/>
  <c r="C6" i="5"/>
  <c r="C5" i="5"/>
  <c r="C4" i="5"/>
  <c r="C3" i="5"/>
  <c r="L7" i="6"/>
  <c r="K7" i="6"/>
  <c r="J7" i="6"/>
  <c r="I7" i="6"/>
  <c r="H7" i="6"/>
  <c r="G7" i="6"/>
  <c r="F7" i="6"/>
  <c r="E7" i="6"/>
  <c r="D3" i="5" l="1"/>
  <c r="E3" i="5"/>
  <c r="F3" i="5"/>
  <c r="G3" i="5"/>
  <c r="H3" i="5"/>
  <c r="I3" i="5"/>
  <c r="D4" i="5"/>
  <c r="E4" i="5"/>
  <c r="F4" i="5"/>
  <c r="G4" i="5"/>
  <c r="H4" i="5"/>
  <c r="I4" i="5"/>
  <c r="D5" i="5"/>
  <c r="E5" i="5"/>
  <c r="F5" i="5"/>
  <c r="G5" i="5"/>
  <c r="H5" i="5"/>
  <c r="I5" i="5"/>
  <c r="D6" i="5"/>
  <c r="E6" i="5"/>
  <c r="F6" i="5"/>
  <c r="G6" i="5"/>
  <c r="H6" i="5"/>
  <c r="I6" i="5"/>
  <c r="I14" i="5"/>
  <c r="H14" i="5"/>
  <c r="G14" i="5"/>
  <c r="F14" i="5"/>
  <c r="E14" i="5"/>
  <c r="D14" i="5"/>
  <c r="I13" i="5"/>
  <c r="H13" i="5"/>
  <c r="G13" i="5"/>
  <c r="F13" i="5"/>
  <c r="E13" i="5"/>
  <c r="D13" i="5"/>
  <c r="I12" i="5"/>
  <c r="H12" i="5"/>
  <c r="G12" i="5"/>
  <c r="F12" i="5"/>
  <c r="E12" i="5"/>
  <c r="D12" i="5"/>
  <c r="I11" i="5"/>
  <c r="H11" i="5"/>
  <c r="G11" i="5"/>
  <c r="F11" i="5"/>
  <c r="E11" i="5"/>
  <c r="D11" i="5"/>
  <c r="C14" i="5"/>
  <c r="C13" i="5"/>
  <c r="C12" i="5"/>
  <c r="C11" i="5"/>
  <c r="L17" i="6"/>
  <c r="K17" i="6"/>
  <c r="J17" i="6"/>
  <c r="I17" i="6"/>
  <c r="H17" i="6"/>
  <c r="G17" i="6"/>
  <c r="F17" i="6"/>
  <c r="E17" i="6"/>
  <c r="BF84" i="11"/>
  <c r="AW84" i="11" s="1" a="1"/>
  <c r="AW84" i="11" s="1"/>
  <c r="BE84" i="11"/>
  <c r="BD84" i="11"/>
  <c r="BC84" i="11"/>
  <c r="BB84" i="11"/>
  <c r="BA84" i="11"/>
  <c r="AZ84" i="11"/>
  <c r="BD83" i="11"/>
  <c r="BC83" i="11"/>
  <c r="BB83" i="11"/>
  <c r="BA83" i="11"/>
  <c r="AZ83" i="11"/>
  <c r="W83" i="11"/>
  <c r="W42" i="11" s="1"/>
  <c r="BF81" i="11"/>
  <c r="BE81" i="11"/>
  <c r="BD81" i="11"/>
  <c r="BC81" i="11"/>
  <c r="BB81" i="11"/>
  <c r="AZ81" i="11"/>
  <c r="BF80" i="11"/>
  <c r="BF83" i="11" s="1"/>
  <c r="AW83" i="11" s="1" a="1"/>
  <c r="AW83" i="11" s="1"/>
  <c r="BE80" i="11"/>
  <c r="BE83" i="11" s="1"/>
  <c r="AV83" i="11" s="1" a="1"/>
  <c r="AV83" i="11" s="1"/>
  <c r="BD80" i="11"/>
  <c r="BC80" i="11"/>
  <c r="BB80" i="11"/>
  <c r="BA80" i="11"/>
  <c r="AZ80" i="11"/>
  <c r="AE78" i="11"/>
  <c r="AD78" i="11"/>
  <c r="AC78" i="11"/>
  <c r="AB78" i="11"/>
  <c r="AA78" i="11"/>
  <c r="Z78" i="11"/>
  <c r="Y78" i="11"/>
  <c r="X78" i="11"/>
  <c r="W78" i="11"/>
  <c r="V78" i="11"/>
  <c r="U78" i="11"/>
  <c r="T78" i="11"/>
  <c r="S78" i="11"/>
  <c r="R78" i="11"/>
  <c r="Q78" i="11"/>
  <c r="P78" i="11"/>
  <c r="O78" i="11"/>
  <c r="N78" i="11"/>
  <c r="M78" i="11"/>
  <c r="L78" i="11"/>
  <c r="K78" i="11"/>
  <c r="J78" i="11"/>
  <c r="I78" i="11"/>
  <c r="H78" i="11"/>
  <c r="G78" i="11"/>
  <c r="F78" i="11"/>
  <c r="E78" i="11"/>
  <c r="D78" i="11"/>
  <c r="C78" i="11"/>
  <c r="BF77" i="11"/>
  <c r="BG77" i="11" s="1"/>
  <c r="BE77" i="11"/>
  <c r="BD77" i="11"/>
  <c r="BC77" i="11"/>
  <c r="BB77" i="11"/>
  <c r="BA77" i="11"/>
  <c r="AZ77" i="11"/>
  <c r="AE77" i="11"/>
  <c r="AD77" i="11"/>
  <c r="AC77" i="11"/>
  <c r="AB77" i="11"/>
  <c r="AB83" i="11" s="1"/>
  <c r="AA77" i="11"/>
  <c r="Z77" i="11"/>
  <c r="Y77" i="11"/>
  <c r="X77" i="11"/>
  <c r="W77" i="11"/>
  <c r="V77" i="11"/>
  <c r="U77" i="11"/>
  <c r="T77" i="11"/>
  <c r="S77" i="11"/>
  <c r="R77" i="11"/>
  <c r="Q77" i="11"/>
  <c r="P77" i="11"/>
  <c r="O77" i="11"/>
  <c r="N77" i="11"/>
  <c r="M77" i="11"/>
  <c r="L77" i="11"/>
  <c r="K77" i="11"/>
  <c r="J77" i="11"/>
  <c r="I77" i="11"/>
  <c r="H77" i="11"/>
  <c r="G77" i="11"/>
  <c r="F77" i="11"/>
  <c r="E77" i="11"/>
  <c r="D77" i="11"/>
  <c r="D83" i="11" s="1"/>
  <c r="C77" i="11"/>
  <c r="BG76" i="11"/>
  <c r="BF76" i="11"/>
  <c r="AW76" i="11" s="1" a="1"/>
  <c r="AW76" i="11" s="1"/>
  <c r="BE76" i="11"/>
  <c r="BD76" i="11"/>
  <c r="AZ76" i="11"/>
  <c r="AE76" i="11"/>
  <c r="AD76" i="11"/>
  <c r="AC76" i="11"/>
  <c r="AB76" i="11"/>
  <c r="AA76" i="11"/>
  <c r="Z76" i="11"/>
  <c r="Y76" i="11"/>
  <c r="Y44" i="11" s="1"/>
  <c r="X76" i="11"/>
  <c r="X44" i="11" s="1"/>
  <c r="W76" i="11"/>
  <c r="V76" i="11"/>
  <c r="U76" i="11"/>
  <c r="T76" i="11"/>
  <c r="T44" i="11" s="1"/>
  <c r="S76" i="11"/>
  <c r="S44" i="11" s="1"/>
  <c r="R76" i="11"/>
  <c r="Q76" i="11"/>
  <c r="P76" i="11"/>
  <c r="P44" i="11" s="1"/>
  <c r="P51" i="11" s="1"/>
  <c r="O76" i="11"/>
  <c r="O44" i="11" s="1"/>
  <c r="O51" i="11" s="1"/>
  <c r="N76" i="11"/>
  <c r="M76" i="11"/>
  <c r="L76" i="11"/>
  <c r="K76" i="11"/>
  <c r="K44" i="11" s="1"/>
  <c r="K51" i="11" s="1"/>
  <c r="J76" i="11"/>
  <c r="J44" i="11" s="1"/>
  <c r="J51" i="11" s="1"/>
  <c r="I76" i="11"/>
  <c r="I44" i="11" s="1"/>
  <c r="I51" i="11" s="1"/>
  <c r="H76" i="11"/>
  <c r="G76" i="11"/>
  <c r="F76" i="11"/>
  <c r="E76" i="11"/>
  <c r="E44" i="11" s="1"/>
  <c r="E51" i="11" s="1"/>
  <c r="D76" i="11"/>
  <c r="C76" i="11"/>
  <c r="BF75" i="11"/>
  <c r="BG75" i="11" s="1"/>
  <c r="BE75" i="11"/>
  <c r="BD75" i="11"/>
  <c r="BC75" i="11"/>
  <c r="BB75" i="11"/>
  <c r="BA75" i="11"/>
  <c r="AZ75" i="11"/>
  <c r="AA75" i="11"/>
  <c r="Z75" i="11"/>
  <c r="W75" i="11"/>
  <c r="R75" i="11"/>
  <c r="N75" i="11"/>
  <c r="L75" i="11"/>
  <c r="J75" i="11"/>
  <c r="F75" i="11"/>
  <c r="D75" i="11"/>
  <c r="AE74" i="11"/>
  <c r="AD74" i="11"/>
  <c r="AC74" i="11"/>
  <c r="AB74" i="11"/>
  <c r="AB75" i="11" s="1"/>
  <c r="AA74" i="11"/>
  <c r="Z74" i="11"/>
  <c r="Y74" i="11"/>
  <c r="X74" i="11"/>
  <c r="W74" i="11"/>
  <c r="V74" i="11"/>
  <c r="U74" i="11"/>
  <c r="T74" i="11"/>
  <c r="S74" i="11"/>
  <c r="S75" i="11" s="1"/>
  <c r="R74" i="11"/>
  <c r="Q74" i="11"/>
  <c r="P74" i="11"/>
  <c r="O74" i="11"/>
  <c r="O75" i="11" s="1"/>
  <c r="N74" i="11"/>
  <c r="M74" i="11"/>
  <c r="M75" i="11" s="1"/>
  <c r="L74" i="11"/>
  <c r="K74" i="11"/>
  <c r="J74" i="11"/>
  <c r="I74" i="11"/>
  <c r="I85" i="11" s="1"/>
  <c r="I45" i="11" s="1"/>
  <c r="H74" i="11"/>
  <c r="H85" i="11" s="1"/>
  <c r="H45" i="11" s="1"/>
  <c r="G74" i="11"/>
  <c r="G75" i="11" s="1"/>
  <c r="F74" i="11"/>
  <c r="E74" i="11"/>
  <c r="D74" i="11"/>
  <c r="C74" i="11"/>
  <c r="AE73" i="11"/>
  <c r="AE75" i="11" s="1"/>
  <c r="AD73" i="11"/>
  <c r="AD75" i="11" s="1"/>
  <c r="AC73" i="11"/>
  <c r="AC75" i="11" s="1"/>
  <c r="AB73" i="11"/>
  <c r="AA73" i="11"/>
  <c r="Z73" i="11"/>
  <c r="Y73" i="11"/>
  <c r="Y75" i="11" s="1"/>
  <c r="X73" i="11"/>
  <c r="X75" i="11" s="1"/>
  <c r="W73" i="11"/>
  <c r="V73" i="11"/>
  <c r="V75" i="11" s="1"/>
  <c r="U73" i="11"/>
  <c r="U75" i="11" s="1"/>
  <c r="T73" i="11"/>
  <c r="T75" i="11" s="1"/>
  <c r="S73" i="11"/>
  <c r="R73" i="11"/>
  <c r="Q73" i="11"/>
  <c r="Q75" i="11" s="1"/>
  <c r="P73" i="11"/>
  <c r="P75" i="11" s="1"/>
  <c r="O73" i="11"/>
  <c r="N73" i="11"/>
  <c r="M73" i="11"/>
  <c r="L73" i="11"/>
  <c r="K73" i="11"/>
  <c r="K75" i="11" s="1"/>
  <c r="J73" i="11"/>
  <c r="I73" i="11"/>
  <c r="I75" i="11" s="1"/>
  <c r="H73" i="11"/>
  <c r="H75" i="11" s="1"/>
  <c r="G73" i="11"/>
  <c r="F73" i="11"/>
  <c r="E73" i="11"/>
  <c r="E75" i="11" s="1"/>
  <c r="D73" i="11"/>
  <c r="C73" i="11"/>
  <c r="C75" i="11" s="1"/>
  <c r="BF72" i="11"/>
  <c r="BG72" i="11" s="1"/>
  <c r="BE72" i="11"/>
  <c r="BD72" i="11"/>
  <c r="BC72" i="11"/>
  <c r="BB72" i="11"/>
  <c r="BA72" i="11"/>
  <c r="AZ72" i="11"/>
  <c r="AW72" i="11" a="1"/>
  <c r="AW72" i="11" s="1"/>
  <c r="AE72" i="11"/>
  <c r="AB72" i="11"/>
  <c r="W72" i="11"/>
  <c r="S72" i="11"/>
  <c r="Q72" i="11"/>
  <c r="K72" i="11"/>
  <c r="I72" i="11"/>
  <c r="D72" i="11"/>
  <c r="C72" i="11"/>
  <c r="AE71" i="11"/>
  <c r="AD71" i="11"/>
  <c r="AC71" i="11"/>
  <c r="AB71" i="11"/>
  <c r="AA71" i="11"/>
  <c r="Z71" i="11"/>
  <c r="Y71" i="11"/>
  <c r="X71" i="11"/>
  <c r="X72" i="11" s="1"/>
  <c r="W71" i="11"/>
  <c r="V71" i="11"/>
  <c r="U71" i="11"/>
  <c r="T71" i="11"/>
  <c r="T72" i="11" s="1"/>
  <c r="S71" i="11"/>
  <c r="R71" i="11"/>
  <c r="R72" i="11" s="1"/>
  <c r="E32" i="11" s="1"/>
  <c r="Q71" i="11"/>
  <c r="P71" i="11"/>
  <c r="P85" i="11" s="1"/>
  <c r="P45" i="11" s="1"/>
  <c r="O71" i="11"/>
  <c r="N71" i="11"/>
  <c r="M71" i="11"/>
  <c r="M85" i="11" s="1"/>
  <c r="M45" i="11" s="1"/>
  <c r="L71" i="11"/>
  <c r="L72" i="11" s="1"/>
  <c r="K71" i="11"/>
  <c r="J71" i="11"/>
  <c r="I71" i="11"/>
  <c r="H71" i="11"/>
  <c r="G71" i="11"/>
  <c r="G85" i="11" s="1"/>
  <c r="G45" i="11" s="1"/>
  <c r="G52" i="11" s="1"/>
  <c r="F71" i="11"/>
  <c r="E71" i="11"/>
  <c r="E85" i="11" s="1"/>
  <c r="E45" i="11" s="1"/>
  <c r="E52" i="11" s="1"/>
  <c r="D71" i="11"/>
  <c r="D85" i="11" s="1"/>
  <c r="D45" i="11" s="1"/>
  <c r="C71" i="11"/>
  <c r="AE70" i="11"/>
  <c r="AD70" i="11"/>
  <c r="AD72" i="11" s="1"/>
  <c r="AC70" i="11"/>
  <c r="AC72" i="11" s="1"/>
  <c r="AB70" i="11"/>
  <c r="AA70" i="11"/>
  <c r="AA72" i="11" s="1"/>
  <c r="Z70" i="11"/>
  <c r="Z72" i="11" s="1"/>
  <c r="Y70" i="11"/>
  <c r="Y72" i="11" s="1"/>
  <c r="X70" i="11"/>
  <c r="W70" i="11"/>
  <c r="V70" i="11"/>
  <c r="V72" i="11" s="1"/>
  <c r="U70" i="11"/>
  <c r="U72" i="11" s="1"/>
  <c r="T70" i="11"/>
  <c r="S70" i="11"/>
  <c r="S83" i="11" s="1"/>
  <c r="R70" i="11"/>
  <c r="Q70" i="11"/>
  <c r="Q83" i="11" s="1"/>
  <c r="P70" i="11"/>
  <c r="P72" i="11" s="1"/>
  <c r="O70" i="11"/>
  <c r="O72" i="11" s="1"/>
  <c r="N70" i="11"/>
  <c r="N83" i="11" s="1"/>
  <c r="M70" i="11"/>
  <c r="M72" i="11" s="1"/>
  <c r="L70" i="11"/>
  <c r="K70" i="11"/>
  <c r="J70" i="11"/>
  <c r="J72" i="11" s="1"/>
  <c r="I70" i="11"/>
  <c r="H70" i="11"/>
  <c r="H72" i="11" s="1"/>
  <c r="G70" i="11"/>
  <c r="G72" i="11" s="1"/>
  <c r="F70" i="11"/>
  <c r="F83" i="11" s="1"/>
  <c r="E70" i="11"/>
  <c r="D70" i="11"/>
  <c r="C70" i="11"/>
  <c r="BG69" i="11"/>
  <c r="BF69" i="11"/>
  <c r="BE69" i="11"/>
  <c r="BD69" i="11"/>
  <c r="BC69" i="11"/>
  <c r="BB69" i="11"/>
  <c r="BA69" i="11"/>
  <c r="AZ69" i="11"/>
  <c r="AW69" i="11"/>
  <c r="AW69" i="11" a="1"/>
  <c r="AB69" i="11"/>
  <c r="X69" i="11"/>
  <c r="V69" i="11"/>
  <c r="P69" i="11"/>
  <c r="N69" i="11"/>
  <c r="I69" i="11"/>
  <c r="H69" i="11"/>
  <c r="E69" i="11"/>
  <c r="AE68" i="11"/>
  <c r="AE85" i="11" s="1"/>
  <c r="AE45" i="11" s="1"/>
  <c r="AD68" i="11"/>
  <c r="AD85" i="11" s="1"/>
  <c r="AD45" i="11" s="1"/>
  <c r="AC68" i="11"/>
  <c r="AC85" i="11" s="1"/>
  <c r="AC45" i="11" s="1"/>
  <c r="AB68" i="11"/>
  <c r="AA68" i="11"/>
  <c r="AA85" i="11" s="1"/>
  <c r="AA45" i="11" s="1"/>
  <c r="Z68" i="11"/>
  <c r="Z85" i="11" s="1"/>
  <c r="Z45" i="11" s="1"/>
  <c r="Y68" i="11"/>
  <c r="Y85" i="11" s="1"/>
  <c r="Y45" i="11" s="1"/>
  <c r="X68" i="11"/>
  <c r="X85" i="11" s="1"/>
  <c r="X45" i="11" s="1"/>
  <c r="W68" i="11"/>
  <c r="W69" i="11" s="1"/>
  <c r="V68" i="11"/>
  <c r="V85" i="11" s="1"/>
  <c r="V45" i="11" s="1"/>
  <c r="U68" i="11"/>
  <c r="U85" i="11" s="1"/>
  <c r="U45" i="11" s="1"/>
  <c r="T68" i="11"/>
  <c r="T85" i="11" s="1"/>
  <c r="T45" i="11" s="1"/>
  <c r="S68" i="11"/>
  <c r="S69" i="11" s="1"/>
  <c r="R68" i="11"/>
  <c r="R85" i="11" s="1"/>
  <c r="R45" i="11" s="1"/>
  <c r="Q68" i="11"/>
  <c r="Q85" i="11" s="1"/>
  <c r="Q45" i="11" s="1"/>
  <c r="P68" i="11"/>
  <c r="O68" i="11"/>
  <c r="O85" i="11" s="1"/>
  <c r="O45" i="11" s="1"/>
  <c r="N68" i="11"/>
  <c r="N85" i="11" s="1"/>
  <c r="N45" i="11" s="1"/>
  <c r="M68" i="11"/>
  <c r="L68" i="11"/>
  <c r="L85" i="11" s="1"/>
  <c r="L45" i="11" s="1"/>
  <c r="L52" i="11" s="1"/>
  <c r="K68" i="11"/>
  <c r="K85" i="11" s="1"/>
  <c r="K45" i="11" s="1"/>
  <c r="K52" i="11" s="1"/>
  <c r="J68" i="11"/>
  <c r="J85" i="11" s="1"/>
  <c r="J45" i="11" s="1"/>
  <c r="I68" i="11"/>
  <c r="H68" i="11"/>
  <c r="G68" i="11"/>
  <c r="F68" i="11"/>
  <c r="F85" i="11" s="1"/>
  <c r="F45" i="11" s="1"/>
  <c r="E68" i="11"/>
  <c r="D68" i="11"/>
  <c r="C68" i="11"/>
  <c r="C85" i="11" s="1"/>
  <c r="C45" i="11" s="1"/>
  <c r="C52" i="11" s="1"/>
  <c r="AE67" i="11"/>
  <c r="AE83" i="11" s="1"/>
  <c r="AD67" i="11"/>
  <c r="AD83" i="11" s="1"/>
  <c r="AC67" i="11"/>
  <c r="AC83" i="11" s="1"/>
  <c r="AB67" i="11"/>
  <c r="AA67" i="11"/>
  <c r="AA69" i="11" s="1"/>
  <c r="Z67" i="11"/>
  <c r="Z69" i="11" s="1"/>
  <c r="Y67" i="11"/>
  <c r="Y69" i="11" s="1"/>
  <c r="X67" i="11"/>
  <c r="X83" i="11" s="1"/>
  <c r="W67" i="11"/>
  <c r="V67" i="11"/>
  <c r="V83" i="11" s="1"/>
  <c r="U67" i="11"/>
  <c r="U83" i="11" s="1"/>
  <c r="T67" i="11"/>
  <c r="T83" i="11" s="1"/>
  <c r="S67" i="11"/>
  <c r="R67" i="11"/>
  <c r="R83" i="11" s="1"/>
  <c r="Q67" i="11"/>
  <c r="P67" i="11"/>
  <c r="P83" i="11" s="1"/>
  <c r="O67" i="11"/>
  <c r="O69" i="11" s="1"/>
  <c r="N67" i="11"/>
  <c r="M67" i="11"/>
  <c r="M83" i="11" s="1"/>
  <c r="L67" i="11"/>
  <c r="L83" i="11" s="1"/>
  <c r="K67" i="11"/>
  <c r="K83" i="11" s="1"/>
  <c r="J67" i="11"/>
  <c r="J83" i="11" s="1"/>
  <c r="I67" i="11"/>
  <c r="H67" i="11"/>
  <c r="H83" i="11" s="1"/>
  <c r="G67" i="11"/>
  <c r="G83" i="11" s="1"/>
  <c r="F67" i="11"/>
  <c r="E67" i="11"/>
  <c r="D67" i="11"/>
  <c r="D69" i="11" s="1"/>
  <c r="C67" i="11"/>
  <c r="C83" i="11" s="1"/>
  <c r="AE66" i="11"/>
  <c r="D66" i="11"/>
  <c r="E66" i="11" s="1"/>
  <c r="F66" i="11" s="1"/>
  <c r="G66" i="11" s="1"/>
  <c r="H66" i="11" s="1"/>
  <c r="I66" i="11" s="1"/>
  <c r="J66" i="11" s="1"/>
  <c r="K66" i="11" s="1"/>
  <c r="L66" i="11" s="1"/>
  <c r="M66" i="11" s="1"/>
  <c r="N66" i="11" s="1"/>
  <c r="O66" i="11" s="1"/>
  <c r="P66" i="11" s="1"/>
  <c r="Q66" i="11" s="1"/>
  <c r="R66" i="11" s="1"/>
  <c r="S66" i="11" s="1"/>
  <c r="T66" i="11" s="1"/>
  <c r="U66" i="11" s="1"/>
  <c r="V66" i="11" s="1"/>
  <c r="W66" i="11" s="1"/>
  <c r="X66" i="11" s="1"/>
  <c r="Y66" i="11" s="1"/>
  <c r="Z66" i="11" s="1"/>
  <c r="AA66" i="11" s="1"/>
  <c r="AB66" i="11" s="1"/>
  <c r="AC66" i="11" s="1"/>
  <c r="B60" i="11"/>
  <c r="B59" i="11"/>
  <c r="AA58" i="11"/>
  <c r="U58" i="11"/>
  <c r="B58" i="11"/>
  <c r="B57" i="11"/>
  <c r="B56" i="11"/>
  <c r="B53" i="11"/>
  <c r="B52" i="11"/>
  <c r="U51" i="11"/>
  <c r="Q51" i="11"/>
  <c r="M51" i="11"/>
  <c r="B51" i="11"/>
  <c r="B50" i="11"/>
  <c r="B49" i="11"/>
  <c r="AE44" i="11"/>
  <c r="AE58" i="11" s="1"/>
  <c r="AD44" i="11"/>
  <c r="AD58" i="11" s="1"/>
  <c r="AC44" i="11"/>
  <c r="AC58" i="11" s="1"/>
  <c r="AB44" i="11"/>
  <c r="AB58" i="11" s="1"/>
  <c r="AA44" i="11"/>
  <c r="Z44" i="11"/>
  <c r="Z58" i="11" s="1"/>
  <c r="W44" i="11"/>
  <c r="W58" i="11" s="1"/>
  <c r="V44" i="11"/>
  <c r="V58" i="11" s="1"/>
  <c r="U44" i="11"/>
  <c r="R44" i="11"/>
  <c r="R58" i="11" s="1"/>
  <c r="Q44" i="11"/>
  <c r="N44" i="11"/>
  <c r="M44" i="11"/>
  <c r="L44" i="11"/>
  <c r="L51" i="11" s="1"/>
  <c r="H44" i="11"/>
  <c r="H51" i="11" s="1"/>
  <c r="G44" i="11"/>
  <c r="G51" i="11" s="1"/>
  <c r="F44" i="11"/>
  <c r="F51" i="11" s="1"/>
  <c r="D44" i="11"/>
  <c r="D51" i="11" s="1"/>
  <c r="C44" i="11"/>
  <c r="R51" i="11" s="1"/>
  <c r="AE41" i="11"/>
  <c r="E41" i="11"/>
  <c r="F41" i="11" s="1"/>
  <c r="G41" i="11" s="1"/>
  <c r="H41" i="11" s="1"/>
  <c r="I41" i="11" s="1"/>
  <c r="J41" i="11" s="1"/>
  <c r="K41" i="11" s="1"/>
  <c r="L41" i="11" s="1"/>
  <c r="M41" i="11" s="1"/>
  <c r="N41" i="11" s="1"/>
  <c r="O41" i="11" s="1"/>
  <c r="P41" i="11" s="1"/>
  <c r="Q41" i="11" s="1"/>
  <c r="R41" i="11" s="1"/>
  <c r="S41" i="11" s="1"/>
  <c r="T41" i="11" s="1"/>
  <c r="U41" i="11" s="1"/>
  <c r="V41" i="11" s="1"/>
  <c r="W41" i="11" s="1"/>
  <c r="X41" i="11" s="1"/>
  <c r="Y41" i="11" s="1"/>
  <c r="Z41" i="11" s="1"/>
  <c r="AA41" i="11" s="1"/>
  <c r="AB41" i="11" s="1"/>
  <c r="AC41" i="11" s="1"/>
  <c r="D41" i="11"/>
  <c r="L36" i="11"/>
  <c r="K36" i="11"/>
  <c r="J36" i="11"/>
  <c r="F36" i="11"/>
  <c r="E35" i="11"/>
  <c r="C35" i="11"/>
  <c r="E34" i="11"/>
  <c r="C34" i="11"/>
  <c r="C32" i="11"/>
  <c r="I27" i="11"/>
  <c r="H27" i="11"/>
  <c r="G27" i="11"/>
  <c r="F27" i="11"/>
  <c r="E27" i="11"/>
  <c r="D27" i="11"/>
  <c r="C27" i="11"/>
  <c r="I22" i="11"/>
  <c r="H22" i="11"/>
  <c r="G22" i="11"/>
  <c r="F22" i="11"/>
  <c r="E22" i="11"/>
  <c r="D22" i="11"/>
  <c r="C22" i="11"/>
  <c r="BF84" i="10"/>
  <c r="BE84" i="10"/>
  <c r="BD84" i="10"/>
  <c r="BC84" i="10"/>
  <c r="BB84" i="10"/>
  <c r="BA84" i="10"/>
  <c r="AZ84" i="10"/>
  <c r="AW84" i="10" a="1"/>
  <c r="AW84" i="10" s="1"/>
  <c r="BA83" i="10"/>
  <c r="AZ83" i="10"/>
  <c r="AW83" i="10" a="1"/>
  <c r="AW83" i="10" s="1"/>
  <c r="AL83" i="10" s="1"/>
  <c r="X83" i="10"/>
  <c r="X84" i="10" s="1"/>
  <c r="W83" i="10"/>
  <c r="N83" i="10"/>
  <c r="N84" i="10" s="1"/>
  <c r="BF81" i="10"/>
  <c r="BE81" i="10"/>
  <c r="BD81" i="10"/>
  <c r="BC81" i="10"/>
  <c r="BB81" i="10"/>
  <c r="AZ81" i="10"/>
  <c r="BF80" i="10"/>
  <c r="BF83" i="10" s="1"/>
  <c r="BE80" i="10"/>
  <c r="BE83" i="10" s="1"/>
  <c r="AV83" i="10" s="1" a="1"/>
  <c r="AV83" i="10" s="1"/>
  <c r="AK83" i="10" s="1"/>
  <c r="BD80" i="10"/>
  <c r="BD83" i="10" s="1"/>
  <c r="AU83" i="10" s="1" a="1"/>
  <c r="AU83" i="10" s="1"/>
  <c r="BB80" i="10"/>
  <c r="BB83" i="10" s="1"/>
  <c r="AS83" i="10" s="1" a="1"/>
  <c r="AS83" i="10" s="1"/>
  <c r="AH83" i="10" s="1"/>
  <c r="BA80" i="10"/>
  <c r="AZ80" i="10"/>
  <c r="AE78" i="10"/>
  <c r="AD78" i="10"/>
  <c r="AC78" i="10"/>
  <c r="AB78" i="10"/>
  <c r="AA78" i="10"/>
  <c r="Z78" i="10"/>
  <c r="Y78" i="10"/>
  <c r="X78" i="10"/>
  <c r="W78" i="10"/>
  <c r="V78" i="10"/>
  <c r="U78" i="10"/>
  <c r="T78" i="10"/>
  <c r="S78" i="10"/>
  <c r="R78" i="10"/>
  <c r="Q78" i="10"/>
  <c r="P78" i="10"/>
  <c r="O78" i="10"/>
  <c r="N78" i="10"/>
  <c r="M78" i="10"/>
  <c r="L78" i="10"/>
  <c r="K78" i="10"/>
  <c r="J78" i="10"/>
  <c r="I78" i="10"/>
  <c r="H78" i="10"/>
  <c r="G78" i="10"/>
  <c r="F78" i="10"/>
  <c r="E78" i="10"/>
  <c r="D78" i="10"/>
  <c r="C78" i="10"/>
  <c r="BF77" i="10"/>
  <c r="BG77" i="10" s="1"/>
  <c r="BE77" i="10"/>
  <c r="BD77" i="10"/>
  <c r="AU77" i="10" s="1" a="1"/>
  <c r="AU77" i="10" s="1"/>
  <c r="AJ77" i="10" s="1"/>
  <c r="BC77" i="10"/>
  <c r="BB77" i="10"/>
  <c r="AS77" i="10" s="1" a="1"/>
  <c r="AS77" i="10" s="1"/>
  <c r="AH77" i="10" s="1"/>
  <c r="BA77" i="10"/>
  <c r="AZ77" i="10"/>
  <c r="AE77" i="10"/>
  <c r="E35" i="10" s="1"/>
  <c r="AD77" i="10"/>
  <c r="AC77" i="10"/>
  <c r="AY77" i="10" s="1"/>
  <c r="AR77" i="10" s="1" a="1"/>
  <c r="AR77" i="10" s="1"/>
  <c r="AG77" i="10" s="1"/>
  <c r="AB77" i="10"/>
  <c r="AA77" i="10"/>
  <c r="Z77" i="10"/>
  <c r="Y77" i="10"/>
  <c r="X77" i="10"/>
  <c r="W77" i="10"/>
  <c r="V77" i="10"/>
  <c r="U77" i="10"/>
  <c r="T77" i="10"/>
  <c r="S77" i="10"/>
  <c r="R77" i="10"/>
  <c r="Q77" i="10"/>
  <c r="P77" i="10"/>
  <c r="O77" i="10"/>
  <c r="N77" i="10"/>
  <c r="M77" i="10"/>
  <c r="L77" i="10"/>
  <c r="K77" i="10"/>
  <c r="J77" i="10"/>
  <c r="I77" i="10"/>
  <c r="H77" i="10"/>
  <c r="G77" i="10"/>
  <c r="F77" i="10"/>
  <c r="E77" i="10"/>
  <c r="D77" i="10"/>
  <c r="D83" i="10" s="1"/>
  <c r="C77" i="10"/>
  <c r="BG76" i="10"/>
  <c r="BF76" i="10"/>
  <c r="AW76" i="10" s="1" a="1"/>
  <c r="AW76" i="10" s="1"/>
  <c r="AL76" i="10" s="1"/>
  <c r="AL44" i="10" s="1"/>
  <c r="BE76" i="10"/>
  <c r="BD76" i="10"/>
  <c r="AZ76" i="10"/>
  <c r="AE76" i="10"/>
  <c r="AD76" i="10"/>
  <c r="AC76" i="10"/>
  <c r="AY76" i="10" s="1"/>
  <c r="AB76" i="10"/>
  <c r="AA76" i="10"/>
  <c r="Z76" i="10"/>
  <c r="Y76" i="10"/>
  <c r="X76" i="10"/>
  <c r="X44" i="10" s="1"/>
  <c r="W76" i="10"/>
  <c r="V76" i="10"/>
  <c r="U76" i="10"/>
  <c r="T76" i="10"/>
  <c r="S76" i="10"/>
  <c r="S44" i="10" s="1"/>
  <c r="R76" i="10"/>
  <c r="Q76" i="10"/>
  <c r="Q44" i="10" s="1"/>
  <c r="P76" i="10"/>
  <c r="P44" i="10" s="1"/>
  <c r="P51" i="10" s="1"/>
  <c r="O76" i="10"/>
  <c r="O44" i="10" s="1"/>
  <c r="O51" i="10" s="1"/>
  <c r="N76" i="10"/>
  <c r="M76" i="10"/>
  <c r="L76" i="10"/>
  <c r="K76" i="10"/>
  <c r="J76" i="10"/>
  <c r="I76" i="10"/>
  <c r="H76" i="10"/>
  <c r="G76" i="10"/>
  <c r="F76" i="10"/>
  <c r="F44" i="10" s="1"/>
  <c r="E76" i="10"/>
  <c r="E44" i="10" s="1"/>
  <c r="D76" i="10"/>
  <c r="C76" i="10"/>
  <c r="BF75" i="10"/>
  <c r="BG75" i="10" s="1"/>
  <c r="BE75" i="10"/>
  <c r="BD75" i="10"/>
  <c r="BC75" i="10"/>
  <c r="BB75" i="10"/>
  <c r="BA75" i="10"/>
  <c r="AZ75" i="10"/>
  <c r="AE75" i="10"/>
  <c r="E33" i="10" s="1"/>
  <c r="AA75" i="10"/>
  <c r="V75" i="10"/>
  <c r="R75" i="10"/>
  <c r="O75" i="10"/>
  <c r="N75" i="10"/>
  <c r="M75" i="10"/>
  <c r="I75" i="10"/>
  <c r="H75" i="10"/>
  <c r="F75" i="10"/>
  <c r="D75" i="10"/>
  <c r="C75" i="10"/>
  <c r="AE74" i="10"/>
  <c r="AD74" i="10"/>
  <c r="AC74" i="10"/>
  <c r="AB74" i="10"/>
  <c r="AB75" i="10" s="1"/>
  <c r="AA74" i="10"/>
  <c r="Z74" i="10"/>
  <c r="Y74" i="10"/>
  <c r="X74" i="10"/>
  <c r="W74" i="10"/>
  <c r="W75" i="10" s="1"/>
  <c r="V74" i="10"/>
  <c r="U74" i="10"/>
  <c r="T74" i="10"/>
  <c r="S74" i="10"/>
  <c r="S75" i="10" s="1"/>
  <c r="R74" i="10"/>
  <c r="Q74" i="10"/>
  <c r="P74" i="10"/>
  <c r="O74" i="10"/>
  <c r="N74" i="10"/>
  <c r="M74" i="10"/>
  <c r="L74" i="10"/>
  <c r="K74" i="10"/>
  <c r="J74" i="10"/>
  <c r="J85" i="10" s="1"/>
  <c r="J45" i="10" s="1"/>
  <c r="J52" i="10" s="1"/>
  <c r="I74" i="10"/>
  <c r="I85" i="10" s="1"/>
  <c r="I45" i="10" s="1"/>
  <c r="I52" i="10" s="1"/>
  <c r="H74" i="10"/>
  <c r="H85" i="10" s="1"/>
  <c r="H45" i="10" s="1"/>
  <c r="H52" i="10" s="1"/>
  <c r="G74" i="10"/>
  <c r="G75" i="10" s="1"/>
  <c r="F74" i="10"/>
  <c r="E74" i="10"/>
  <c r="D74" i="10"/>
  <c r="C74" i="10"/>
  <c r="AE73" i="10"/>
  <c r="AD73" i="10"/>
  <c r="AD75" i="10" s="1"/>
  <c r="AC73" i="10"/>
  <c r="AC75" i="10" s="1"/>
  <c r="AY75" i="10" s="1"/>
  <c r="AB73" i="10"/>
  <c r="AA73" i="10"/>
  <c r="Z73" i="10"/>
  <c r="Z75" i="10" s="1"/>
  <c r="Y73" i="10"/>
  <c r="Y75" i="10" s="1"/>
  <c r="X73" i="10"/>
  <c r="X75" i="10" s="1"/>
  <c r="W73" i="10"/>
  <c r="V73" i="10"/>
  <c r="U73" i="10"/>
  <c r="U75" i="10" s="1"/>
  <c r="T73" i="10"/>
  <c r="T75" i="10" s="1"/>
  <c r="S73" i="10"/>
  <c r="R73" i="10"/>
  <c r="Q73" i="10"/>
  <c r="Q75" i="10" s="1"/>
  <c r="P73" i="10"/>
  <c r="P75" i="10" s="1"/>
  <c r="O73" i="10"/>
  <c r="N73" i="10"/>
  <c r="M73" i="10"/>
  <c r="L73" i="10"/>
  <c r="L75" i="10" s="1"/>
  <c r="K73" i="10"/>
  <c r="K75" i="10" s="1"/>
  <c r="J73" i="10"/>
  <c r="J75" i="10" s="1"/>
  <c r="I73" i="10"/>
  <c r="I83" i="10" s="1"/>
  <c r="H73" i="10"/>
  <c r="G73" i="10"/>
  <c r="F73" i="10"/>
  <c r="E73" i="10"/>
  <c r="E75" i="10" s="1"/>
  <c r="D73" i="10"/>
  <c r="C73" i="10"/>
  <c r="BF72" i="10"/>
  <c r="BG72" i="10" s="1"/>
  <c r="BE72" i="10"/>
  <c r="BD72" i="10"/>
  <c r="BC72" i="10"/>
  <c r="AT72" i="10" s="1" a="1"/>
  <c r="AT72" i="10" s="1"/>
  <c r="AI72" i="10" s="1"/>
  <c r="BB72" i="10"/>
  <c r="BA72" i="10"/>
  <c r="AZ72" i="10"/>
  <c r="AW72" i="10" a="1"/>
  <c r="AW72" i="10" s="1"/>
  <c r="AA72" i="10"/>
  <c r="W72" i="10"/>
  <c r="T72" i="10"/>
  <c r="S72" i="10"/>
  <c r="R72" i="10"/>
  <c r="N72" i="10"/>
  <c r="M72" i="10"/>
  <c r="K72" i="10"/>
  <c r="I72" i="10"/>
  <c r="H72" i="10"/>
  <c r="D72" i="10"/>
  <c r="AE71" i="10"/>
  <c r="AD71" i="10"/>
  <c r="AC71" i="10"/>
  <c r="AB71" i="10"/>
  <c r="AB72" i="10" s="1"/>
  <c r="AA71" i="10"/>
  <c r="Z71" i="10"/>
  <c r="Y71" i="10"/>
  <c r="X71" i="10"/>
  <c r="X72" i="10" s="1"/>
  <c r="W71" i="10"/>
  <c r="W85" i="10" s="1"/>
  <c r="V71" i="10"/>
  <c r="U71" i="10"/>
  <c r="T71" i="10"/>
  <c r="S71" i="10"/>
  <c r="R71" i="10"/>
  <c r="Q71" i="10"/>
  <c r="P71" i="10"/>
  <c r="P85" i="10" s="1"/>
  <c r="P45" i="10" s="1"/>
  <c r="P52" i="10" s="1"/>
  <c r="O71" i="10"/>
  <c r="N71" i="10"/>
  <c r="N85" i="10" s="1"/>
  <c r="N45" i="10" s="1"/>
  <c r="N52" i="10" s="1"/>
  <c r="M71" i="10"/>
  <c r="L71" i="10"/>
  <c r="L72" i="10" s="1"/>
  <c r="K71" i="10"/>
  <c r="J71" i="10"/>
  <c r="I71" i="10"/>
  <c r="H71" i="10"/>
  <c r="G71" i="10"/>
  <c r="F71" i="10"/>
  <c r="E71" i="10"/>
  <c r="E72" i="10" s="1"/>
  <c r="D71" i="10"/>
  <c r="D85" i="10" s="1"/>
  <c r="C71" i="10"/>
  <c r="AE70" i="10"/>
  <c r="AE72" i="10" s="1"/>
  <c r="AD70" i="10"/>
  <c r="AD72" i="10" s="1"/>
  <c r="AC70" i="10"/>
  <c r="AC72" i="10" s="1"/>
  <c r="AY72" i="10" s="1"/>
  <c r="AB70" i="10"/>
  <c r="AA70" i="10"/>
  <c r="Z70" i="10"/>
  <c r="Z72" i="10" s="1"/>
  <c r="Y70" i="10"/>
  <c r="Y72" i="10" s="1"/>
  <c r="X70" i="10"/>
  <c r="W70" i="10"/>
  <c r="V70" i="10"/>
  <c r="V72" i="10" s="1"/>
  <c r="U70" i="10"/>
  <c r="U72" i="10" s="1"/>
  <c r="T70" i="10"/>
  <c r="S70" i="10"/>
  <c r="R70" i="10"/>
  <c r="Q70" i="10"/>
  <c r="Q72" i="10" s="1"/>
  <c r="P70" i="10"/>
  <c r="P72" i="10" s="1"/>
  <c r="O70" i="10"/>
  <c r="N70" i="10"/>
  <c r="M70" i="10"/>
  <c r="M83" i="10" s="1"/>
  <c r="L70" i="10"/>
  <c r="K70" i="10"/>
  <c r="J70" i="10"/>
  <c r="J72" i="10" s="1"/>
  <c r="I70" i="10"/>
  <c r="H70" i="10"/>
  <c r="G70" i="10"/>
  <c r="G72" i="10" s="1"/>
  <c r="F70" i="10"/>
  <c r="F72" i="10" s="1"/>
  <c r="E70" i="10"/>
  <c r="D70" i="10"/>
  <c r="C70" i="10"/>
  <c r="C72" i="10" s="1"/>
  <c r="BF69" i="10"/>
  <c r="AW69" i="10" s="1" a="1"/>
  <c r="AW69" i="10" s="1"/>
  <c r="AL69" i="10" s="1"/>
  <c r="BE69" i="10"/>
  <c r="BD69" i="10"/>
  <c r="BC69" i="10"/>
  <c r="BB69" i="10"/>
  <c r="BA69" i="10"/>
  <c r="AZ69" i="10"/>
  <c r="AB69" i="10"/>
  <c r="Y69" i="10"/>
  <c r="X69" i="10"/>
  <c r="W69" i="10"/>
  <c r="S69" i="10"/>
  <c r="R69" i="10"/>
  <c r="P69" i="10"/>
  <c r="N69" i="10"/>
  <c r="M69" i="10"/>
  <c r="I69" i="10"/>
  <c r="D69" i="10"/>
  <c r="AE68" i="10"/>
  <c r="AE85" i="10" s="1"/>
  <c r="AE45" i="10" s="1"/>
  <c r="AD68" i="10"/>
  <c r="AD85" i="10" s="1"/>
  <c r="AD45" i="10" s="1"/>
  <c r="AC68" i="10"/>
  <c r="AB68" i="10"/>
  <c r="AB85" i="10" s="1"/>
  <c r="AB45" i="10" s="1"/>
  <c r="AA68" i="10"/>
  <c r="AA85" i="10" s="1"/>
  <c r="AA45" i="10" s="1"/>
  <c r="Z68" i="10"/>
  <c r="Z69" i="10" s="1"/>
  <c r="Y68" i="10"/>
  <c r="Y85" i="10" s="1"/>
  <c r="Y45" i="10" s="1"/>
  <c r="X68" i="10"/>
  <c r="X85" i="10" s="1"/>
  <c r="X45" i="10" s="1"/>
  <c r="W68" i="10"/>
  <c r="V68" i="10"/>
  <c r="V85" i="10" s="1"/>
  <c r="U68" i="10"/>
  <c r="U85" i="10" s="1"/>
  <c r="U45" i="10" s="1"/>
  <c r="T68" i="10"/>
  <c r="T85" i="10" s="1"/>
  <c r="T45" i="10" s="1"/>
  <c r="S68" i="10"/>
  <c r="S85" i="10" s="1"/>
  <c r="S45" i="10" s="1"/>
  <c r="R68" i="10"/>
  <c r="R85" i="10" s="1"/>
  <c r="R45" i="10" s="1"/>
  <c r="Q68" i="10"/>
  <c r="Q85" i="10" s="1"/>
  <c r="Q45" i="10" s="1"/>
  <c r="Q52" i="10" s="1"/>
  <c r="P68" i="10"/>
  <c r="O68" i="10"/>
  <c r="O85" i="10" s="1"/>
  <c r="O45" i="10" s="1"/>
  <c r="O52" i="10" s="1"/>
  <c r="N68" i="10"/>
  <c r="M68" i="10"/>
  <c r="M85" i="10" s="1"/>
  <c r="M45" i="10" s="1"/>
  <c r="M52" i="10" s="1"/>
  <c r="L68" i="10"/>
  <c r="L85" i="10" s="1"/>
  <c r="L45" i="10" s="1"/>
  <c r="L52" i="10" s="1"/>
  <c r="K68" i="10"/>
  <c r="K85" i="10" s="1"/>
  <c r="K45" i="10" s="1"/>
  <c r="K52" i="10" s="1"/>
  <c r="J68" i="10"/>
  <c r="J69" i="10" s="1"/>
  <c r="I68" i="10"/>
  <c r="H68" i="10"/>
  <c r="G68" i="10"/>
  <c r="G85" i="10" s="1"/>
  <c r="G45" i="10" s="1"/>
  <c r="F68" i="10"/>
  <c r="F85" i="10" s="1"/>
  <c r="F45" i="10" s="1"/>
  <c r="E68" i="10"/>
  <c r="E85" i="10" s="1"/>
  <c r="E45" i="10" s="1"/>
  <c r="E52" i="10" s="1"/>
  <c r="D68" i="10"/>
  <c r="C68" i="10"/>
  <c r="C85" i="10" s="1"/>
  <c r="C45" i="10" s="1"/>
  <c r="C52" i="10" s="1"/>
  <c r="AE67" i="10"/>
  <c r="AE83" i="10" s="1"/>
  <c r="AD67" i="10"/>
  <c r="AD83" i="10" s="1"/>
  <c r="AC67" i="10"/>
  <c r="AC83" i="10" s="1"/>
  <c r="AB67" i="10"/>
  <c r="AB83" i="10" s="1"/>
  <c r="AB84" i="10" s="1"/>
  <c r="AA67" i="10"/>
  <c r="AA69" i="10" s="1"/>
  <c r="Z67" i="10"/>
  <c r="Z83" i="10" s="1"/>
  <c r="Y67" i="10"/>
  <c r="X67" i="10"/>
  <c r="W67" i="10"/>
  <c r="V67" i="10"/>
  <c r="V83" i="10" s="1"/>
  <c r="U67" i="10"/>
  <c r="T67" i="10"/>
  <c r="T83" i="10" s="1"/>
  <c r="S67" i="10"/>
  <c r="S83" i="10" s="1"/>
  <c r="S84" i="10" s="1"/>
  <c r="R67" i="10"/>
  <c r="R83" i="10" s="1"/>
  <c r="R84" i="10" s="1"/>
  <c r="Q67" i="10"/>
  <c r="Q83" i="10" s="1"/>
  <c r="P67" i="10"/>
  <c r="P83" i="10" s="1"/>
  <c r="O67" i="10"/>
  <c r="O69" i="10" s="1"/>
  <c r="N67" i="10"/>
  <c r="M67" i="10"/>
  <c r="L67" i="10"/>
  <c r="L83" i="10" s="1"/>
  <c r="K67" i="10"/>
  <c r="K83" i="10" s="1"/>
  <c r="J67" i="10"/>
  <c r="J83" i="10" s="1"/>
  <c r="I67" i="10"/>
  <c r="H67" i="10"/>
  <c r="H83" i="10" s="1"/>
  <c r="G67" i="10"/>
  <c r="G83" i="10" s="1"/>
  <c r="F67" i="10"/>
  <c r="F83" i="10" s="1"/>
  <c r="E67" i="10"/>
  <c r="D67" i="10"/>
  <c r="C67" i="10"/>
  <c r="C83" i="10" s="1"/>
  <c r="AE66" i="10"/>
  <c r="D66" i="10"/>
  <c r="E66" i="10" s="1"/>
  <c r="F66" i="10" s="1"/>
  <c r="G66" i="10" s="1"/>
  <c r="H66" i="10" s="1"/>
  <c r="I66" i="10" s="1"/>
  <c r="J66" i="10" s="1"/>
  <c r="K66" i="10" s="1"/>
  <c r="L66" i="10" s="1"/>
  <c r="M66" i="10" s="1"/>
  <c r="N66" i="10" s="1"/>
  <c r="O66" i="10" s="1"/>
  <c r="P66" i="10" s="1"/>
  <c r="Q66" i="10" s="1"/>
  <c r="R66" i="10" s="1"/>
  <c r="S66" i="10" s="1"/>
  <c r="T66" i="10" s="1"/>
  <c r="U66" i="10" s="1"/>
  <c r="V66" i="10" s="1"/>
  <c r="W66" i="10" s="1"/>
  <c r="X66" i="10" s="1"/>
  <c r="Y66" i="10" s="1"/>
  <c r="Z66" i="10" s="1"/>
  <c r="AA66" i="10" s="1"/>
  <c r="AB66" i="10" s="1"/>
  <c r="AC66" i="10" s="1"/>
  <c r="B60" i="10"/>
  <c r="B59" i="10"/>
  <c r="AA58" i="10"/>
  <c r="Z58" i="10"/>
  <c r="Y58" i="10"/>
  <c r="W58" i="10"/>
  <c r="V58" i="10"/>
  <c r="T58" i="10"/>
  <c r="B58" i="10"/>
  <c r="B57" i="10"/>
  <c r="B56" i="10"/>
  <c r="B53" i="10"/>
  <c r="G52" i="10"/>
  <c r="F52" i="10"/>
  <c r="B52" i="10"/>
  <c r="B51" i="10"/>
  <c r="B50" i="10"/>
  <c r="B49" i="10"/>
  <c r="W45" i="10"/>
  <c r="V45" i="10"/>
  <c r="V52" i="10" s="1"/>
  <c r="D45" i="10"/>
  <c r="D52" i="10" s="1"/>
  <c r="AE44" i="10"/>
  <c r="AD44" i="10"/>
  <c r="AC44" i="10"/>
  <c r="AC58" i="10" s="1"/>
  <c r="AB44" i="10"/>
  <c r="AB58" i="10" s="1"/>
  <c r="AA44" i="10"/>
  <c r="Z44" i="10"/>
  <c r="Y44" i="10"/>
  <c r="W44" i="10"/>
  <c r="V44" i="10"/>
  <c r="U44" i="10"/>
  <c r="U58" i="10" s="1"/>
  <c r="T44" i="10"/>
  <c r="R44" i="10"/>
  <c r="R58" i="10" s="1"/>
  <c r="N44" i="10"/>
  <c r="M44" i="10"/>
  <c r="L44" i="10"/>
  <c r="K44" i="10"/>
  <c r="J44" i="10"/>
  <c r="I44" i="10"/>
  <c r="H44" i="10"/>
  <c r="G44" i="10"/>
  <c r="D44" i="10"/>
  <c r="C44" i="10"/>
  <c r="AB42" i="10"/>
  <c r="X42" i="10"/>
  <c r="AE41" i="10"/>
  <c r="R41" i="10"/>
  <c r="S41" i="10" s="1"/>
  <c r="T41" i="10" s="1"/>
  <c r="U41" i="10" s="1"/>
  <c r="V41" i="10" s="1"/>
  <c r="W41" i="10" s="1"/>
  <c r="X41" i="10" s="1"/>
  <c r="Y41" i="10" s="1"/>
  <c r="Z41" i="10" s="1"/>
  <c r="AA41" i="10" s="1"/>
  <c r="AB41" i="10" s="1"/>
  <c r="AC41" i="10" s="1"/>
  <c r="D41" i="10"/>
  <c r="E41" i="10" s="1"/>
  <c r="F41" i="10" s="1"/>
  <c r="G41" i="10" s="1"/>
  <c r="H41" i="10" s="1"/>
  <c r="I41" i="10" s="1"/>
  <c r="J41" i="10" s="1"/>
  <c r="K41" i="10" s="1"/>
  <c r="L41" i="10" s="1"/>
  <c r="M41" i="10" s="1"/>
  <c r="N41" i="10" s="1"/>
  <c r="O41" i="10" s="1"/>
  <c r="P41" i="10" s="1"/>
  <c r="Q41" i="10" s="1"/>
  <c r="L36" i="10"/>
  <c r="K36" i="10"/>
  <c r="J36" i="10"/>
  <c r="F36" i="10"/>
  <c r="E34" i="10"/>
  <c r="C34" i="10"/>
  <c r="C33" i="10"/>
  <c r="I27" i="10"/>
  <c r="H27" i="10"/>
  <c r="G27" i="10"/>
  <c r="F27" i="10"/>
  <c r="E27" i="10"/>
  <c r="D27" i="10"/>
  <c r="C27" i="10"/>
  <c r="I22" i="10"/>
  <c r="H22" i="10"/>
  <c r="G22" i="10"/>
  <c r="E22" i="10"/>
  <c r="D22" i="10"/>
  <c r="C22" i="10"/>
  <c r="H21" i="10"/>
  <c r="F21" i="10"/>
  <c r="BF84" i="9"/>
  <c r="BE84" i="9"/>
  <c r="BD84" i="9"/>
  <c r="BC84" i="9"/>
  <c r="BB84" i="9"/>
  <c r="AS84" i="9" s="1" a="1"/>
  <c r="AS84" i="9" s="1"/>
  <c r="BA84" i="9"/>
  <c r="AZ84" i="9"/>
  <c r="BC83" i="9"/>
  <c r="BB83" i="9"/>
  <c r="BA83" i="9"/>
  <c r="AZ83" i="9"/>
  <c r="W83" i="9"/>
  <c r="W84" i="9" s="1"/>
  <c r="L83" i="9"/>
  <c r="L84" i="9" s="1"/>
  <c r="BF81" i="9"/>
  <c r="BE81" i="9"/>
  <c r="BD81" i="9"/>
  <c r="BC81" i="9"/>
  <c r="BB81" i="9"/>
  <c r="AZ81" i="9"/>
  <c r="BF80" i="9"/>
  <c r="BF83" i="9" s="1"/>
  <c r="AW83" i="9" s="1" a="1"/>
  <c r="AW83" i="9" s="1"/>
  <c r="BE80" i="9"/>
  <c r="BE83" i="9" s="1"/>
  <c r="AV83" i="9" s="1" a="1"/>
  <c r="AV83" i="9" s="1"/>
  <c r="BD80" i="9"/>
  <c r="BD83" i="9" s="1"/>
  <c r="AU83" i="9" s="1" a="1"/>
  <c r="AU83" i="9" s="1"/>
  <c r="AJ83" i="9" s="1"/>
  <c r="BC80" i="9"/>
  <c r="BB80" i="9"/>
  <c r="BA80" i="9"/>
  <c r="AZ80" i="9"/>
  <c r="AE78" i="9"/>
  <c r="AD78" i="9"/>
  <c r="AC78" i="9"/>
  <c r="AB78" i="9"/>
  <c r="AA78" i="9"/>
  <c r="Z78" i="9"/>
  <c r="Y78" i="9"/>
  <c r="X78" i="9"/>
  <c r="W78" i="9"/>
  <c r="V78" i="9"/>
  <c r="U78" i="9"/>
  <c r="T78" i="9"/>
  <c r="S78" i="9"/>
  <c r="R78" i="9"/>
  <c r="Q78" i="9"/>
  <c r="P78" i="9"/>
  <c r="O78" i="9"/>
  <c r="N78" i="9"/>
  <c r="M78" i="9"/>
  <c r="L78" i="9"/>
  <c r="K78" i="9"/>
  <c r="J78" i="9"/>
  <c r="I78" i="9"/>
  <c r="H78" i="9"/>
  <c r="G78" i="9"/>
  <c r="F78" i="9"/>
  <c r="E78" i="9"/>
  <c r="D78" i="9"/>
  <c r="C78" i="9"/>
  <c r="BF77" i="9"/>
  <c r="BG77" i="9" s="1"/>
  <c r="BE77" i="9"/>
  <c r="BD77" i="9"/>
  <c r="BC77" i="9"/>
  <c r="AT77" i="9" s="1" a="1"/>
  <c r="AT77" i="9" s="1"/>
  <c r="AI77" i="9" s="1"/>
  <c r="BB77" i="9"/>
  <c r="BA77" i="9"/>
  <c r="AZ77" i="9"/>
  <c r="AE77" i="9"/>
  <c r="C35" i="9" s="1"/>
  <c r="AD77" i="9"/>
  <c r="AC77" i="9"/>
  <c r="AY77" i="9" s="1"/>
  <c r="AB77" i="9"/>
  <c r="AA77" i="9"/>
  <c r="Z77" i="9"/>
  <c r="Y77" i="9"/>
  <c r="X77" i="9"/>
  <c r="W77" i="9"/>
  <c r="V77" i="9"/>
  <c r="U77" i="9"/>
  <c r="T77" i="9"/>
  <c r="S77" i="9"/>
  <c r="R77" i="9"/>
  <c r="Q77" i="9"/>
  <c r="P77" i="9"/>
  <c r="O77" i="9"/>
  <c r="N77" i="9"/>
  <c r="M77" i="9"/>
  <c r="L77" i="9"/>
  <c r="K77" i="9"/>
  <c r="J77" i="9"/>
  <c r="I77" i="9"/>
  <c r="H77" i="9"/>
  <c r="G77" i="9"/>
  <c r="F77" i="9"/>
  <c r="E77" i="9"/>
  <c r="D77" i="9"/>
  <c r="C77" i="9"/>
  <c r="BF76" i="9"/>
  <c r="BE76" i="9"/>
  <c r="BD76" i="9"/>
  <c r="BC76" i="9"/>
  <c r="BB76" i="9"/>
  <c r="BA76" i="9"/>
  <c r="AZ76" i="9"/>
  <c r="AU76" i="9"/>
  <c r="AJ76" i="9" s="1"/>
  <c r="AJ44" i="9" s="1"/>
  <c r="AU76" i="9" a="1"/>
  <c r="AE76" i="9"/>
  <c r="E34" i="9" s="1"/>
  <c r="AD76" i="9"/>
  <c r="AC76" i="9"/>
  <c r="AB76" i="9"/>
  <c r="AA76" i="9"/>
  <c r="Z76" i="9"/>
  <c r="Y76" i="9"/>
  <c r="Y44" i="9" s="1"/>
  <c r="X76" i="9"/>
  <c r="X44" i="9" s="1"/>
  <c r="W76" i="9"/>
  <c r="V76" i="9"/>
  <c r="U76" i="9"/>
  <c r="T76" i="9"/>
  <c r="S76" i="9"/>
  <c r="S44" i="9" s="1"/>
  <c r="R76" i="9"/>
  <c r="Q76" i="9"/>
  <c r="P76" i="9"/>
  <c r="P44" i="9" s="1"/>
  <c r="P51" i="9" s="1"/>
  <c r="O76" i="9"/>
  <c r="O44" i="9" s="1"/>
  <c r="O51" i="9" s="1"/>
  <c r="N76" i="9"/>
  <c r="M76" i="9"/>
  <c r="L76" i="9"/>
  <c r="K76" i="9"/>
  <c r="K44" i="9" s="1"/>
  <c r="K51" i="9" s="1"/>
  <c r="J76" i="9"/>
  <c r="I76" i="9"/>
  <c r="H76" i="9"/>
  <c r="G76" i="9"/>
  <c r="F76" i="9"/>
  <c r="F44" i="9" s="1"/>
  <c r="F51" i="9" s="1"/>
  <c r="E76" i="9"/>
  <c r="E44" i="9" s="1"/>
  <c r="E51" i="9" s="1"/>
  <c r="D76" i="9"/>
  <c r="D44" i="9" s="1"/>
  <c r="D51" i="9" s="1"/>
  <c r="C76" i="9"/>
  <c r="BF75" i="9"/>
  <c r="BG75" i="9" s="1"/>
  <c r="BE75" i="9"/>
  <c r="BD75" i="9"/>
  <c r="BC75" i="9"/>
  <c r="BA75" i="9"/>
  <c r="AZ75" i="9"/>
  <c r="AA75" i="9"/>
  <c r="Z75" i="9"/>
  <c r="W75" i="9"/>
  <c r="R75" i="9"/>
  <c r="N75" i="9"/>
  <c r="M75" i="9"/>
  <c r="G75" i="9"/>
  <c r="F75" i="9"/>
  <c r="D75" i="9"/>
  <c r="AE74" i="9"/>
  <c r="AD74" i="9"/>
  <c r="AC74" i="9"/>
  <c r="AB74" i="9"/>
  <c r="AB75" i="9" s="1"/>
  <c r="AA74" i="9"/>
  <c r="Z74" i="9"/>
  <c r="Y74" i="9"/>
  <c r="X74" i="9"/>
  <c r="W74" i="9"/>
  <c r="V74" i="9"/>
  <c r="U74" i="9"/>
  <c r="T74" i="9"/>
  <c r="S74" i="9"/>
  <c r="S75" i="9" s="1"/>
  <c r="R74" i="9"/>
  <c r="Q74" i="9"/>
  <c r="P74" i="9"/>
  <c r="O74" i="9"/>
  <c r="N74" i="9"/>
  <c r="M74" i="9"/>
  <c r="L74" i="9"/>
  <c r="K74" i="9"/>
  <c r="J74" i="9"/>
  <c r="I74" i="9"/>
  <c r="I85" i="9" s="1"/>
  <c r="I45" i="9" s="1"/>
  <c r="I52" i="9" s="1"/>
  <c r="H74" i="9"/>
  <c r="H75" i="9" s="1"/>
  <c r="G74" i="9"/>
  <c r="F74" i="9"/>
  <c r="E74" i="9"/>
  <c r="D74" i="9"/>
  <c r="C74" i="9"/>
  <c r="AE73" i="9"/>
  <c r="AE75" i="9" s="1"/>
  <c r="C33" i="9" s="1"/>
  <c r="AD73" i="9"/>
  <c r="AD75" i="9" s="1"/>
  <c r="AC73" i="9"/>
  <c r="AC75" i="9" s="1"/>
  <c r="AY75" i="9" s="1"/>
  <c r="AB73" i="9"/>
  <c r="AA73" i="9"/>
  <c r="Z73" i="9"/>
  <c r="Y73" i="9"/>
  <c r="Y75" i="9" s="1"/>
  <c r="X73" i="9"/>
  <c r="X75" i="9" s="1"/>
  <c r="W73" i="9"/>
  <c r="V73" i="9"/>
  <c r="V75" i="9" s="1"/>
  <c r="U73" i="9"/>
  <c r="U75" i="9" s="1"/>
  <c r="T73" i="9"/>
  <c r="T75" i="9" s="1"/>
  <c r="S73" i="9"/>
  <c r="R73" i="9"/>
  <c r="Q73" i="9"/>
  <c r="Q75" i="9" s="1"/>
  <c r="P73" i="9"/>
  <c r="P75" i="9" s="1"/>
  <c r="O73" i="9"/>
  <c r="O75" i="9" s="1"/>
  <c r="N73" i="9"/>
  <c r="M73" i="9"/>
  <c r="L73" i="9"/>
  <c r="L75" i="9" s="1"/>
  <c r="K73" i="9"/>
  <c r="K75" i="9" s="1"/>
  <c r="J73" i="9"/>
  <c r="J75" i="9" s="1"/>
  <c r="I73" i="9"/>
  <c r="I75" i="9" s="1"/>
  <c r="H73" i="9"/>
  <c r="G73" i="9"/>
  <c r="F73" i="9"/>
  <c r="E73" i="9"/>
  <c r="E75" i="9" s="1"/>
  <c r="D73" i="9"/>
  <c r="C73" i="9"/>
  <c r="C75" i="9" s="1"/>
  <c r="BF72" i="9"/>
  <c r="BG72" i="9" s="1"/>
  <c r="BE72" i="9"/>
  <c r="BD72" i="9"/>
  <c r="BC72" i="9"/>
  <c r="BB72" i="9"/>
  <c r="BA72" i="9"/>
  <c r="AZ72" i="9"/>
  <c r="AW72" i="9" a="1"/>
  <c r="AW72" i="9" s="1"/>
  <c r="AE72" i="9"/>
  <c r="AB72" i="9"/>
  <c r="W72" i="9"/>
  <c r="S72" i="9"/>
  <c r="R72" i="9"/>
  <c r="L72" i="9"/>
  <c r="K72" i="9"/>
  <c r="I72" i="9"/>
  <c r="D72" i="9"/>
  <c r="C72" i="9"/>
  <c r="AE71" i="9"/>
  <c r="AD71" i="9"/>
  <c r="AC71" i="9"/>
  <c r="AB71" i="9"/>
  <c r="AA71" i="9"/>
  <c r="Z71" i="9"/>
  <c r="Y71" i="9"/>
  <c r="X71" i="9"/>
  <c r="X72" i="9" s="1"/>
  <c r="W71" i="9"/>
  <c r="V71" i="9"/>
  <c r="U71" i="9"/>
  <c r="T71" i="9"/>
  <c r="S71" i="9"/>
  <c r="R71" i="9"/>
  <c r="Q71" i="9"/>
  <c r="P71" i="9"/>
  <c r="P85" i="9" s="1"/>
  <c r="P45" i="9" s="1"/>
  <c r="O71" i="9"/>
  <c r="N71" i="9"/>
  <c r="N85" i="9" s="1"/>
  <c r="N45" i="9" s="1"/>
  <c r="N52" i="9" s="1"/>
  <c r="M71" i="9"/>
  <c r="M72" i="9" s="1"/>
  <c r="L71" i="9"/>
  <c r="K71" i="9"/>
  <c r="J71" i="9"/>
  <c r="I71" i="9"/>
  <c r="H71" i="9"/>
  <c r="G71" i="9"/>
  <c r="G85" i="9" s="1"/>
  <c r="G45" i="9" s="1"/>
  <c r="G52" i="9" s="1"/>
  <c r="F71" i="9"/>
  <c r="E71" i="9"/>
  <c r="E85" i="9" s="1"/>
  <c r="E45" i="9" s="1"/>
  <c r="D71" i="9"/>
  <c r="D85" i="9" s="1"/>
  <c r="D45" i="9" s="1"/>
  <c r="D52" i="9" s="1"/>
  <c r="C71" i="9"/>
  <c r="AE70" i="9"/>
  <c r="AD70" i="9"/>
  <c r="AD72" i="9" s="1"/>
  <c r="AC70" i="9"/>
  <c r="AC72" i="9" s="1"/>
  <c r="AY72" i="9" s="1"/>
  <c r="AB70" i="9"/>
  <c r="AA70" i="9"/>
  <c r="AA72" i="9" s="1"/>
  <c r="Z70" i="9"/>
  <c r="Z72" i="9" s="1"/>
  <c r="Y70" i="9"/>
  <c r="Y72" i="9" s="1"/>
  <c r="X70" i="9"/>
  <c r="W70" i="9"/>
  <c r="V70" i="9"/>
  <c r="V72" i="9" s="1"/>
  <c r="U70" i="9"/>
  <c r="U72" i="9" s="1"/>
  <c r="T70" i="9"/>
  <c r="T72" i="9" s="1"/>
  <c r="S70" i="9"/>
  <c r="R70" i="9"/>
  <c r="Q70" i="9"/>
  <c r="Q72" i="9" s="1"/>
  <c r="P70" i="9"/>
  <c r="P72" i="9" s="1"/>
  <c r="O70" i="9"/>
  <c r="O72" i="9" s="1"/>
  <c r="N70" i="9"/>
  <c r="N83" i="9" s="1"/>
  <c r="M70" i="9"/>
  <c r="M83" i="9" s="1"/>
  <c r="L70" i="9"/>
  <c r="K70" i="9"/>
  <c r="J70" i="9"/>
  <c r="J72" i="9" s="1"/>
  <c r="I70" i="9"/>
  <c r="H70" i="9"/>
  <c r="H72" i="9" s="1"/>
  <c r="G70" i="9"/>
  <c r="G72" i="9" s="1"/>
  <c r="F70" i="9"/>
  <c r="F83" i="9" s="1"/>
  <c r="E70" i="9"/>
  <c r="D70" i="9"/>
  <c r="C70" i="9"/>
  <c r="BG69" i="9"/>
  <c r="BF69" i="9"/>
  <c r="BE69" i="9"/>
  <c r="BD69" i="9"/>
  <c r="BC69" i="9"/>
  <c r="BB69" i="9"/>
  <c r="BA69" i="9"/>
  <c r="AZ69" i="9"/>
  <c r="AW69" i="9"/>
  <c r="AW69" i="9" a="1"/>
  <c r="AB69" i="9"/>
  <c r="X69" i="9"/>
  <c r="W69" i="9"/>
  <c r="Q69" i="9"/>
  <c r="P69" i="9"/>
  <c r="N69" i="9"/>
  <c r="I69" i="9"/>
  <c r="H69" i="9"/>
  <c r="E69" i="9"/>
  <c r="AE68" i="9"/>
  <c r="AE85" i="9" s="1"/>
  <c r="AE45" i="9" s="1"/>
  <c r="AD68" i="9"/>
  <c r="AD85" i="9" s="1"/>
  <c r="AD45" i="9" s="1"/>
  <c r="AC68" i="9"/>
  <c r="AC85" i="9" s="1"/>
  <c r="AC45" i="9" s="1"/>
  <c r="AB68" i="9"/>
  <c r="AA68" i="9"/>
  <c r="AA85" i="9" s="1"/>
  <c r="AA45" i="9" s="1"/>
  <c r="Z68" i="9"/>
  <c r="Z85" i="9" s="1"/>
  <c r="Z45" i="9" s="1"/>
  <c r="Y68" i="9"/>
  <c r="Y85" i="9" s="1"/>
  <c r="Y45" i="9" s="1"/>
  <c r="X68" i="9"/>
  <c r="X85" i="9" s="1"/>
  <c r="X45" i="9" s="1"/>
  <c r="W68" i="9"/>
  <c r="W85" i="9" s="1"/>
  <c r="W45" i="9" s="1"/>
  <c r="V68" i="9"/>
  <c r="V85" i="9" s="1"/>
  <c r="V45" i="9" s="1"/>
  <c r="U68" i="9"/>
  <c r="U85" i="9" s="1"/>
  <c r="U45" i="9" s="1"/>
  <c r="T68" i="9"/>
  <c r="T85" i="9" s="1"/>
  <c r="T45" i="9" s="1"/>
  <c r="T52" i="9" s="1"/>
  <c r="S68" i="9"/>
  <c r="S85" i="9" s="1"/>
  <c r="S45" i="9" s="1"/>
  <c r="R68" i="9"/>
  <c r="Q68" i="9"/>
  <c r="Q85" i="9" s="1"/>
  <c r="Q45" i="9" s="1"/>
  <c r="Q52" i="9" s="1"/>
  <c r="P68" i="9"/>
  <c r="O68" i="9"/>
  <c r="O85" i="9" s="1"/>
  <c r="O45" i="9" s="1"/>
  <c r="O52" i="9" s="1"/>
  <c r="N68" i="9"/>
  <c r="M68" i="9"/>
  <c r="M85" i="9" s="1"/>
  <c r="M45" i="9" s="1"/>
  <c r="M52" i="9" s="1"/>
  <c r="L68" i="9"/>
  <c r="L85" i="9" s="1"/>
  <c r="L45" i="9" s="1"/>
  <c r="L52" i="9" s="1"/>
  <c r="K68" i="9"/>
  <c r="K85" i="9" s="1"/>
  <c r="K45" i="9" s="1"/>
  <c r="J68" i="9"/>
  <c r="J85" i="9" s="1"/>
  <c r="J45" i="9" s="1"/>
  <c r="I68" i="9"/>
  <c r="H68" i="9"/>
  <c r="G68" i="9"/>
  <c r="F68" i="9"/>
  <c r="F85" i="9" s="1"/>
  <c r="F45" i="9" s="1"/>
  <c r="F52" i="9" s="1"/>
  <c r="E68" i="9"/>
  <c r="D68" i="9"/>
  <c r="C68" i="9"/>
  <c r="C85" i="9" s="1"/>
  <c r="C45" i="9" s="1"/>
  <c r="C52" i="9" s="1"/>
  <c r="AE67" i="9"/>
  <c r="AE83" i="9" s="1"/>
  <c r="AD67" i="9"/>
  <c r="AD83" i="9" s="1"/>
  <c r="AC67" i="9"/>
  <c r="AC83" i="9" s="1"/>
  <c r="AB67" i="9"/>
  <c r="AB83" i="9" s="1"/>
  <c r="AA67" i="9"/>
  <c r="AA69" i="9" s="1"/>
  <c r="Z67" i="9"/>
  <c r="Z69" i="9" s="1"/>
  <c r="Y67" i="9"/>
  <c r="Y69" i="9" s="1"/>
  <c r="X67" i="9"/>
  <c r="W67" i="9"/>
  <c r="V67" i="9"/>
  <c r="V83" i="9" s="1"/>
  <c r="U67" i="9"/>
  <c r="U83" i="9" s="1"/>
  <c r="T67" i="9"/>
  <c r="T83" i="9" s="1"/>
  <c r="S67" i="9"/>
  <c r="S83" i="9" s="1"/>
  <c r="R67" i="9"/>
  <c r="R83" i="9" s="1"/>
  <c r="Q67" i="9"/>
  <c r="Q83" i="9" s="1"/>
  <c r="Q84" i="9" s="1"/>
  <c r="P67" i="9"/>
  <c r="P83" i="9" s="1"/>
  <c r="O67" i="9"/>
  <c r="O69" i="9" s="1"/>
  <c r="N67" i="9"/>
  <c r="M67" i="9"/>
  <c r="M69" i="9" s="1"/>
  <c r="L67" i="9"/>
  <c r="L69" i="9" s="1"/>
  <c r="K67" i="9"/>
  <c r="K83" i="9" s="1"/>
  <c r="J67" i="9"/>
  <c r="J83" i="9" s="1"/>
  <c r="I67" i="9"/>
  <c r="H67" i="9"/>
  <c r="H83" i="9" s="1"/>
  <c r="G67" i="9"/>
  <c r="G83" i="9" s="1"/>
  <c r="F67" i="9"/>
  <c r="F69" i="9" s="1"/>
  <c r="E67" i="9"/>
  <c r="D67" i="9"/>
  <c r="D69" i="9" s="1"/>
  <c r="C67" i="9"/>
  <c r="C83" i="9" s="1"/>
  <c r="AE66" i="9"/>
  <c r="D66" i="9"/>
  <c r="E66" i="9" s="1"/>
  <c r="F66" i="9" s="1"/>
  <c r="G66" i="9" s="1"/>
  <c r="H66" i="9" s="1"/>
  <c r="I66" i="9" s="1"/>
  <c r="J66" i="9" s="1"/>
  <c r="K66" i="9" s="1"/>
  <c r="L66" i="9" s="1"/>
  <c r="M66" i="9" s="1"/>
  <c r="N66" i="9" s="1"/>
  <c r="O66" i="9" s="1"/>
  <c r="P66" i="9" s="1"/>
  <c r="Q66" i="9" s="1"/>
  <c r="R66" i="9" s="1"/>
  <c r="S66" i="9" s="1"/>
  <c r="T66" i="9" s="1"/>
  <c r="U66" i="9" s="1"/>
  <c r="V66" i="9" s="1"/>
  <c r="W66" i="9" s="1"/>
  <c r="X66" i="9" s="1"/>
  <c r="Y66" i="9" s="1"/>
  <c r="Z66" i="9" s="1"/>
  <c r="AA66" i="9" s="1"/>
  <c r="AB66" i="9" s="1"/>
  <c r="AC66" i="9" s="1"/>
  <c r="B60" i="9"/>
  <c r="B59" i="9"/>
  <c r="AA58" i="9"/>
  <c r="Z58" i="9"/>
  <c r="W58" i="9"/>
  <c r="T58" i="9"/>
  <c r="B58" i="9"/>
  <c r="B57" i="9"/>
  <c r="B56" i="9"/>
  <c r="B53" i="9"/>
  <c r="B52" i="9"/>
  <c r="N51" i="9"/>
  <c r="M51" i="9"/>
  <c r="B51" i="9"/>
  <c r="B50" i="9"/>
  <c r="B49" i="9"/>
  <c r="AE44" i="9"/>
  <c r="AE58" i="9" s="1"/>
  <c r="AD44" i="9"/>
  <c r="AD58" i="9" s="1"/>
  <c r="AC44" i="9"/>
  <c r="AB44" i="9"/>
  <c r="AB58" i="9" s="1"/>
  <c r="AA44" i="9"/>
  <c r="Z44" i="9"/>
  <c r="W44" i="9"/>
  <c r="V44" i="9"/>
  <c r="V58" i="9" s="1"/>
  <c r="U44" i="9"/>
  <c r="U58" i="9" s="1"/>
  <c r="T44" i="9"/>
  <c r="R44" i="9"/>
  <c r="R58" i="9" s="1"/>
  <c r="Q44" i="9"/>
  <c r="N44" i="9"/>
  <c r="M44" i="9"/>
  <c r="L44" i="9"/>
  <c r="L51" i="9" s="1"/>
  <c r="J44" i="9"/>
  <c r="J51" i="9" s="1"/>
  <c r="I44" i="9"/>
  <c r="I51" i="9" s="1"/>
  <c r="H44" i="9"/>
  <c r="H51" i="9" s="1"/>
  <c r="G44" i="9"/>
  <c r="G51" i="9" s="1"/>
  <c r="C44" i="9"/>
  <c r="W51" i="9" s="1"/>
  <c r="W42" i="9"/>
  <c r="AE41" i="9"/>
  <c r="E41" i="9"/>
  <c r="F41" i="9" s="1"/>
  <c r="G41" i="9" s="1"/>
  <c r="H41" i="9" s="1"/>
  <c r="I41" i="9" s="1"/>
  <c r="J41" i="9" s="1"/>
  <c r="K41" i="9" s="1"/>
  <c r="L41" i="9" s="1"/>
  <c r="M41" i="9" s="1"/>
  <c r="N41" i="9" s="1"/>
  <c r="O41" i="9" s="1"/>
  <c r="P41" i="9" s="1"/>
  <c r="Q41" i="9" s="1"/>
  <c r="R41" i="9" s="1"/>
  <c r="S41" i="9" s="1"/>
  <c r="T41" i="9" s="1"/>
  <c r="U41" i="9" s="1"/>
  <c r="V41" i="9" s="1"/>
  <c r="W41" i="9" s="1"/>
  <c r="X41" i="9" s="1"/>
  <c r="Y41" i="9" s="1"/>
  <c r="Z41" i="9" s="1"/>
  <c r="AA41" i="9" s="1"/>
  <c r="AB41" i="9" s="1"/>
  <c r="AC41" i="9" s="1"/>
  <c r="D41" i="9"/>
  <c r="L36" i="9"/>
  <c r="K36" i="9"/>
  <c r="J36" i="9"/>
  <c r="I36" i="9"/>
  <c r="G36" i="9"/>
  <c r="F36" i="9"/>
  <c r="E35" i="9"/>
  <c r="C34" i="9"/>
  <c r="H33" i="9"/>
  <c r="H36" i="9" s="1"/>
  <c r="E32" i="9"/>
  <c r="C32" i="9"/>
  <c r="I27" i="9"/>
  <c r="H27" i="9"/>
  <c r="G27" i="9"/>
  <c r="F27" i="9"/>
  <c r="E27" i="9"/>
  <c r="D27" i="9"/>
  <c r="C27" i="9"/>
  <c r="I22" i="9"/>
  <c r="H22" i="9"/>
  <c r="G22" i="9"/>
  <c r="F22" i="9"/>
  <c r="E22" i="9"/>
  <c r="D22" i="9"/>
  <c r="C22" i="9"/>
  <c r="BF84" i="8"/>
  <c r="BE84" i="8"/>
  <c r="BD84" i="8"/>
  <c r="AU84" i="8" s="1" a="1"/>
  <c r="AU84" i="8" s="1"/>
  <c r="BC84" i="8"/>
  <c r="BB84" i="8"/>
  <c r="BA84" i="8"/>
  <c r="AZ84" i="8"/>
  <c r="AW84" i="8" a="1"/>
  <c r="AW84" i="8" s="1"/>
  <c r="BD83" i="8"/>
  <c r="AU83" i="8" s="1" a="1"/>
  <c r="AU83" i="8" s="1"/>
  <c r="BB83" i="8"/>
  <c r="BA83" i="8"/>
  <c r="AZ83" i="8"/>
  <c r="X83" i="8"/>
  <c r="W83" i="8"/>
  <c r="W42" i="8" s="1"/>
  <c r="BF81" i="8"/>
  <c r="BE81" i="8"/>
  <c r="BD81" i="8"/>
  <c r="BC81" i="8"/>
  <c r="BC83" i="8" s="1"/>
  <c r="AT83" i="8" s="1" a="1"/>
  <c r="AT83" i="8" s="1"/>
  <c r="BB81" i="8"/>
  <c r="AZ81" i="8"/>
  <c r="BF80" i="8"/>
  <c r="BF83" i="8" s="1"/>
  <c r="AW83" i="8" s="1" a="1"/>
  <c r="AW83" i="8" s="1"/>
  <c r="BE80" i="8"/>
  <c r="BE83" i="8" s="1"/>
  <c r="AV83" i="8" s="1" a="1"/>
  <c r="AV83" i="8" s="1"/>
  <c r="BD80" i="8"/>
  <c r="BC80" i="8"/>
  <c r="BB80" i="8"/>
  <c r="BA80" i="8"/>
  <c r="AZ80" i="8"/>
  <c r="AE78" i="8"/>
  <c r="AD78" i="8"/>
  <c r="AC78" i="8"/>
  <c r="AB78" i="8"/>
  <c r="AA78" i="8"/>
  <c r="Z78" i="8"/>
  <c r="Y78" i="8"/>
  <c r="X78" i="8"/>
  <c r="W78" i="8"/>
  <c r="V78" i="8"/>
  <c r="U78" i="8"/>
  <c r="T78" i="8"/>
  <c r="S78" i="8"/>
  <c r="R78" i="8"/>
  <c r="Q78" i="8"/>
  <c r="P78" i="8"/>
  <c r="O78" i="8"/>
  <c r="N78" i="8"/>
  <c r="M78" i="8"/>
  <c r="L78" i="8"/>
  <c r="K78" i="8"/>
  <c r="J78" i="8"/>
  <c r="I78" i="8"/>
  <c r="H78" i="8"/>
  <c r="G78" i="8"/>
  <c r="F78" i="8"/>
  <c r="E78" i="8"/>
  <c r="D78" i="8"/>
  <c r="C78" i="8"/>
  <c r="BF77" i="8"/>
  <c r="BG77" i="8" s="1"/>
  <c r="BE77" i="8"/>
  <c r="BD77" i="8"/>
  <c r="BC77" i="8"/>
  <c r="BB77" i="8"/>
  <c r="BA77" i="8"/>
  <c r="AZ77" i="8"/>
  <c r="AW77" i="8" a="1"/>
  <c r="AW77" i="8" s="1"/>
  <c r="AS77" i="8"/>
  <c r="AS77" i="8" a="1"/>
  <c r="AE77" i="8"/>
  <c r="AD77" i="8"/>
  <c r="AC77" i="8"/>
  <c r="AB77" i="8"/>
  <c r="AA77" i="8"/>
  <c r="Z77" i="8"/>
  <c r="Y77" i="8"/>
  <c r="X77" i="8"/>
  <c r="W77" i="8"/>
  <c r="V77" i="8"/>
  <c r="U77" i="8"/>
  <c r="T77" i="8"/>
  <c r="S77" i="8"/>
  <c r="R77" i="8"/>
  <c r="E35" i="8" s="1"/>
  <c r="Q77" i="8"/>
  <c r="P77" i="8"/>
  <c r="O77" i="8"/>
  <c r="N77" i="8"/>
  <c r="M77" i="8"/>
  <c r="L77" i="8"/>
  <c r="K77" i="8"/>
  <c r="J77" i="8"/>
  <c r="I77" i="8"/>
  <c r="H77" i="8"/>
  <c r="G77" i="8"/>
  <c r="F77" i="8"/>
  <c r="E77" i="8"/>
  <c r="D77" i="8"/>
  <c r="C77" i="8"/>
  <c r="BG76" i="8"/>
  <c r="BF76" i="8"/>
  <c r="BE76" i="8"/>
  <c r="BD76" i="8"/>
  <c r="BC76" i="8"/>
  <c r="BB76" i="8"/>
  <c r="BA76" i="8"/>
  <c r="AZ76" i="8"/>
  <c r="AW76" i="8"/>
  <c r="AW76" i="8" a="1"/>
  <c r="AU76" i="8" a="1"/>
  <c r="AU76" i="8" s="1"/>
  <c r="AS76" i="8" a="1"/>
  <c r="AS76" i="8" s="1"/>
  <c r="AE76" i="8"/>
  <c r="AD76" i="8"/>
  <c r="AC76" i="8"/>
  <c r="AB76" i="8"/>
  <c r="AB44" i="8" s="1"/>
  <c r="AA76" i="8"/>
  <c r="Z76" i="8"/>
  <c r="Y76" i="8"/>
  <c r="X76" i="8"/>
  <c r="W76" i="8"/>
  <c r="V76" i="8"/>
  <c r="U76" i="8"/>
  <c r="T76" i="8"/>
  <c r="S76" i="8"/>
  <c r="S44" i="8" s="1"/>
  <c r="R76" i="8"/>
  <c r="Q76" i="8"/>
  <c r="Q44" i="8" s="1"/>
  <c r="Q51" i="8" s="1"/>
  <c r="P76" i="8"/>
  <c r="P44" i="8" s="1"/>
  <c r="P51" i="8" s="1"/>
  <c r="O76" i="8"/>
  <c r="O44" i="8" s="1"/>
  <c r="O51" i="8" s="1"/>
  <c r="N76" i="8"/>
  <c r="M76" i="8"/>
  <c r="L76" i="8"/>
  <c r="K76" i="8"/>
  <c r="J76" i="8"/>
  <c r="J44" i="8" s="1"/>
  <c r="J51" i="8" s="1"/>
  <c r="I76" i="8"/>
  <c r="H76" i="8"/>
  <c r="G76" i="8"/>
  <c r="F76" i="8"/>
  <c r="E76" i="8"/>
  <c r="E44" i="8" s="1"/>
  <c r="E51" i="8" s="1"/>
  <c r="D76" i="8"/>
  <c r="C76" i="8"/>
  <c r="BG75" i="8"/>
  <c r="BF75" i="8"/>
  <c r="BE75" i="8"/>
  <c r="BD75" i="8"/>
  <c r="BC75" i="8"/>
  <c r="BB75" i="8"/>
  <c r="BA75" i="8"/>
  <c r="AZ75" i="8"/>
  <c r="AW75" i="8"/>
  <c r="AW75" i="8" a="1"/>
  <c r="AA75" i="8"/>
  <c r="X75" i="8"/>
  <c r="S75" i="8"/>
  <c r="R75" i="8"/>
  <c r="O75" i="8"/>
  <c r="M75" i="8"/>
  <c r="H75" i="8"/>
  <c r="E75" i="8"/>
  <c r="AE74" i="8"/>
  <c r="AD74" i="8"/>
  <c r="AC74" i="8"/>
  <c r="AB74" i="8"/>
  <c r="AA74" i="8"/>
  <c r="Z74" i="8"/>
  <c r="Y74" i="8"/>
  <c r="Y75" i="8" s="1"/>
  <c r="X74" i="8"/>
  <c r="W74" i="8"/>
  <c r="W85" i="8" s="1"/>
  <c r="W45" i="8" s="1"/>
  <c r="V74" i="8"/>
  <c r="U74" i="8"/>
  <c r="U85" i="8" s="1"/>
  <c r="U45" i="8" s="1"/>
  <c r="T74" i="8"/>
  <c r="T85" i="8" s="1"/>
  <c r="T45" i="8" s="1"/>
  <c r="S74" i="8"/>
  <c r="S85" i="8" s="1"/>
  <c r="S45" i="8" s="1"/>
  <c r="R74" i="8"/>
  <c r="Q74" i="8"/>
  <c r="P74" i="8"/>
  <c r="P75" i="8" s="1"/>
  <c r="O74" i="8"/>
  <c r="N74" i="8"/>
  <c r="M74" i="8"/>
  <c r="L74" i="8"/>
  <c r="K74" i="8"/>
  <c r="K75" i="8" s="1"/>
  <c r="J74" i="8"/>
  <c r="I74" i="8"/>
  <c r="H74" i="8"/>
  <c r="G74" i="8"/>
  <c r="F74" i="8"/>
  <c r="E74" i="8"/>
  <c r="D74" i="8"/>
  <c r="C74" i="8"/>
  <c r="AE73" i="8"/>
  <c r="AE75" i="8" s="1"/>
  <c r="AD73" i="8"/>
  <c r="AD75" i="8" s="1"/>
  <c r="AC73" i="8"/>
  <c r="AC75" i="8" s="1"/>
  <c r="AB73" i="8"/>
  <c r="AB75" i="8" s="1"/>
  <c r="AA73" i="8"/>
  <c r="Z73" i="8"/>
  <c r="Z75" i="8" s="1"/>
  <c r="Y73" i="8"/>
  <c r="X73" i="8"/>
  <c r="W73" i="8"/>
  <c r="W75" i="8" s="1"/>
  <c r="V73" i="8"/>
  <c r="V75" i="8" s="1"/>
  <c r="U73" i="8"/>
  <c r="U75" i="8" s="1"/>
  <c r="T73" i="8"/>
  <c r="T75" i="8" s="1"/>
  <c r="S73" i="8"/>
  <c r="R73" i="8"/>
  <c r="Q73" i="8"/>
  <c r="Q75" i="8" s="1"/>
  <c r="P73" i="8"/>
  <c r="O73" i="8"/>
  <c r="N73" i="8"/>
  <c r="N75" i="8" s="1"/>
  <c r="M73" i="8"/>
  <c r="L73" i="8"/>
  <c r="L75" i="8" s="1"/>
  <c r="K73" i="8"/>
  <c r="J73" i="8"/>
  <c r="J75" i="8" s="1"/>
  <c r="I73" i="8"/>
  <c r="I75" i="8" s="1"/>
  <c r="H73" i="8"/>
  <c r="G73" i="8"/>
  <c r="G75" i="8" s="1"/>
  <c r="F73" i="8"/>
  <c r="F75" i="8" s="1"/>
  <c r="E73" i="8"/>
  <c r="D73" i="8"/>
  <c r="D75" i="8" s="1"/>
  <c r="C73" i="8"/>
  <c r="C75" i="8" s="1"/>
  <c r="BF72" i="8"/>
  <c r="BG72" i="8" s="1"/>
  <c r="BE72" i="8"/>
  <c r="BD72" i="8"/>
  <c r="BC72" i="8"/>
  <c r="BB72" i="8"/>
  <c r="AS72" i="8" s="1" a="1"/>
  <c r="AS72" i="8" s="1"/>
  <c r="BA72" i="8"/>
  <c r="AZ72" i="8"/>
  <c r="AW72" i="8" a="1"/>
  <c r="AW72" i="8" s="1"/>
  <c r="AC72" i="8"/>
  <c r="W72" i="8"/>
  <c r="R72" i="8"/>
  <c r="M72" i="8"/>
  <c r="J72" i="8"/>
  <c r="D72" i="8"/>
  <c r="AE71" i="8"/>
  <c r="AD71" i="8"/>
  <c r="AD72" i="8" s="1"/>
  <c r="AC71" i="8"/>
  <c r="AB71" i="8"/>
  <c r="AA71" i="8"/>
  <c r="Z71" i="8"/>
  <c r="Y71" i="8"/>
  <c r="Y85" i="8" s="1"/>
  <c r="Y45" i="8" s="1"/>
  <c r="X71" i="8"/>
  <c r="X72" i="8" s="1"/>
  <c r="W71" i="8"/>
  <c r="V71" i="8"/>
  <c r="U71" i="8"/>
  <c r="U72" i="8" s="1"/>
  <c r="T71" i="8"/>
  <c r="S71" i="8"/>
  <c r="R71" i="8"/>
  <c r="Q71" i="8"/>
  <c r="P71" i="8"/>
  <c r="P72" i="8" s="1"/>
  <c r="O71" i="8"/>
  <c r="N71" i="8"/>
  <c r="M71" i="8"/>
  <c r="L71" i="8"/>
  <c r="K71" i="8"/>
  <c r="J71" i="8"/>
  <c r="I71" i="8"/>
  <c r="H71" i="8"/>
  <c r="G71" i="8"/>
  <c r="F71" i="8"/>
  <c r="E71" i="8"/>
  <c r="E72" i="8" s="1"/>
  <c r="D71" i="8"/>
  <c r="C71" i="8"/>
  <c r="AE70" i="8"/>
  <c r="AE72" i="8" s="1"/>
  <c r="AD70" i="8"/>
  <c r="AC70" i="8"/>
  <c r="AC83" i="8" s="1"/>
  <c r="AC84" i="8" s="1"/>
  <c r="AB70" i="8"/>
  <c r="AB72" i="8" s="1"/>
  <c r="AA70" i="8"/>
  <c r="AA72" i="8" s="1"/>
  <c r="Z70" i="8"/>
  <c r="Y70" i="8"/>
  <c r="Y72" i="8" s="1"/>
  <c r="X70" i="8"/>
  <c r="W70" i="8"/>
  <c r="V70" i="8"/>
  <c r="V72" i="8" s="1"/>
  <c r="U70" i="8"/>
  <c r="T70" i="8"/>
  <c r="T72" i="8" s="1"/>
  <c r="S70" i="8"/>
  <c r="S72" i="8" s="1"/>
  <c r="R70" i="8"/>
  <c r="Q70" i="8"/>
  <c r="Q72" i="8" s="1"/>
  <c r="P70" i="8"/>
  <c r="O70" i="8"/>
  <c r="O72" i="8" s="1"/>
  <c r="N70" i="8"/>
  <c r="N72" i="8" s="1"/>
  <c r="M70" i="8"/>
  <c r="L70" i="8"/>
  <c r="L72" i="8" s="1"/>
  <c r="K70" i="8"/>
  <c r="K72" i="8" s="1"/>
  <c r="J70" i="8"/>
  <c r="I70" i="8"/>
  <c r="I72" i="8" s="1"/>
  <c r="H70" i="8"/>
  <c r="H72" i="8" s="1"/>
  <c r="G70" i="8"/>
  <c r="G72" i="8" s="1"/>
  <c r="F70" i="8"/>
  <c r="F72" i="8" s="1"/>
  <c r="E70" i="8"/>
  <c r="D70" i="8"/>
  <c r="C70" i="8"/>
  <c r="C72" i="8" s="1"/>
  <c r="BF69" i="8"/>
  <c r="BG69" i="8" s="1"/>
  <c r="BE69" i="8"/>
  <c r="BD69" i="8"/>
  <c r="BC69" i="8"/>
  <c r="BB69" i="8"/>
  <c r="AS69" i="8" s="1" a="1"/>
  <c r="AS69" i="8" s="1"/>
  <c r="BA69" i="8"/>
  <c r="AZ69" i="8"/>
  <c r="AW69" i="8" a="1"/>
  <c r="AW69" i="8" s="1"/>
  <c r="AB69" i="8"/>
  <c r="W69" i="8"/>
  <c r="R69" i="8"/>
  <c r="K69" i="8"/>
  <c r="I69" i="8"/>
  <c r="F69" i="8"/>
  <c r="AE68" i="8"/>
  <c r="AE85" i="8" s="1"/>
  <c r="AE45" i="8" s="1"/>
  <c r="AE59" i="8" s="1"/>
  <c r="AD68" i="8"/>
  <c r="AD85" i="8" s="1"/>
  <c r="AD45" i="8" s="1"/>
  <c r="AC68" i="8"/>
  <c r="AC85" i="8" s="1"/>
  <c r="AC45" i="8" s="1"/>
  <c r="AB68" i="8"/>
  <c r="AB85" i="8" s="1"/>
  <c r="AB45" i="8" s="1"/>
  <c r="AA68" i="8"/>
  <c r="AA85" i="8" s="1"/>
  <c r="AA45" i="8" s="1"/>
  <c r="Z68" i="8"/>
  <c r="Z69" i="8" s="1"/>
  <c r="Y68" i="8"/>
  <c r="X68" i="8"/>
  <c r="W68" i="8"/>
  <c r="V68" i="8"/>
  <c r="V85" i="8" s="1"/>
  <c r="V45" i="8" s="1"/>
  <c r="U68" i="8"/>
  <c r="U69" i="8" s="1"/>
  <c r="T68" i="8"/>
  <c r="S68" i="8"/>
  <c r="R68" i="8"/>
  <c r="R85" i="8" s="1"/>
  <c r="R45" i="8" s="1"/>
  <c r="R59" i="8" s="1"/>
  <c r="Q68" i="8"/>
  <c r="Q85" i="8" s="1"/>
  <c r="Q45" i="8" s="1"/>
  <c r="Q52" i="8" s="1"/>
  <c r="P68" i="8"/>
  <c r="P85" i="8" s="1"/>
  <c r="P45" i="8" s="1"/>
  <c r="O68" i="8"/>
  <c r="O85" i="8" s="1"/>
  <c r="O45" i="8" s="1"/>
  <c r="N68" i="8"/>
  <c r="N85" i="8" s="1"/>
  <c r="N45" i="8" s="1"/>
  <c r="N52" i="8" s="1"/>
  <c r="M68" i="8"/>
  <c r="M85" i="8" s="1"/>
  <c r="M45" i="8" s="1"/>
  <c r="M52" i="8" s="1"/>
  <c r="L68" i="8"/>
  <c r="L85" i="8" s="1"/>
  <c r="L45" i="8" s="1"/>
  <c r="K68" i="8"/>
  <c r="K85" i="8" s="1"/>
  <c r="K45" i="8" s="1"/>
  <c r="J68" i="8"/>
  <c r="J85" i="8" s="1"/>
  <c r="J45" i="8" s="1"/>
  <c r="J52" i="8" s="1"/>
  <c r="I68" i="8"/>
  <c r="I85" i="8" s="1"/>
  <c r="I45" i="8" s="1"/>
  <c r="I52" i="8" s="1"/>
  <c r="H68" i="8"/>
  <c r="H85" i="8" s="1"/>
  <c r="H45" i="8" s="1"/>
  <c r="G68" i="8"/>
  <c r="G85" i="8" s="1"/>
  <c r="G45" i="8" s="1"/>
  <c r="F68" i="8"/>
  <c r="F85" i="8" s="1"/>
  <c r="E68" i="8"/>
  <c r="E85" i="8" s="1"/>
  <c r="E45" i="8" s="1"/>
  <c r="E52" i="8" s="1"/>
  <c r="D68" i="8"/>
  <c r="D85" i="8" s="1"/>
  <c r="D45" i="8" s="1"/>
  <c r="D52" i="8" s="1"/>
  <c r="C68" i="8"/>
  <c r="C85" i="8" s="1"/>
  <c r="C45" i="8" s="1"/>
  <c r="C52" i="8" s="1"/>
  <c r="AE67" i="8"/>
  <c r="AD67" i="8"/>
  <c r="AC67" i="8"/>
  <c r="AB67" i="8"/>
  <c r="AB83" i="8" s="1"/>
  <c r="AB84" i="8" s="1"/>
  <c r="AA67" i="8"/>
  <c r="AA69" i="8" s="1"/>
  <c r="Z67" i="8"/>
  <c r="Y67" i="8"/>
  <c r="Y69" i="8" s="1"/>
  <c r="X67" i="8"/>
  <c r="X69" i="8" s="1"/>
  <c r="W67" i="8"/>
  <c r="V67" i="8"/>
  <c r="V83" i="8" s="1"/>
  <c r="V42" i="8" s="1"/>
  <c r="U67" i="8"/>
  <c r="T67" i="8"/>
  <c r="S67" i="8"/>
  <c r="S83" i="8" s="1"/>
  <c r="R67" i="8"/>
  <c r="Q67" i="8"/>
  <c r="P67" i="8"/>
  <c r="P83" i="8" s="1"/>
  <c r="O67" i="8"/>
  <c r="O83" i="8" s="1"/>
  <c r="N67" i="8"/>
  <c r="N83" i="8" s="1"/>
  <c r="M67" i="8"/>
  <c r="M83" i="8" s="1"/>
  <c r="L67" i="8"/>
  <c r="L83" i="8" s="1"/>
  <c r="K67" i="8"/>
  <c r="K83" i="8" s="1"/>
  <c r="J67" i="8"/>
  <c r="I67" i="8"/>
  <c r="I83" i="8" s="1"/>
  <c r="H67" i="8"/>
  <c r="H83" i="8" s="1"/>
  <c r="G67" i="8"/>
  <c r="G83" i="8" s="1"/>
  <c r="F67" i="8"/>
  <c r="F83" i="8" s="1"/>
  <c r="E67" i="8"/>
  <c r="E83" i="8" s="1"/>
  <c r="D67" i="8"/>
  <c r="D83" i="8" s="1"/>
  <c r="C67" i="8"/>
  <c r="AE66" i="8"/>
  <c r="D66" i="8"/>
  <c r="B60" i="8"/>
  <c r="B59" i="8"/>
  <c r="AA58" i="8"/>
  <c r="Z58" i="8"/>
  <c r="Y58" i="8"/>
  <c r="B58" i="8"/>
  <c r="B57" i="8"/>
  <c r="B56" i="8"/>
  <c r="B53" i="8"/>
  <c r="R52" i="8"/>
  <c r="P52" i="8"/>
  <c r="B52" i="8"/>
  <c r="AE51" i="8"/>
  <c r="AC51" i="8"/>
  <c r="AA51" i="8"/>
  <c r="Z51" i="8"/>
  <c r="Y51" i="8"/>
  <c r="V51" i="8"/>
  <c r="T51" i="8"/>
  <c r="K51" i="8"/>
  <c r="H51" i="8"/>
  <c r="F51" i="8"/>
  <c r="D51" i="8"/>
  <c r="C51" i="8"/>
  <c r="B51" i="8"/>
  <c r="B50" i="8"/>
  <c r="B49" i="8"/>
  <c r="F45" i="8"/>
  <c r="F52" i="8" s="1"/>
  <c r="AE44" i="8"/>
  <c r="AD44" i="8"/>
  <c r="AD58" i="8" s="1"/>
  <c r="AC44" i="8"/>
  <c r="AA44" i="8"/>
  <c r="Z44" i="8"/>
  <c r="Y44" i="8"/>
  <c r="X44" i="8"/>
  <c r="X58" i="8" s="1"/>
  <c r="W44" i="8"/>
  <c r="W58" i="8" s="1"/>
  <c r="V44" i="8"/>
  <c r="U44" i="8"/>
  <c r="U58" i="8" s="1"/>
  <c r="T44" i="8"/>
  <c r="R44" i="8"/>
  <c r="V58" i="8" s="1"/>
  <c r="N44" i="8"/>
  <c r="N51" i="8" s="1"/>
  <c r="M44" i="8"/>
  <c r="M51" i="8" s="1"/>
  <c r="L44" i="8"/>
  <c r="L51" i="8" s="1"/>
  <c r="K44" i="8"/>
  <c r="I44" i="8"/>
  <c r="I51" i="8" s="1"/>
  <c r="H44" i="8"/>
  <c r="G44" i="8"/>
  <c r="G51" i="8" s="1"/>
  <c r="F44" i="8"/>
  <c r="D44" i="8"/>
  <c r="C44" i="8"/>
  <c r="AB42" i="8"/>
  <c r="AE41" i="8"/>
  <c r="D41" i="8"/>
  <c r="E41" i="8" s="1"/>
  <c r="F41" i="8" s="1"/>
  <c r="G41" i="8" s="1"/>
  <c r="H41" i="8" s="1"/>
  <c r="I41" i="8" s="1"/>
  <c r="J41" i="8" s="1"/>
  <c r="K41" i="8" s="1"/>
  <c r="L41" i="8" s="1"/>
  <c r="M41" i="8" s="1"/>
  <c r="N41" i="8" s="1"/>
  <c r="O41" i="8" s="1"/>
  <c r="P41" i="8" s="1"/>
  <c r="Q41" i="8" s="1"/>
  <c r="R41" i="8" s="1"/>
  <c r="S41" i="8" s="1"/>
  <c r="T41" i="8" s="1"/>
  <c r="U41" i="8" s="1"/>
  <c r="V41" i="8" s="1"/>
  <c r="W41" i="8" s="1"/>
  <c r="X41" i="8" s="1"/>
  <c r="Y41" i="8" s="1"/>
  <c r="Z41" i="8" s="1"/>
  <c r="AA41" i="8" s="1"/>
  <c r="AB41" i="8" s="1"/>
  <c r="AC41" i="8" s="1"/>
  <c r="L36" i="8"/>
  <c r="K36" i="8"/>
  <c r="J36" i="8"/>
  <c r="I36" i="8"/>
  <c r="H36" i="8"/>
  <c r="G36" i="8"/>
  <c r="F36" i="8"/>
  <c r="C35" i="8"/>
  <c r="E34" i="8"/>
  <c r="C34" i="8"/>
  <c r="I27" i="8"/>
  <c r="H27" i="8"/>
  <c r="G27" i="8"/>
  <c r="F27" i="8"/>
  <c r="E27" i="8"/>
  <c r="D27" i="8"/>
  <c r="C27" i="8"/>
  <c r="I22" i="8"/>
  <c r="H22" i="8"/>
  <c r="G22" i="8"/>
  <c r="F22" i="8"/>
  <c r="E22" i="8"/>
  <c r="D22" i="8"/>
  <c r="C22" i="8"/>
  <c r="BF84" i="7"/>
  <c r="BE84" i="7"/>
  <c r="BD84" i="7"/>
  <c r="BC84" i="7"/>
  <c r="BB84" i="7"/>
  <c r="BA84" i="7"/>
  <c r="AZ84" i="7"/>
  <c r="BF83" i="7"/>
  <c r="AW83" i="7" s="1" a="1"/>
  <c r="AW83" i="7" s="1"/>
  <c r="BE83" i="7"/>
  <c r="BD83" i="7"/>
  <c r="BC83" i="7"/>
  <c r="BB83" i="7"/>
  <c r="AS83" i="7" s="1" a="1"/>
  <c r="AS83" i="7" s="1"/>
  <c r="BA83" i="7"/>
  <c r="AZ83" i="7"/>
  <c r="W83" i="7"/>
  <c r="W84" i="7" s="1"/>
  <c r="Q83" i="7"/>
  <c r="Q84" i="7" s="1"/>
  <c r="BF81" i="7"/>
  <c r="BE81" i="7"/>
  <c r="BD81" i="7"/>
  <c r="BC81" i="7"/>
  <c r="BB81" i="7"/>
  <c r="AZ81" i="7"/>
  <c r="BF80" i="7"/>
  <c r="BE80" i="7"/>
  <c r="BD80" i="7"/>
  <c r="BC80" i="7"/>
  <c r="BB80" i="7"/>
  <c r="BA80" i="7"/>
  <c r="AZ80" i="7"/>
  <c r="AE78" i="7"/>
  <c r="AD78" i="7"/>
  <c r="AC78" i="7"/>
  <c r="AB78" i="7"/>
  <c r="AA78" i="7"/>
  <c r="Z78" i="7"/>
  <c r="Y78" i="7"/>
  <c r="X78" i="7"/>
  <c r="W78" i="7"/>
  <c r="V78" i="7"/>
  <c r="U78" i="7"/>
  <c r="T78" i="7"/>
  <c r="S78" i="7"/>
  <c r="R78" i="7"/>
  <c r="Q78" i="7"/>
  <c r="P78" i="7"/>
  <c r="O78" i="7"/>
  <c r="N78" i="7"/>
  <c r="M78" i="7"/>
  <c r="L78" i="7"/>
  <c r="K78" i="7"/>
  <c r="J78" i="7"/>
  <c r="I78" i="7"/>
  <c r="H78" i="7"/>
  <c r="G78" i="7"/>
  <c r="F78" i="7"/>
  <c r="E78" i="7"/>
  <c r="E83" i="7" s="1"/>
  <c r="D78" i="7"/>
  <c r="C78" i="7"/>
  <c r="BF77" i="7"/>
  <c r="BG77" i="7" s="1"/>
  <c r="BE77" i="7"/>
  <c r="BD77" i="7"/>
  <c r="BC77" i="7"/>
  <c r="BB77" i="7"/>
  <c r="AS77" i="7" s="1" a="1"/>
  <c r="AS77" i="7" s="1"/>
  <c r="BA77" i="7"/>
  <c r="AZ77" i="7"/>
  <c r="AE77" i="7"/>
  <c r="AD77" i="7"/>
  <c r="AC77" i="7"/>
  <c r="AB77" i="7"/>
  <c r="AB83" i="7" s="1"/>
  <c r="AA77" i="7"/>
  <c r="Z77" i="7"/>
  <c r="Y77" i="7"/>
  <c r="X77" i="7"/>
  <c r="W77" i="7"/>
  <c r="V77" i="7"/>
  <c r="U77" i="7"/>
  <c r="T77" i="7"/>
  <c r="S77" i="7"/>
  <c r="R77" i="7"/>
  <c r="Q77" i="7"/>
  <c r="P77" i="7"/>
  <c r="O77" i="7"/>
  <c r="N77" i="7"/>
  <c r="M77" i="7"/>
  <c r="L77" i="7"/>
  <c r="K77" i="7"/>
  <c r="J77" i="7"/>
  <c r="I77" i="7"/>
  <c r="H77" i="7"/>
  <c r="G77" i="7"/>
  <c r="F77" i="7"/>
  <c r="E77" i="7"/>
  <c r="D77" i="7"/>
  <c r="C77" i="7"/>
  <c r="BF76" i="7"/>
  <c r="BG76" i="7" s="1"/>
  <c r="BE76" i="7"/>
  <c r="BD76" i="7"/>
  <c r="AZ76" i="7"/>
  <c r="AE76" i="7"/>
  <c r="AD76" i="7"/>
  <c r="AC76" i="7"/>
  <c r="AB76" i="7"/>
  <c r="AA76" i="7"/>
  <c r="Z76" i="7"/>
  <c r="Y76" i="7"/>
  <c r="Y44" i="7" s="1"/>
  <c r="X76" i="7"/>
  <c r="X44" i="7" s="1"/>
  <c r="W76" i="7"/>
  <c r="V76" i="7"/>
  <c r="U76" i="7"/>
  <c r="T76" i="7"/>
  <c r="T44" i="7" s="1"/>
  <c r="T58" i="7" s="1"/>
  <c r="S76" i="7"/>
  <c r="S44" i="7" s="1"/>
  <c r="R76" i="7"/>
  <c r="Q76" i="7"/>
  <c r="P76" i="7"/>
  <c r="O76" i="7"/>
  <c r="O44" i="7" s="1"/>
  <c r="O51" i="7" s="1"/>
  <c r="N76" i="7"/>
  <c r="N44" i="7" s="1"/>
  <c r="N51" i="7" s="1"/>
  <c r="M76" i="7"/>
  <c r="L76" i="7"/>
  <c r="K76" i="7"/>
  <c r="K44" i="7" s="1"/>
  <c r="K51" i="7" s="1"/>
  <c r="J76" i="7"/>
  <c r="J44" i="7" s="1"/>
  <c r="J51" i="7" s="1"/>
  <c r="I76" i="7"/>
  <c r="I44" i="7" s="1"/>
  <c r="I51" i="7" s="1"/>
  <c r="H76" i="7"/>
  <c r="G76" i="7"/>
  <c r="F76" i="7"/>
  <c r="E76" i="7"/>
  <c r="E44" i="7" s="1"/>
  <c r="E51" i="7" s="1"/>
  <c r="D76" i="7"/>
  <c r="D83" i="7" s="1"/>
  <c r="C76" i="7"/>
  <c r="BF75" i="7"/>
  <c r="BG75" i="7" s="1"/>
  <c r="BE75" i="7"/>
  <c r="BD75" i="7"/>
  <c r="BC75" i="7"/>
  <c r="BB75" i="7"/>
  <c r="AS75" i="7" s="1" a="1"/>
  <c r="AS75" i="7" s="1"/>
  <c r="BA75" i="7"/>
  <c r="AZ75" i="7"/>
  <c r="AW75" i="7" a="1"/>
  <c r="AW75" i="7" s="1"/>
  <c r="AA75" i="7"/>
  <c r="V75" i="7"/>
  <c r="R75" i="7"/>
  <c r="N75" i="7"/>
  <c r="L75" i="7"/>
  <c r="J75" i="7"/>
  <c r="F75" i="7"/>
  <c r="D75" i="7"/>
  <c r="AE74" i="7"/>
  <c r="AD74" i="7"/>
  <c r="AC74" i="7"/>
  <c r="AB74" i="7"/>
  <c r="AB75" i="7" s="1"/>
  <c r="AA74" i="7"/>
  <c r="Z74" i="7"/>
  <c r="Y74" i="7"/>
  <c r="X74" i="7"/>
  <c r="W74" i="7"/>
  <c r="W75" i="7" s="1"/>
  <c r="V74" i="7"/>
  <c r="U74" i="7"/>
  <c r="T74" i="7"/>
  <c r="S74" i="7"/>
  <c r="S75" i="7" s="1"/>
  <c r="R74" i="7"/>
  <c r="Q74" i="7"/>
  <c r="P74" i="7"/>
  <c r="O74" i="7"/>
  <c r="N74" i="7"/>
  <c r="M74" i="7"/>
  <c r="M75" i="7" s="1"/>
  <c r="L74" i="7"/>
  <c r="K74" i="7"/>
  <c r="J74" i="7"/>
  <c r="I74" i="7"/>
  <c r="H74" i="7"/>
  <c r="H85" i="7" s="1"/>
  <c r="G74" i="7"/>
  <c r="G75" i="7" s="1"/>
  <c r="F74" i="7"/>
  <c r="E74" i="7"/>
  <c r="D74" i="7"/>
  <c r="C74" i="7"/>
  <c r="AE73" i="7"/>
  <c r="AE75" i="7" s="1"/>
  <c r="C33" i="7" s="1"/>
  <c r="AD73" i="7"/>
  <c r="AD75" i="7" s="1"/>
  <c r="AC73" i="7"/>
  <c r="AC75" i="7" s="1"/>
  <c r="AB73" i="7"/>
  <c r="AA73" i="7"/>
  <c r="Z73" i="7"/>
  <c r="Z75" i="7" s="1"/>
  <c r="Y73" i="7"/>
  <c r="Y75" i="7" s="1"/>
  <c r="X73" i="7"/>
  <c r="X75" i="7" s="1"/>
  <c r="W73" i="7"/>
  <c r="V73" i="7"/>
  <c r="U73" i="7"/>
  <c r="U75" i="7" s="1"/>
  <c r="T73" i="7"/>
  <c r="T75" i="7" s="1"/>
  <c r="S73" i="7"/>
  <c r="R73" i="7"/>
  <c r="Q73" i="7"/>
  <c r="Q75" i="7" s="1"/>
  <c r="P73" i="7"/>
  <c r="P75" i="7" s="1"/>
  <c r="O73" i="7"/>
  <c r="N73" i="7"/>
  <c r="M73" i="7"/>
  <c r="L73" i="7"/>
  <c r="K73" i="7"/>
  <c r="K75" i="7" s="1"/>
  <c r="J73" i="7"/>
  <c r="I73" i="7"/>
  <c r="I75" i="7" s="1"/>
  <c r="H73" i="7"/>
  <c r="H75" i="7" s="1"/>
  <c r="G73" i="7"/>
  <c r="F73" i="7"/>
  <c r="E73" i="7"/>
  <c r="E75" i="7" s="1"/>
  <c r="D73" i="7"/>
  <c r="C73" i="7"/>
  <c r="C75" i="7" s="1"/>
  <c r="BF72" i="7"/>
  <c r="BE72" i="7"/>
  <c r="BD72" i="7"/>
  <c r="BC72" i="7"/>
  <c r="BB72" i="7"/>
  <c r="BA72" i="7"/>
  <c r="AZ72" i="7"/>
  <c r="AS72" i="7" a="1"/>
  <c r="AS72" i="7" s="1"/>
  <c r="AA72" i="7"/>
  <c r="W72" i="7"/>
  <c r="Q72" i="7"/>
  <c r="K72" i="7"/>
  <c r="I72" i="7"/>
  <c r="D72" i="7"/>
  <c r="AE71" i="7"/>
  <c r="AD71" i="7"/>
  <c r="AC71" i="7"/>
  <c r="AB71" i="7"/>
  <c r="AA71" i="7"/>
  <c r="Z71" i="7"/>
  <c r="Y71" i="7"/>
  <c r="X71" i="7"/>
  <c r="X72" i="7" s="1"/>
  <c r="W71" i="7"/>
  <c r="V71" i="7"/>
  <c r="U71" i="7"/>
  <c r="T71" i="7"/>
  <c r="S71" i="7"/>
  <c r="S85" i="7" s="1"/>
  <c r="S45" i="7" s="1"/>
  <c r="R71" i="7"/>
  <c r="R72" i="7" s="1"/>
  <c r="Q71" i="7"/>
  <c r="P71" i="7"/>
  <c r="P85" i="7" s="1"/>
  <c r="P45" i="7" s="1"/>
  <c r="P52" i="7" s="1"/>
  <c r="O71" i="7"/>
  <c r="O72" i="7" s="1"/>
  <c r="N71" i="7"/>
  <c r="N85" i="7" s="1"/>
  <c r="N45" i="7" s="1"/>
  <c r="N52" i="7" s="1"/>
  <c r="M71" i="7"/>
  <c r="M85" i="7" s="1"/>
  <c r="L71" i="7"/>
  <c r="L72" i="7" s="1"/>
  <c r="K71" i="7"/>
  <c r="J71" i="7"/>
  <c r="I71" i="7"/>
  <c r="I85" i="7" s="1"/>
  <c r="I45" i="7" s="1"/>
  <c r="I52" i="7" s="1"/>
  <c r="H71" i="7"/>
  <c r="G71" i="7"/>
  <c r="F71" i="7"/>
  <c r="E71" i="7"/>
  <c r="E72" i="7" s="1"/>
  <c r="D71" i="7"/>
  <c r="C71" i="7"/>
  <c r="AE70" i="7"/>
  <c r="AE72" i="7" s="1"/>
  <c r="AD70" i="7"/>
  <c r="AD72" i="7" s="1"/>
  <c r="AC70" i="7"/>
  <c r="AC72" i="7" s="1"/>
  <c r="AB70" i="7"/>
  <c r="AA70" i="7"/>
  <c r="Z70" i="7"/>
  <c r="Z72" i="7" s="1"/>
  <c r="Y70" i="7"/>
  <c r="Y72" i="7" s="1"/>
  <c r="X70" i="7"/>
  <c r="W70" i="7"/>
  <c r="V70" i="7"/>
  <c r="V72" i="7" s="1"/>
  <c r="U70" i="7"/>
  <c r="U72" i="7" s="1"/>
  <c r="T70" i="7"/>
  <c r="T72" i="7" s="1"/>
  <c r="S70" i="7"/>
  <c r="S72" i="7" s="1"/>
  <c r="R70" i="7"/>
  <c r="Q70" i="7"/>
  <c r="P70" i="7"/>
  <c r="P72" i="7" s="1"/>
  <c r="O70" i="7"/>
  <c r="O83" i="7" s="1"/>
  <c r="O84" i="7" s="1"/>
  <c r="O86" i="7" s="1"/>
  <c r="O46" i="7" s="1"/>
  <c r="N70" i="7"/>
  <c r="N83" i="7" s="1"/>
  <c r="M70" i="7"/>
  <c r="M72" i="7" s="1"/>
  <c r="L70" i="7"/>
  <c r="K70" i="7"/>
  <c r="J70" i="7"/>
  <c r="J72" i="7" s="1"/>
  <c r="I70" i="7"/>
  <c r="H70" i="7"/>
  <c r="H72" i="7" s="1"/>
  <c r="G70" i="7"/>
  <c r="G72" i="7" s="1"/>
  <c r="F70" i="7"/>
  <c r="F72" i="7" s="1"/>
  <c r="E70" i="7"/>
  <c r="D70" i="7"/>
  <c r="C70" i="7"/>
  <c r="C72" i="7" s="1"/>
  <c r="BF69" i="7"/>
  <c r="AW69" i="7" s="1" a="1"/>
  <c r="AW69" i="7" s="1"/>
  <c r="BE69" i="7"/>
  <c r="BD69" i="7"/>
  <c r="BC69" i="7"/>
  <c r="BB69" i="7"/>
  <c r="AS69" i="7" s="1" a="1"/>
  <c r="AS69" i="7" s="1"/>
  <c r="BA69" i="7"/>
  <c r="AZ69" i="7"/>
  <c r="AB69" i="7"/>
  <c r="X69" i="7"/>
  <c r="V69" i="7"/>
  <c r="S69" i="7"/>
  <c r="P69" i="7"/>
  <c r="N69" i="7"/>
  <c r="I69" i="7"/>
  <c r="D69" i="7"/>
  <c r="AE68" i="7"/>
  <c r="AE85" i="7" s="1"/>
  <c r="AE45" i="7" s="1"/>
  <c r="AD68" i="7"/>
  <c r="AD85" i="7" s="1"/>
  <c r="AD45" i="7" s="1"/>
  <c r="AC68" i="7"/>
  <c r="AC85" i="7" s="1"/>
  <c r="AC45" i="7" s="1"/>
  <c r="AB68" i="7"/>
  <c r="AA68" i="7"/>
  <c r="AA85" i="7" s="1"/>
  <c r="AA45" i="7" s="1"/>
  <c r="Z68" i="7"/>
  <c r="Z85" i="7" s="1"/>
  <c r="Z45" i="7" s="1"/>
  <c r="Y68" i="7"/>
  <c r="Y85" i="7" s="1"/>
  <c r="Y45" i="7" s="1"/>
  <c r="Y59" i="7" s="1"/>
  <c r="X68" i="7"/>
  <c r="X85" i="7" s="1"/>
  <c r="W68" i="7"/>
  <c r="V68" i="7"/>
  <c r="V85" i="7" s="1"/>
  <c r="V45" i="7" s="1"/>
  <c r="V52" i="7" s="1"/>
  <c r="U68" i="7"/>
  <c r="U85" i="7" s="1"/>
  <c r="T68" i="7"/>
  <c r="S68" i="7"/>
  <c r="R68" i="7"/>
  <c r="R85" i="7" s="1"/>
  <c r="R45" i="7" s="1"/>
  <c r="Q68" i="7"/>
  <c r="P68" i="7"/>
  <c r="O68" i="7"/>
  <c r="O85" i="7" s="1"/>
  <c r="O45" i="7" s="1"/>
  <c r="O52" i="7" s="1"/>
  <c r="N68" i="7"/>
  <c r="M68" i="7"/>
  <c r="L68" i="7"/>
  <c r="K68" i="7"/>
  <c r="K85" i="7" s="1"/>
  <c r="K45" i="7" s="1"/>
  <c r="J68" i="7"/>
  <c r="I68" i="7"/>
  <c r="H68" i="7"/>
  <c r="G68" i="7"/>
  <c r="F68" i="7"/>
  <c r="F85" i="7" s="1"/>
  <c r="F45" i="7" s="1"/>
  <c r="F52" i="7" s="1"/>
  <c r="E68" i="7"/>
  <c r="E85" i="7" s="1"/>
  <c r="E45" i="7" s="1"/>
  <c r="E52" i="7" s="1"/>
  <c r="D68" i="7"/>
  <c r="D85" i="7" s="1"/>
  <c r="D45" i="7" s="1"/>
  <c r="C68" i="7"/>
  <c r="C85" i="7" s="1"/>
  <c r="C45" i="7" s="1"/>
  <c r="C52" i="7" s="1"/>
  <c r="AE67" i="7"/>
  <c r="AE83" i="7" s="1"/>
  <c r="AE84" i="7" s="1"/>
  <c r="AD67" i="7"/>
  <c r="AD83" i="7" s="1"/>
  <c r="AC67" i="7"/>
  <c r="AB67" i="7"/>
  <c r="AA67" i="7"/>
  <c r="AA69" i="7" s="1"/>
  <c r="Z67" i="7"/>
  <c r="Y67" i="7"/>
  <c r="Y69" i="7" s="1"/>
  <c r="X67" i="7"/>
  <c r="X83" i="7" s="1"/>
  <c r="W67" i="7"/>
  <c r="V67" i="7"/>
  <c r="V83" i="7" s="1"/>
  <c r="V84" i="7" s="1"/>
  <c r="U67" i="7"/>
  <c r="T67" i="7"/>
  <c r="T83" i="7" s="1"/>
  <c r="S67" i="7"/>
  <c r="S83" i="7" s="1"/>
  <c r="S84" i="7" s="1"/>
  <c r="R67" i="7"/>
  <c r="Q67" i="7"/>
  <c r="P67" i="7"/>
  <c r="P83" i="7" s="1"/>
  <c r="P84" i="7" s="1"/>
  <c r="O67" i="7"/>
  <c r="O69" i="7" s="1"/>
  <c r="N67" i="7"/>
  <c r="M67" i="7"/>
  <c r="L67" i="7"/>
  <c r="L83" i="7" s="1"/>
  <c r="K67" i="7"/>
  <c r="J67" i="7"/>
  <c r="J83" i="7" s="1"/>
  <c r="I67" i="7"/>
  <c r="H67" i="7"/>
  <c r="H83" i="7" s="1"/>
  <c r="H84" i="7" s="1"/>
  <c r="H86" i="7" s="1"/>
  <c r="H46" i="7" s="1"/>
  <c r="G67" i="7"/>
  <c r="G83" i="7" s="1"/>
  <c r="F67" i="7"/>
  <c r="F83" i="7" s="1"/>
  <c r="E67" i="7"/>
  <c r="D67" i="7"/>
  <c r="C67" i="7"/>
  <c r="AE66" i="7"/>
  <c r="F66" i="7"/>
  <c r="G66" i="7" s="1"/>
  <c r="H66" i="7" s="1"/>
  <c r="I66" i="7" s="1"/>
  <c r="J66" i="7" s="1"/>
  <c r="K66" i="7" s="1"/>
  <c r="L66" i="7" s="1"/>
  <c r="M66" i="7" s="1"/>
  <c r="N66" i="7" s="1"/>
  <c r="O66" i="7" s="1"/>
  <c r="P66" i="7" s="1"/>
  <c r="Q66" i="7" s="1"/>
  <c r="R66" i="7" s="1"/>
  <c r="S66" i="7" s="1"/>
  <c r="T66" i="7" s="1"/>
  <c r="U66" i="7" s="1"/>
  <c r="V66" i="7" s="1"/>
  <c r="W66" i="7" s="1"/>
  <c r="X66" i="7" s="1"/>
  <c r="Y66" i="7" s="1"/>
  <c r="Z66" i="7" s="1"/>
  <c r="AA66" i="7" s="1"/>
  <c r="AB66" i="7" s="1"/>
  <c r="AC66" i="7" s="1"/>
  <c r="E66" i="7"/>
  <c r="D66" i="7"/>
  <c r="B60" i="7"/>
  <c r="B59" i="7"/>
  <c r="S58" i="7"/>
  <c r="B58" i="7"/>
  <c r="B57" i="7"/>
  <c r="B56" i="7"/>
  <c r="B53" i="7"/>
  <c r="K52" i="7"/>
  <c r="D52" i="7"/>
  <c r="B52" i="7"/>
  <c r="AC51" i="7"/>
  <c r="T51" i="7"/>
  <c r="S51" i="7"/>
  <c r="Q51" i="7"/>
  <c r="M51" i="7"/>
  <c r="F51" i="7"/>
  <c r="C51" i="7"/>
  <c r="B51" i="7"/>
  <c r="B50" i="7"/>
  <c r="B49" i="7"/>
  <c r="X45" i="7"/>
  <c r="U45" i="7"/>
  <c r="M45" i="7"/>
  <c r="M52" i="7" s="1"/>
  <c r="H45" i="7"/>
  <c r="H52" i="7" s="1"/>
  <c r="AE44" i="7"/>
  <c r="AD44" i="7"/>
  <c r="AD58" i="7" s="1"/>
  <c r="AC44" i="7"/>
  <c r="AC58" i="7" s="1"/>
  <c r="AB44" i="7"/>
  <c r="AA44" i="7"/>
  <c r="AA58" i="7" s="1"/>
  <c r="Z44" i="7"/>
  <c r="Z58" i="7" s="1"/>
  <c r="W44" i="7"/>
  <c r="W58" i="7" s="1"/>
  <c r="V44" i="7"/>
  <c r="V58" i="7" s="1"/>
  <c r="U44" i="7"/>
  <c r="U58" i="7" s="1"/>
  <c r="R44" i="7"/>
  <c r="R58" i="7" s="1"/>
  <c r="Q44" i="7"/>
  <c r="P44" i="7"/>
  <c r="P51" i="7" s="1"/>
  <c r="M44" i="7"/>
  <c r="L44" i="7"/>
  <c r="L51" i="7" s="1"/>
  <c r="H44" i="7"/>
  <c r="H51" i="7" s="1"/>
  <c r="G44" i="7"/>
  <c r="G51" i="7" s="1"/>
  <c r="F44" i="7"/>
  <c r="D44" i="7"/>
  <c r="D51" i="7" s="1"/>
  <c r="W43" i="7"/>
  <c r="O43" i="7"/>
  <c r="AE42" i="7"/>
  <c r="W42" i="7"/>
  <c r="P42" i="7"/>
  <c r="O42" i="7"/>
  <c r="AE41" i="7"/>
  <c r="D41" i="7"/>
  <c r="E41" i="7" s="1"/>
  <c r="F41" i="7" s="1"/>
  <c r="G41" i="7" s="1"/>
  <c r="H41" i="7" s="1"/>
  <c r="I41" i="7" s="1"/>
  <c r="J41" i="7" s="1"/>
  <c r="K41" i="7" s="1"/>
  <c r="L41" i="7" s="1"/>
  <c r="M41" i="7" s="1"/>
  <c r="N41" i="7" s="1"/>
  <c r="O41" i="7" s="1"/>
  <c r="P41" i="7" s="1"/>
  <c r="Q41" i="7" s="1"/>
  <c r="R41" i="7" s="1"/>
  <c r="S41" i="7" s="1"/>
  <c r="T41" i="7" s="1"/>
  <c r="U41" i="7" s="1"/>
  <c r="V41" i="7" s="1"/>
  <c r="W41" i="7" s="1"/>
  <c r="X41" i="7" s="1"/>
  <c r="Y41" i="7" s="1"/>
  <c r="Z41" i="7" s="1"/>
  <c r="AA41" i="7" s="1"/>
  <c r="AB41" i="7" s="1"/>
  <c r="AC41" i="7" s="1"/>
  <c r="L36" i="7"/>
  <c r="K36" i="7"/>
  <c r="J36" i="7"/>
  <c r="F36" i="7"/>
  <c r="E35" i="7"/>
  <c r="C35" i="7"/>
  <c r="E34" i="7"/>
  <c r="C34" i="7"/>
  <c r="E33" i="7"/>
  <c r="I27" i="7"/>
  <c r="H27" i="7"/>
  <c r="G27" i="7"/>
  <c r="F27" i="7"/>
  <c r="E27" i="7"/>
  <c r="D27" i="7"/>
  <c r="C27" i="7"/>
  <c r="I22" i="7"/>
  <c r="H22" i="7"/>
  <c r="G22" i="7"/>
  <c r="F22" i="7"/>
  <c r="E22" i="7"/>
  <c r="D22" i="7"/>
  <c r="C22" i="7"/>
  <c r="L84" i="11" l="1"/>
  <c r="L42" i="11"/>
  <c r="M84" i="11"/>
  <c r="M42" i="11"/>
  <c r="N52" i="11"/>
  <c r="R84" i="11"/>
  <c r="R42" i="11"/>
  <c r="Q52" i="11"/>
  <c r="R59" i="11"/>
  <c r="R52" i="11"/>
  <c r="P84" i="11"/>
  <c r="P42" i="11"/>
  <c r="T84" i="11"/>
  <c r="T42" i="11"/>
  <c r="H52" i="11"/>
  <c r="S58" i="11"/>
  <c r="S51" i="11"/>
  <c r="T59" i="11"/>
  <c r="T52" i="11"/>
  <c r="AY72" i="11"/>
  <c r="I52" i="11"/>
  <c r="T58" i="11"/>
  <c r="T51" i="11"/>
  <c r="V42" i="11"/>
  <c r="V84" i="11"/>
  <c r="U59" i="11"/>
  <c r="U52" i="11"/>
  <c r="V59" i="11"/>
  <c r="V52" i="11"/>
  <c r="AL69" i="11"/>
  <c r="E33" i="11"/>
  <c r="C33" i="11"/>
  <c r="O52" i="11"/>
  <c r="U42" i="11"/>
  <c r="U84" i="11"/>
  <c r="X42" i="11"/>
  <c r="X84" i="11"/>
  <c r="AK83" i="11"/>
  <c r="X59" i="11"/>
  <c r="X52" i="11"/>
  <c r="D52" i="11"/>
  <c r="AQ75" i="11" a="1"/>
  <c r="AQ75" i="11" s="1"/>
  <c r="AF75" i="11" s="1"/>
  <c r="X58" i="11"/>
  <c r="X51" i="11"/>
  <c r="AL83" i="11"/>
  <c r="Y59" i="11"/>
  <c r="Y52" i="11"/>
  <c r="F84" i="11"/>
  <c r="F42" i="11"/>
  <c r="F49" i="11" s="1"/>
  <c r="AR75" i="11" a="1"/>
  <c r="AR75" i="11" s="1"/>
  <c r="AG75" i="11" s="1"/>
  <c r="Y58" i="11"/>
  <c r="Y51" i="11"/>
  <c r="Z59" i="11"/>
  <c r="Z52" i="11"/>
  <c r="AS75" i="11" a="1"/>
  <c r="AS75" i="11" s="1"/>
  <c r="AH75" i="11" s="1"/>
  <c r="AA52" i="11"/>
  <c r="AA59" i="11"/>
  <c r="AT75" i="11" a="1"/>
  <c r="AT75" i="11" s="1"/>
  <c r="AI75" i="11" s="1"/>
  <c r="AC84" i="11"/>
  <c r="AC42" i="11"/>
  <c r="AY83" i="11"/>
  <c r="AD84" i="11"/>
  <c r="AD42" i="11"/>
  <c r="AC59" i="11"/>
  <c r="AC52" i="11"/>
  <c r="AV75" i="11" a="1"/>
  <c r="AV75" i="11" s="1"/>
  <c r="AK75" i="11" s="1"/>
  <c r="AY76" i="11"/>
  <c r="C84" i="11"/>
  <c r="C42" i="11"/>
  <c r="C49" i="11" s="1"/>
  <c r="AE84" i="11"/>
  <c r="AE42" i="11"/>
  <c r="AD59" i="11"/>
  <c r="AD52" i="11"/>
  <c r="AE52" i="11"/>
  <c r="AE59" i="11"/>
  <c r="W56" i="11"/>
  <c r="W49" i="11"/>
  <c r="N84" i="11"/>
  <c r="N42" i="11"/>
  <c r="M52" i="11"/>
  <c r="AL72" i="11"/>
  <c r="G84" i="11"/>
  <c r="G42" i="11"/>
  <c r="F52" i="11"/>
  <c r="AB84" i="11"/>
  <c r="AB42" i="11"/>
  <c r="H84" i="11"/>
  <c r="H42" i="11"/>
  <c r="H49" i="11" s="1"/>
  <c r="AL76" i="11"/>
  <c r="AL44" i="11" s="1"/>
  <c r="AY77" i="11"/>
  <c r="AQ77" i="11" s="1" a="1"/>
  <c r="AQ77" i="11" s="1"/>
  <c r="AF77" i="11" s="1"/>
  <c r="Q84" i="11"/>
  <c r="Q42" i="11"/>
  <c r="P52" i="11"/>
  <c r="J84" i="11"/>
  <c r="J42" i="11"/>
  <c r="K84" i="11"/>
  <c r="K42" i="11"/>
  <c r="K49" i="11" s="1"/>
  <c r="J52" i="11"/>
  <c r="S84" i="11"/>
  <c r="S42" i="11"/>
  <c r="D84" i="11"/>
  <c r="D42" i="11"/>
  <c r="D49" i="11" s="1"/>
  <c r="AY75" i="11"/>
  <c r="AU75" i="11" s="1" a="1"/>
  <c r="AU75" i="11" s="1"/>
  <c r="AJ75" i="11" s="1"/>
  <c r="S85" i="11"/>
  <c r="S45" i="11" s="1"/>
  <c r="Z51" i="11"/>
  <c r="AC69" i="11"/>
  <c r="AA51" i="11"/>
  <c r="AD69" i="11"/>
  <c r="W84" i="11"/>
  <c r="AB51" i="11"/>
  <c r="C69" i="11"/>
  <c r="AE69" i="11"/>
  <c r="Z83" i="11"/>
  <c r="Y83" i="11"/>
  <c r="AC51" i="11"/>
  <c r="AA83" i="11"/>
  <c r="W85" i="11"/>
  <c r="W45" i="11" s="1"/>
  <c r="C51" i="11"/>
  <c r="AE51" i="11"/>
  <c r="F69" i="11"/>
  <c r="AD51" i="11"/>
  <c r="AW75" i="11" a="1"/>
  <c r="AW75" i="11" s="1"/>
  <c r="AL75" i="11" s="1"/>
  <c r="G69" i="11"/>
  <c r="AB85" i="11"/>
  <c r="AB45" i="11" s="1"/>
  <c r="J69" i="11"/>
  <c r="E72" i="11"/>
  <c r="E83" i="11"/>
  <c r="K69" i="11"/>
  <c r="F72" i="11"/>
  <c r="AW77" i="11" a="1"/>
  <c r="AW77" i="11" s="1"/>
  <c r="AL77" i="11" s="1"/>
  <c r="L69" i="11"/>
  <c r="M69" i="11"/>
  <c r="I83" i="11"/>
  <c r="N51" i="11"/>
  <c r="Q69" i="11"/>
  <c r="R69" i="11"/>
  <c r="N72" i="11"/>
  <c r="O83" i="11"/>
  <c r="T69" i="11"/>
  <c r="U69" i="11"/>
  <c r="V51" i="11"/>
  <c r="W51" i="11"/>
  <c r="P84" i="10"/>
  <c r="P42" i="10"/>
  <c r="AV77" i="10" a="1"/>
  <c r="AV77" i="10" s="1"/>
  <c r="AK77" i="10" s="1"/>
  <c r="L51" i="10"/>
  <c r="V59" i="10"/>
  <c r="Y83" i="10"/>
  <c r="X59" i="10"/>
  <c r="X52" i="10"/>
  <c r="Q51" i="10"/>
  <c r="Z42" i="10"/>
  <c r="Z84" i="10"/>
  <c r="Y59" i="10"/>
  <c r="Y52" i="10"/>
  <c r="S58" i="10"/>
  <c r="S51" i="10"/>
  <c r="AL58" i="10"/>
  <c r="AL51" i="10"/>
  <c r="T84" i="10"/>
  <c r="T42" i="10"/>
  <c r="G51" i="10"/>
  <c r="AA59" i="10"/>
  <c r="AA52" i="10"/>
  <c r="AC84" i="10"/>
  <c r="AC42" i="10"/>
  <c r="AY83" i="10"/>
  <c r="AB59" i="10"/>
  <c r="AB52" i="10"/>
  <c r="AJ83" i="10"/>
  <c r="R43" i="10"/>
  <c r="R86" i="10"/>
  <c r="R46" i="10" s="1"/>
  <c r="U59" i="10"/>
  <c r="U52" i="10"/>
  <c r="S59" i="10"/>
  <c r="S52" i="10"/>
  <c r="W59" i="10"/>
  <c r="W52" i="10"/>
  <c r="I51" i="10"/>
  <c r="V42" i="10"/>
  <c r="V84" i="10"/>
  <c r="AV72" i="10" a="1"/>
  <c r="AV72" i="10" s="1"/>
  <c r="AK72" i="10" s="1"/>
  <c r="AU72" i="10" a="1"/>
  <c r="AU72" i="10" s="1"/>
  <c r="AJ72" i="10" s="1"/>
  <c r="AS72" i="10" a="1"/>
  <c r="AS72" i="10" s="1"/>
  <c r="AH72" i="10" s="1"/>
  <c r="AR72" i="10" a="1"/>
  <c r="AR72" i="10" s="1"/>
  <c r="AG72" i="10" s="1"/>
  <c r="AQ72" i="10" a="1"/>
  <c r="AQ72" i="10" s="1"/>
  <c r="AF72" i="10" s="1"/>
  <c r="AB86" i="10"/>
  <c r="AB46" i="10" s="1"/>
  <c r="AB43" i="10"/>
  <c r="AD84" i="10"/>
  <c r="AD42" i="10"/>
  <c r="AC85" i="10"/>
  <c r="AC45" i="10" s="1"/>
  <c r="AC69" i="10"/>
  <c r="C84" i="10"/>
  <c r="C42" i="10"/>
  <c r="C49" i="10" s="1"/>
  <c r="AE84" i="10"/>
  <c r="AE42" i="10"/>
  <c r="AD59" i="10"/>
  <c r="AD52" i="10"/>
  <c r="AE52" i="10"/>
  <c r="AE59" i="10"/>
  <c r="AQ75" i="10" a="1"/>
  <c r="AQ75" i="10" s="1"/>
  <c r="AF75" i="10" s="1"/>
  <c r="X58" i="10"/>
  <c r="X51" i="10"/>
  <c r="AR75" i="10" a="1"/>
  <c r="AR75" i="10" s="1"/>
  <c r="AG75" i="10" s="1"/>
  <c r="M84" i="10"/>
  <c r="M42" i="10"/>
  <c r="M49" i="10" s="1"/>
  <c r="W51" i="10"/>
  <c r="V51" i="10"/>
  <c r="T51" i="10"/>
  <c r="N51" i="10"/>
  <c r="M51" i="10"/>
  <c r="K51" i="10"/>
  <c r="C51" i="10"/>
  <c r="Z51" i="10"/>
  <c r="AA51" i="10"/>
  <c r="Y51" i="10"/>
  <c r="G84" i="10"/>
  <c r="G42" i="10"/>
  <c r="G49" i="10" s="1"/>
  <c r="F84" i="10"/>
  <c r="F42" i="10"/>
  <c r="F49" i="10" s="1"/>
  <c r="BC80" i="10"/>
  <c r="BC83" i="10" s="1"/>
  <c r="AT83" i="10" s="1" a="1"/>
  <c r="AT83" i="10" s="1"/>
  <c r="AI83" i="10" s="1"/>
  <c r="F22" i="10"/>
  <c r="H84" i="10"/>
  <c r="H42" i="10"/>
  <c r="H49" i="10" s="1"/>
  <c r="O72" i="10"/>
  <c r="R42" i="10"/>
  <c r="AV75" i="10" a="1"/>
  <c r="AV75" i="10" s="1"/>
  <c r="AK75" i="10" s="1"/>
  <c r="S42" i="10"/>
  <c r="AD58" i="10"/>
  <c r="AD51" i="10"/>
  <c r="J84" i="10"/>
  <c r="J42" i="10"/>
  <c r="J49" i="10" s="1"/>
  <c r="AL72" i="10"/>
  <c r="N43" i="10"/>
  <c r="N86" i="10"/>
  <c r="N46" i="10" s="1"/>
  <c r="X56" i="10"/>
  <c r="AE58" i="10"/>
  <c r="AE51" i="10"/>
  <c r="K84" i="10"/>
  <c r="K42" i="10"/>
  <c r="K49" i="10" s="1"/>
  <c r="W42" i="10"/>
  <c r="W84" i="10"/>
  <c r="AB56" i="10"/>
  <c r="AB49" i="10"/>
  <c r="L84" i="10"/>
  <c r="L42" i="10"/>
  <c r="L49" i="10" s="1"/>
  <c r="X86" i="10"/>
  <c r="X46" i="10" s="1"/>
  <c r="X43" i="10"/>
  <c r="E51" i="10"/>
  <c r="AL84" i="10"/>
  <c r="F51" i="10"/>
  <c r="AT75" i="10" a="1"/>
  <c r="AT75" i="10" s="1"/>
  <c r="AI75" i="10" s="1"/>
  <c r="AS75" i="10" a="1"/>
  <c r="AS75" i="10" s="1"/>
  <c r="AH75" i="10" s="1"/>
  <c r="AU75" i="10" a="1"/>
  <c r="AU75" i="10" s="1"/>
  <c r="AJ75" i="10" s="1"/>
  <c r="Q84" i="10"/>
  <c r="Q42" i="10"/>
  <c r="Q49" i="10" s="1"/>
  <c r="D84" i="10"/>
  <c r="D42" i="10"/>
  <c r="D49" i="10" s="1"/>
  <c r="AQ77" i="10" a="1"/>
  <c r="AQ77" i="10" s="1"/>
  <c r="AF77" i="10" s="1"/>
  <c r="D51" i="10"/>
  <c r="S43" i="10"/>
  <c r="S86" i="10"/>
  <c r="S46" i="10" s="1"/>
  <c r="R59" i="10"/>
  <c r="R52" i="10"/>
  <c r="H51" i="10"/>
  <c r="U83" i="10"/>
  <c r="U69" i="10"/>
  <c r="T59" i="10"/>
  <c r="T52" i="10"/>
  <c r="AT77" i="10" a="1"/>
  <c r="AT77" i="10" s="1"/>
  <c r="AI77" i="10" s="1"/>
  <c r="J51" i="10"/>
  <c r="E32" i="10"/>
  <c r="C32" i="10"/>
  <c r="I84" i="10"/>
  <c r="I42" i="10"/>
  <c r="I49" i="10" s="1"/>
  <c r="AD69" i="10"/>
  <c r="AB51" i="10"/>
  <c r="C69" i="10"/>
  <c r="AE69" i="10"/>
  <c r="AC51" i="10"/>
  <c r="AA83" i="10"/>
  <c r="E69" i="10"/>
  <c r="BG69" i="10"/>
  <c r="AW75" i="10" a="1"/>
  <c r="AW75" i="10" s="1"/>
  <c r="AL75" i="10" s="1"/>
  <c r="F69" i="10"/>
  <c r="G69" i="10"/>
  <c r="Z85" i="10"/>
  <c r="Z45" i="10" s="1"/>
  <c r="H69" i="10"/>
  <c r="X49" i="10"/>
  <c r="E83" i="10"/>
  <c r="K69" i="10"/>
  <c r="AW77" i="10" a="1"/>
  <c r="AW77" i="10" s="1"/>
  <c r="AL77" i="10" s="1"/>
  <c r="L69" i="10"/>
  <c r="N42" i="10"/>
  <c r="N49" i="10" s="1"/>
  <c r="Q69" i="10"/>
  <c r="O83" i="10"/>
  <c r="T69" i="10"/>
  <c r="R51" i="10"/>
  <c r="C35" i="10"/>
  <c r="V69" i="10"/>
  <c r="U51" i="10"/>
  <c r="E33" i="9"/>
  <c r="X52" i="9"/>
  <c r="S84" i="9"/>
  <c r="S42" i="9"/>
  <c r="T84" i="9"/>
  <c r="T42" i="9"/>
  <c r="U42" i="9"/>
  <c r="U84" i="9"/>
  <c r="V42" i="9"/>
  <c r="V84" i="9"/>
  <c r="U52" i="9"/>
  <c r="AV72" i="9" a="1"/>
  <c r="AV72" i="9" s="1"/>
  <c r="AK72" i="9" s="1"/>
  <c r="AU72" i="9" a="1"/>
  <c r="AU72" i="9" s="1"/>
  <c r="AJ72" i="9" s="1"/>
  <c r="AS72" i="9" a="1"/>
  <c r="AS72" i="9" s="1"/>
  <c r="AH72" i="9" s="1"/>
  <c r="AR72" i="9" a="1"/>
  <c r="AR72" i="9" s="1"/>
  <c r="AG72" i="9" s="1"/>
  <c r="AQ72" i="9" a="1"/>
  <c r="AQ72" i="9" s="1"/>
  <c r="AF72" i="9" s="1"/>
  <c r="V59" i="9"/>
  <c r="V52" i="9"/>
  <c r="W59" i="9"/>
  <c r="W52" i="9"/>
  <c r="T59" i="9"/>
  <c r="Y59" i="9"/>
  <c r="Y52" i="9"/>
  <c r="X58" i="9"/>
  <c r="X51" i="9"/>
  <c r="Z52" i="9"/>
  <c r="F84" i="9"/>
  <c r="F42" i="9"/>
  <c r="E52" i="9"/>
  <c r="Y51" i="9"/>
  <c r="Y58" i="9"/>
  <c r="AR75" i="9" a="1"/>
  <c r="AR75" i="9" s="1"/>
  <c r="AG75" i="9" s="1"/>
  <c r="AB84" i="9"/>
  <c r="AB42" i="9"/>
  <c r="AC84" i="9"/>
  <c r="AC42" i="9"/>
  <c r="AY83" i="9"/>
  <c r="AT83" i="9" s="1" a="1"/>
  <c r="AT83" i="9" s="1"/>
  <c r="AI83" i="9" s="1"/>
  <c r="AT75" i="9" a="1"/>
  <c r="AT75" i="9" s="1"/>
  <c r="AI75" i="9" s="1"/>
  <c r="AK83" i="9"/>
  <c r="AD84" i="9"/>
  <c r="AD42" i="9"/>
  <c r="AC59" i="9"/>
  <c r="AC52" i="9"/>
  <c r="AL83" i="9"/>
  <c r="C84" i="9"/>
  <c r="C42" i="9"/>
  <c r="C49" i="9" s="1"/>
  <c r="AV75" i="9" a="1"/>
  <c r="AV75" i="9" s="1"/>
  <c r="AK75" i="9" s="1"/>
  <c r="AC58" i="9"/>
  <c r="AC51" i="9"/>
  <c r="AE52" i="9"/>
  <c r="AE84" i="9"/>
  <c r="AE42" i="9"/>
  <c r="AD52" i="9"/>
  <c r="R85" i="9"/>
  <c r="R45" i="9" s="1"/>
  <c r="S59" i="9" s="1"/>
  <c r="R69" i="9"/>
  <c r="S52" i="9"/>
  <c r="AA52" i="9"/>
  <c r="M84" i="9"/>
  <c r="M42" i="9"/>
  <c r="M49" i="9" s="1"/>
  <c r="G84" i="9"/>
  <c r="G42" i="9"/>
  <c r="G49" i="9" s="1"/>
  <c r="N84" i="9"/>
  <c r="N42" i="9"/>
  <c r="N49" i="9" s="1"/>
  <c r="AJ58" i="9"/>
  <c r="AJ51" i="9"/>
  <c r="H84" i="9"/>
  <c r="H42" i="9"/>
  <c r="H49" i="9" s="1"/>
  <c r="AL72" i="9"/>
  <c r="L43" i="9"/>
  <c r="L86" i="9"/>
  <c r="L46" i="9" s="1"/>
  <c r="J84" i="9"/>
  <c r="J42" i="9"/>
  <c r="P52" i="9"/>
  <c r="W86" i="9"/>
  <c r="W46" i="9" s="1"/>
  <c r="W43" i="9"/>
  <c r="Q42" i="9"/>
  <c r="K84" i="9"/>
  <c r="K42" i="9"/>
  <c r="K49" i="9" s="1"/>
  <c r="J52" i="9"/>
  <c r="W56" i="9"/>
  <c r="K52" i="9"/>
  <c r="AT72" i="9" a="1"/>
  <c r="AT72" i="9" s="1"/>
  <c r="AI72" i="9" s="1"/>
  <c r="AV77" i="9" a="1"/>
  <c r="AV77" i="9" s="1"/>
  <c r="AK77" i="9" s="1"/>
  <c r="AR77" i="9" a="1"/>
  <c r="AR77" i="9" s="1"/>
  <c r="AG77" i="9" s="1"/>
  <c r="AU75" i="9" a="1"/>
  <c r="AU75" i="9" s="1"/>
  <c r="AJ75" i="9" s="1"/>
  <c r="BG76" i="9"/>
  <c r="AL69" i="9"/>
  <c r="AQ77" i="9" a="1"/>
  <c r="AQ77" i="9" s="1"/>
  <c r="AF77" i="9" s="1"/>
  <c r="Q43" i="9"/>
  <c r="Q86" i="9"/>
  <c r="Q46" i="9" s="1"/>
  <c r="P84" i="9"/>
  <c r="P42" i="9"/>
  <c r="P49" i="9" s="1"/>
  <c r="R84" i="9"/>
  <c r="R42" i="9"/>
  <c r="AS77" i="9" a="1"/>
  <c r="AS77" i="9" s="1"/>
  <c r="AH77" i="9" s="1"/>
  <c r="AU77" i="9" a="1"/>
  <c r="AU77" i="9" s="1"/>
  <c r="AJ77" i="9" s="1"/>
  <c r="S58" i="9"/>
  <c r="S51" i="9"/>
  <c r="X83" i="9"/>
  <c r="AA51" i="9"/>
  <c r="AD69" i="9"/>
  <c r="Y83" i="9"/>
  <c r="AB51" i="9"/>
  <c r="C69" i="9"/>
  <c r="AE69" i="9"/>
  <c r="Z83" i="9"/>
  <c r="AA83" i="9"/>
  <c r="C51" i="9"/>
  <c r="AE51" i="9"/>
  <c r="Z51" i="9"/>
  <c r="AC69" i="9"/>
  <c r="AD51" i="9"/>
  <c r="AW75" i="9" a="1"/>
  <c r="AW75" i="9" s="1"/>
  <c r="AL75" i="9" s="1"/>
  <c r="G69" i="9"/>
  <c r="W49" i="9"/>
  <c r="D83" i="9"/>
  <c r="AB85" i="9"/>
  <c r="AB45" i="9" s="1"/>
  <c r="J69" i="9"/>
  <c r="E72" i="9"/>
  <c r="BB75" i="9"/>
  <c r="AS75" i="9" s="1" a="1"/>
  <c r="AS75" i="9" s="1"/>
  <c r="AH75" i="9" s="1"/>
  <c r="AY76" i="9"/>
  <c r="AT76" i="9" s="1" a="1"/>
  <c r="AT76" i="9" s="1"/>
  <c r="AI76" i="9" s="1"/>
  <c r="AI44" i="9" s="1"/>
  <c r="E83" i="9"/>
  <c r="K69" i="9"/>
  <c r="F72" i="9"/>
  <c r="AW77" i="9" a="1"/>
  <c r="AW77" i="9" s="1"/>
  <c r="AL77" i="9" s="1"/>
  <c r="L42" i="9"/>
  <c r="L49" i="9" s="1"/>
  <c r="I83" i="9"/>
  <c r="H85" i="9"/>
  <c r="H45" i="9" s="1"/>
  <c r="H52" i="9" s="1"/>
  <c r="S69" i="9"/>
  <c r="N72" i="9"/>
  <c r="O83" i="9"/>
  <c r="Q51" i="9"/>
  <c r="T69" i="9"/>
  <c r="R51" i="9"/>
  <c r="U69" i="9"/>
  <c r="V69" i="9"/>
  <c r="T51" i="9"/>
  <c r="U51" i="9"/>
  <c r="V51" i="9"/>
  <c r="S59" i="8"/>
  <c r="S52" i="8"/>
  <c r="T59" i="8"/>
  <c r="T52" i="8"/>
  <c r="U83" i="8"/>
  <c r="S58" i="8"/>
  <c r="S51" i="8"/>
  <c r="Y83" i="8"/>
  <c r="V59" i="8"/>
  <c r="V52" i="8"/>
  <c r="X42" i="8"/>
  <c r="X84" i="8"/>
  <c r="X85" i="8"/>
  <c r="X45" i="8" s="1"/>
  <c r="AY83" i="8"/>
  <c r="AQ83" i="8" s="1" a="1"/>
  <c r="AQ83" i="8" s="1"/>
  <c r="AF83" i="8" s="1"/>
  <c r="N84" i="8"/>
  <c r="N42" i="8"/>
  <c r="AC42" i="8"/>
  <c r="AB86" i="8"/>
  <c r="AB46" i="8" s="1"/>
  <c r="AB43" i="8"/>
  <c r="AA59" i="8"/>
  <c r="AA52" i="8"/>
  <c r="AB59" i="8"/>
  <c r="AB52" i="8"/>
  <c r="AC59" i="8"/>
  <c r="AC52" i="8"/>
  <c r="U59" i="8"/>
  <c r="U52" i="8"/>
  <c r="AD69" i="8"/>
  <c r="AD83" i="8"/>
  <c r="C83" i="8"/>
  <c r="C69" i="8"/>
  <c r="AE83" i="8"/>
  <c r="AE69" i="8"/>
  <c r="AD59" i="8"/>
  <c r="AD52" i="8"/>
  <c r="AJ83" i="8"/>
  <c r="D84" i="8"/>
  <c r="D42" i="8"/>
  <c r="AE52" i="8"/>
  <c r="W59" i="8"/>
  <c r="W52" i="8"/>
  <c r="AB58" i="8"/>
  <c r="AB51" i="8"/>
  <c r="V84" i="8"/>
  <c r="E84" i="8"/>
  <c r="E42" i="8"/>
  <c r="F42" i="8"/>
  <c r="F84" i="8"/>
  <c r="W84" i="8"/>
  <c r="G84" i="8"/>
  <c r="G42" i="8"/>
  <c r="H84" i="8"/>
  <c r="H42" i="8"/>
  <c r="G52" i="8"/>
  <c r="I84" i="8"/>
  <c r="I42" i="8"/>
  <c r="H52" i="8"/>
  <c r="K84" i="8"/>
  <c r="K42" i="8"/>
  <c r="AC69" i="8"/>
  <c r="E33" i="8"/>
  <c r="C33" i="8"/>
  <c r="L84" i="8"/>
  <c r="L42" i="8"/>
  <c r="K52" i="8"/>
  <c r="M84" i="8"/>
  <c r="M42" i="8"/>
  <c r="L52" i="8"/>
  <c r="AK83" i="8"/>
  <c r="Z83" i="8"/>
  <c r="Z72" i="8"/>
  <c r="Y59" i="8"/>
  <c r="Y52" i="8"/>
  <c r="O84" i="8"/>
  <c r="O42" i="8"/>
  <c r="P84" i="8"/>
  <c r="P42" i="8"/>
  <c r="O52" i="8"/>
  <c r="Q83" i="8"/>
  <c r="AC86" i="8"/>
  <c r="AC46" i="8" s="1"/>
  <c r="AC43" i="8"/>
  <c r="S84" i="8"/>
  <c r="S42" i="8"/>
  <c r="T83" i="8"/>
  <c r="E32" i="8"/>
  <c r="C32" i="8"/>
  <c r="E66" i="8"/>
  <c r="AC58" i="8"/>
  <c r="D69" i="8"/>
  <c r="AA83" i="8"/>
  <c r="AD51" i="8"/>
  <c r="E69" i="8"/>
  <c r="G69" i="8"/>
  <c r="Z85" i="8"/>
  <c r="Z45" i="8" s="1"/>
  <c r="AE58" i="8"/>
  <c r="H69" i="8"/>
  <c r="J69" i="8"/>
  <c r="L69" i="8"/>
  <c r="M69" i="8"/>
  <c r="N69" i="8"/>
  <c r="O69" i="8"/>
  <c r="J83" i="8"/>
  <c r="P69" i="8"/>
  <c r="Q69" i="8"/>
  <c r="S69" i="8"/>
  <c r="T69" i="8"/>
  <c r="R51" i="8"/>
  <c r="R58" i="8"/>
  <c r="V69" i="8"/>
  <c r="T58" i="8"/>
  <c r="R83" i="8"/>
  <c r="U51" i="8"/>
  <c r="W51" i="8"/>
  <c r="X51" i="8"/>
  <c r="Z59" i="7"/>
  <c r="Z52" i="7"/>
  <c r="AA52" i="7"/>
  <c r="AA59" i="7"/>
  <c r="AH77" i="7"/>
  <c r="T84" i="7"/>
  <c r="T42" i="7"/>
  <c r="U83" i="7"/>
  <c r="U69" i="7"/>
  <c r="V86" i="7"/>
  <c r="V46" i="7" s="1"/>
  <c r="V43" i="7"/>
  <c r="X42" i="7"/>
  <c r="X84" i="7"/>
  <c r="Z69" i="7"/>
  <c r="Z83" i="7"/>
  <c r="AB58" i="7"/>
  <c r="AB51" i="7"/>
  <c r="E84" i="7"/>
  <c r="E42" i="7"/>
  <c r="AC83" i="7"/>
  <c r="G85" i="7"/>
  <c r="G45" i="7" s="1"/>
  <c r="G52" i="7" s="1"/>
  <c r="O75" i="7"/>
  <c r="R59" i="7"/>
  <c r="R52" i="7"/>
  <c r="AE58" i="7"/>
  <c r="AE51" i="7"/>
  <c r="AD84" i="7"/>
  <c r="AD42" i="7"/>
  <c r="AC59" i="7"/>
  <c r="AC52" i="7"/>
  <c r="AL75" i="7"/>
  <c r="F84" i="7"/>
  <c r="F42" i="7"/>
  <c r="T69" i="7"/>
  <c r="T85" i="7"/>
  <c r="T45" i="7" s="1"/>
  <c r="S42" i="7"/>
  <c r="AY72" i="7"/>
  <c r="AB85" i="7"/>
  <c r="AB45" i="7" s="1"/>
  <c r="V42" i="7"/>
  <c r="W69" i="7"/>
  <c r="W85" i="7"/>
  <c r="W45" i="7" s="1"/>
  <c r="C32" i="7"/>
  <c r="D32" i="7" s="1"/>
  <c r="E32" i="7"/>
  <c r="H43" i="7"/>
  <c r="C83" i="7"/>
  <c r="AE86" i="7"/>
  <c r="AE46" i="7" s="1"/>
  <c r="AE43" i="7"/>
  <c r="D34" i="7" s="1"/>
  <c r="AD59" i="7"/>
  <c r="AD52" i="7"/>
  <c r="X58" i="7"/>
  <c r="X51" i="7"/>
  <c r="AE52" i="7"/>
  <c r="AE59" i="7"/>
  <c r="Y58" i="7"/>
  <c r="Y51" i="7"/>
  <c r="U51" i="7"/>
  <c r="N84" i="7"/>
  <c r="N42" i="7"/>
  <c r="AH72" i="7"/>
  <c r="G84" i="7"/>
  <c r="G42" i="7"/>
  <c r="AV75" i="7" a="1"/>
  <c r="AV75" i="7" s="1"/>
  <c r="AK75" i="7" s="1"/>
  <c r="J84" i="7"/>
  <c r="J42" i="7"/>
  <c r="AY76" i="7"/>
  <c r="U59" i="7"/>
  <c r="U52" i="7"/>
  <c r="K83" i="7"/>
  <c r="K69" i="7"/>
  <c r="J85" i="7"/>
  <c r="J45" i="7" s="1"/>
  <c r="J52" i="7" s="1"/>
  <c r="J69" i="7"/>
  <c r="D84" i="7"/>
  <c r="D42" i="7"/>
  <c r="S59" i="7"/>
  <c r="Q43" i="7"/>
  <c r="V59" i="7"/>
  <c r="L85" i="7"/>
  <c r="L45" i="7" s="1"/>
  <c r="L52" i="7" s="1"/>
  <c r="S52" i="7"/>
  <c r="X59" i="7"/>
  <c r="X52" i="7"/>
  <c r="L84" i="7"/>
  <c r="L42" i="7"/>
  <c r="M83" i="7"/>
  <c r="Y52" i="7"/>
  <c r="AB84" i="7"/>
  <c r="AB42" i="7"/>
  <c r="AY75" i="7"/>
  <c r="AU75" i="7" s="1" a="1"/>
  <c r="AU75" i="7" s="1"/>
  <c r="AJ75" i="7" s="1"/>
  <c r="AY77" i="7"/>
  <c r="AQ77" i="7" s="1" a="1"/>
  <c r="AQ77" i="7" s="1"/>
  <c r="AF77" i="7" s="1"/>
  <c r="P43" i="7"/>
  <c r="P86" i="7"/>
  <c r="P46" i="7" s="1"/>
  <c r="BG72" i="7"/>
  <c r="AW72" i="7" a="1"/>
  <c r="AW72" i="7" s="1"/>
  <c r="AL72" i="7" s="1"/>
  <c r="AH83" i="7"/>
  <c r="D33" i="7"/>
  <c r="H42" i="7"/>
  <c r="R83" i="7"/>
  <c r="R69" i="7"/>
  <c r="AH69" i="7" s="1"/>
  <c r="Q85" i="7"/>
  <c r="Q45" i="7" s="1"/>
  <c r="Q52" i="7" s="1"/>
  <c r="Q69" i="7"/>
  <c r="AL83" i="7"/>
  <c r="S86" i="7"/>
  <c r="S46" i="7" s="1"/>
  <c r="S43" i="7"/>
  <c r="AH75" i="7"/>
  <c r="Z51" i="7"/>
  <c r="AC69" i="7"/>
  <c r="AY69" i="7" s="1"/>
  <c r="AR69" i="7" s="1" a="1"/>
  <c r="AR69" i="7" s="1"/>
  <c r="AG69" i="7" s="1"/>
  <c r="AA51" i="7"/>
  <c r="AD69" i="7"/>
  <c r="Y83" i="7"/>
  <c r="C69" i="7"/>
  <c r="AE69" i="7"/>
  <c r="AA83" i="7"/>
  <c r="AD51" i="7"/>
  <c r="E69" i="7"/>
  <c r="BG69" i="7"/>
  <c r="AB72" i="7"/>
  <c r="F69" i="7"/>
  <c r="G69" i="7"/>
  <c r="H69" i="7"/>
  <c r="AW76" i="7" a="1"/>
  <c r="AW76" i="7" s="1"/>
  <c r="AL76" i="7" s="1"/>
  <c r="AL44" i="7" s="1"/>
  <c r="AW77" i="7" a="1"/>
  <c r="AW77" i="7" s="1"/>
  <c r="AL77" i="7" s="1"/>
  <c r="L69" i="7"/>
  <c r="M69" i="7"/>
  <c r="I83" i="7"/>
  <c r="Q42" i="7"/>
  <c r="N72" i="7"/>
  <c r="R51" i="7"/>
  <c r="V51" i="7"/>
  <c r="W51" i="7"/>
  <c r="S59" i="11" l="1"/>
  <c r="S52" i="11"/>
  <c r="E84" i="11"/>
  <c r="E42" i="11"/>
  <c r="E49" i="11" s="1"/>
  <c r="N43" i="11"/>
  <c r="N86" i="11"/>
  <c r="N46" i="11" s="1"/>
  <c r="V56" i="11"/>
  <c r="V49" i="11"/>
  <c r="D86" i="11"/>
  <c r="D46" i="11" s="1"/>
  <c r="D53" i="11" s="1"/>
  <c r="D43" i="11"/>
  <c r="F86" i="11"/>
  <c r="F46" i="11" s="1"/>
  <c r="F53" i="11" s="1"/>
  <c r="F43" i="11"/>
  <c r="F50" i="11" s="1"/>
  <c r="AB59" i="11"/>
  <c r="AB52" i="11"/>
  <c r="S56" i="11"/>
  <c r="S49" i="11"/>
  <c r="G86" i="11"/>
  <c r="G46" i="11" s="1"/>
  <c r="G53" i="11" s="1"/>
  <c r="G43" i="11"/>
  <c r="G50" i="11" s="1"/>
  <c r="AU72" i="11" a="1"/>
  <c r="AU72" i="11" s="1"/>
  <c r="AJ72" i="11" s="1"/>
  <c r="AT72" i="11" a="1"/>
  <c r="AT72" i="11" s="1"/>
  <c r="AI72" i="11" s="1"/>
  <c r="AS72" i="11" a="1"/>
  <c r="AS72" i="11" s="1"/>
  <c r="AH72" i="11" s="1"/>
  <c r="AR72" i="11" a="1"/>
  <c r="AR72" i="11" s="1"/>
  <c r="AG72" i="11" s="1"/>
  <c r="AQ72" i="11" a="1"/>
  <c r="AQ72" i="11" s="1"/>
  <c r="AF72" i="11" s="1"/>
  <c r="AL84" i="11"/>
  <c r="AL85" i="11" s="1"/>
  <c r="S43" i="11"/>
  <c r="S86" i="11"/>
  <c r="S46" i="11" s="1"/>
  <c r="K43" i="11"/>
  <c r="K50" i="11" s="1"/>
  <c r="K86" i="11"/>
  <c r="K46" i="11" s="1"/>
  <c r="AE56" i="11"/>
  <c r="AE49" i="11"/>
  <c r="W59" i="11"/>
  <c r="W52" i="11"/>
  <c r="J49" i="11"/>
  <c r="C86" i="11"/>
  <c r="C46" i="11" s="1"/>
  <c r="C53" i="11" s="1"/>
  <c r="C43" i="11"/>
  <c r="C50" i="11" s="1"/>
  <c r="T56" i="11"/>
  <c r="T49" i="11"/>
  <c r="AA42" i="11"/>
  <c r="AA84" i="11"/>
  <c r="J86" i="11"/>
  <c r="J46" i="11" s="1"/>
  <c r="J53" i="11" s="1"/>
  <c r="J43" i="11"/>
  <c r="J50" i="11" s="1"/>
  <c r="T86" i="11"/>
  <c r="T46" i="11" s="1"/>
  <c r="T43" i="11"/>
  <c r="AE86" i="11"/>
  <c r="AE46" i="11" s="1"/>
  <c r="AE43" i="11"/>
  <c r="Y42" i="11"/>
  <c r="Y84" i="11"/>
  <c r="Q49" i="11"/>
  <c r="X86" i="11"/>
  <c r="X46" i="11" s="1"/>
  <c r="X43" i="11"/>
  <c r="P49" i="11"/>
  <c r="Z42" i="11"/>
  <c r="Z84" i="11"/>
  <c r="Q43" i="11"/>
  <c r="Q86" i="11"/>
  <c r="Q46" i="11" s="1"/>
  <c r="X56" i="11"/>
  <c r="X49" i="11"/>
  <c r="P43" i="11"/>
  <c r="P86" i="11"/>
  <c r="P46" i="11" s="1"/>
  <c r="P53" i="11" s="1"/>
  <c r="E31" i="11"/>
  <c r="C31" i="11"/>
  <c r="AV77" i="11" a="1"/>
  <c r="AV77" i="11" s="1"/>
  <c r="AK77" i="11" s="1"/>
  <c r="AR77" i="11" a="1"/>
  <c r="AR77" i="11" s="1"/>
  <c r="AG77" i="11" s="1"/>
  <c r="AD56" i="11"/>
  <c r="AD49" i="11"/>
  <c r="U86" i="11"/>
  <c r="U46" i="11" s="1"/>
  <c r="U43" i="11"/>
  <c r="AU77" i="11" a="1"/>
  <c r="AU77" i="11" s="1"/>
  <c r="AJ77" i="11" s="1"/>
  <c r="AL58" i="11"/>
  <c r="AL51" i="11"/>
  <c r="AD86" i="11"/>
  <c r="AD46" i="11" s="1"/>
  <c r="AD43" i="11"/>
  <c r="U56" i="11"/>
  <c r="U49" i="11"/>
  <c r="O84" i="11"/>
  <c r="O42" i="11"/>
  <c r="O49" i="11" s="1"/>
  <c r="AU83" i="11" a="1"/>
  <c r="AU83" i="11" s="1"/>
  <c r="AJ83" i="11" s="1"/>
  <c r="AT83" i="11" a="1"/>
  <c r="AT83" i="11" s="1"/>
  <c r="AI83" i="11" s="1"/>
  <c r="AS83" i="11" a="1"/>
  <c r="AS83" i="11" s="1"/>
  <c r="AH83" i="11" s="1"/>
  <c r="AR83" i="11" a="1"/>
  <c r="AR83" i="11" s="1"/>
  <c r="AG83" i="11" s="1"/>
  <c r="AQ83" i="11" a="1"/>
  <c r="AQ83" i="11" s="1"/>
  <c r="AF83" i="11" s="1"/>
  <c r="W86" i="11"/>
  <c r="W46" i="11" s="1"/>
  <c r="W43" i="11"/>
  <c r="H86" i="11"/>
  <c r="H46" i="11" s="1"/>
  <c r="H53" i="11" s="1"/>
  <c r="H43" i="11"/>
  <c r="AC56" i="11"/>
  <c r="AC49" i="11"/>
  <c r="AB56" i="11"/>
  <c r="AB49" i="11"/>
  <c r="AC86" i="11"/>
  <c r="AC46" i="11" s="1"/>
  <c r="AC43" i="11"/>
  <c r="AY84" i="11"/>
  <c r="R56" i="11"/>
  <c r="R49" i="11"/>
  <c r="R43" i="11"/>
  <c r="R86" i="11"/>
  <c r="R46" i="11" s="1"/>
  <c r="AY69" i="11"/>
  <c r="AB86" i="11"/>
  <c r="AB46" i="11" s="1"/>
  <c r="AB43" i="11"/>
  <c r="I84" i="11"/>
  <c r="I42" i="11"/>
  <c r="I49" i="11" s="1"/>
  <c r="G49" i="11"/>
  <c r="AT77" i="11" a="1"/>
  <c r="AT77" i="11" s="1"/>
  <c r="AI77" i="11" s="1"/>
  <c r="M49" i="11"/>
  <c r="AS77" i="11" a="1"/>
  <c r="AS77" i="11" s="1"/>
  <c r="AH77" i="11" s="1"/>
  <c r="M43" i="11"/>
  <c r="M50" i="11" s="1"/>
  <c r="M86" i="11"/>
  <c r="M46" i="11" s="1"/>
  <c r="M53" i="11" s="1"/>
  <c r="L49" i="11"/>
  <c r="AV72" i="11" a="1"/>
  <c r="AV72" i="11" s="1"/>
  <c r="AK72" i="11" s="1"/>
  <c r="N49" i="11"/>
  <c r="V86" i="11"/>
  <c r="V46" i="11" s="1"/>
  <c r="V43" i="11"/>
  <c r="L43" i="11"/>
  <c r="L50" i="11" s="1"/>
  <c r="L86" i="11"/>
  <c r="L46" i="11" s="1"/>
  <c r="L53" i="11" s="1"/>
  <c r="AR83" i="10" a="1"/>
  <c r="AR83" i="10" s="1"/>
  <c r="AG83" i="10" s="1"/>
  <c r="AQ83" i="10" a="1"/>
  <c r="AQ83" i="10" s="1"/>
  <c r="AF83" i="10" s="1"/>
  <c r="L43" i="10"/>
  <c r="L86" i="10"/>
  <c r="L46" i="10" s="1"/>
  <c r="F86" i="10"/>
  <c r="F46" i="10" s="1"/>
  <c r="F43" i="10"/>
  <c r="AC56" i="10"/>
  <c r="AC49" i="10"/>
  <c r="U42" i="10"/>
  <c r="U84" i="10"/>
  <c r="AY69" i="10"/>
  <c r="AC86" i="10"/>
  <c r="AC46" i="10" s="1"/>
  <c r="AC43" i="10"/>
  <c r="AY84" i="10"/>
  <c r="AC59" i="10"/>
  <c r="AC52" i="10"/>
  <c r="H86" i="10"/>
  <c r="H46" i="10" s="1"/>
  <c r="H43" i="10"/>
  <c r="G86" i="10"/>
  <c r="G46" i="10" s="1"/>
  <c r="G43" i="10"/>
  <c r="G50" i="10" s="1"/>
  <c r="W86" i="10"/>
  <c r="W46" i="10" s="1"/>
  <c r="W43" i="10"/>
  <c r="AD56" i="10"/>
  <c r="AD49" i="10"/>
  <c r="E84" i="10"/>
  <c r="E42" i="10"/>
  <c r="E49" i="10" s="1"/>
  <c r="Z59" i="10"/>
  <c r="Z52" i="10"/>
  <c r="S50" i="10"/>
  <c r="S57" i="10"/>
  <c r="AE86" i="10"/>
  <c r="AE46" i="10" s="1"/>
  <c r="AE43" i="10"/>
  <c r="W56" i="10"/>
  <c r="W49" i="10"/>
  <c r="AD86" i="10"/>
  <c r="AD46" i="10" s="1"/>
  <c r="AD43" i="10"/>
  <c r="AB57" i="10"/>
  <c r="K86" i="10"/>
  <c r="K46" i="10" s="1"/>
  <c r="K43" i="10"/>
  <c r="AB60" i="10"/>
  <c r="T56" i="10"/>
  <c r="T49" i="10"/>
  <c r="T86" i="10"/>
  <c r="T46" i="10" s="1"/>
  <c r="T43" i="10"/>
  <c r="N50" i="10"/>
  <c r="D86" i="10"/>
  <c r="D46" i="10" s="1"/>
  <c r="D53" i="10" s="1"/>
  <c r="D43" i="10"/>
  <c r="V86" i="10"/>
  <c r="V46" i="10" s="1"/>
  <c r="V43" i="10"/>
  <c r="AA42" i="10"/>
  <c r="AA84" i="10"/>
  <c r="V56" i="10"/>
  <c r="V49" i="10"/>
  <c r="J86" i="10"/>
  <c r="J46" i="10" s="1"/>
  <c r="J53" i="10" s="1"/>
  <c r="J43" i="10"/>
  <c r="J50" i="10" s="1"/>
  <c r="M43" i="10"/>
  <c r="M86" i="10"/>
  <c r="M46" i="10" s="1"/>
  <c r="E31" i="10"/>
  <c r="C31" i="10"/>
  <c r="D31" i="10" s="1"/>
  <c r="Z86" i="10"/>
  <c r="Z46" i="10" s="1"/>
  <c r="Z43" i="10"/>
  <c r="Q43" i="10"/>
  <c r="Q86" i="10"/>
  <c r="Q46" i="10" s="1"/>
  <c r="Z56" i="10"/>
  <c r="Z49" i="10"/>
  <c r="S49" i="10"/>
  <c r="S56" i="10"/>
  <c r="Y42" i="10"/>
  <c r="Y84" i="10"/>
  <c r="I86" i="10"/>
  <c r="I46" i="10" s="1"/>
  <c r="I53" i="10" s="1"/>
  <c r="I43" i="10"/>
  <c r="I50" i="10" s="1"/>
  <c r="D32" i="10"/>
  <c r="R56" i="10"/>
  <c r="R49" i="10"/>
  <c r="AL86" i="10"/>
  <c r="AL46" i="10" s="1"/>
  <c r="AL43" i="10"/>
  <c r="R60" i="10"/>
  <c r="D35" i="10"/>
  <c r="AL85" i="10"/>
  <c r="AE56" i="10"/>
  <c r="AE49" i="10"/>
  <c r="R57" i="10"/>
  <c r="X57" i="10"/>
  <c r="P49" i="10"/>
  <c r="S60" i="10"/>
  <c r="O84" i="10"/>
  <c r="O42" i="10"/>
  <c r="O49" i="10" s="1"/>
  <c r="X60" i="10"/>
  <c r="C86" i="10"/>
  <c r="C46" i="10" s="1"/>
  <c r="C53" i="10" s="1"/>
  <c r="C43" i="10"/>
  <c r="C50" i="10" s="1"/>
  <c r="P43" i="10"/>
  <c r="P50" i="10" s="1"/>
  <c r="P86" i="10"/>
  <c r="P46" i="10" s="1"/>
  <c r="P53" i="10" s="1"/>
  <c r="AI58" i="9"/>
  <c r="AI51" i="9"/>
  <c r="D84" i="9"/>
  <c r="D42" i="9"/>
  <c r="D49" i="9" s="1"/>
  <c r="AC86" i="9"/>
  <c r="AC46" i="9" s="1"/>
  <c r="AC43" i="9"/>
  <c r="AY84" i="9"/>
  <c r="R43" i="9"/>
  <c r="R86" i="9"/>
  <c r="R46" i="9" s="1"/>
  <c r="J86" i="9"/>
  <c r="J46" i="9" s="1"/>
  <c r="J43" i="9"/>
  <c r="AB59" i="9"/>
  <c r="AB52" i="9"/>
  <c r="L53" i="9"/>
  <c r="AW76" i="9" a="1"/>
  <c r="AW76" i="9" s="1"/>
  <c r="AL76" i="9" s="1"/>
  <c r="AL44" i="9" s="1"/>
  <c r="P43" i="9"/>
  <c r="P86" i="9"/>
  <c r="P46" i="9" s="1"/>
  <c r="P53" i="9" s="1"/>
  <c r="C86" i="9"/>
  <c r="C46" i="9" s="1"/>
  <c r="C53" i="9" s="1"/>
  <c r="C43" i="9"/>
  <c r="C50" i="9" s="1"/>
  <c r="AC56" i="9"/>
  <c r="AC49" i="9"/>
  <c r="Q53" i="9"/>
  <c r="Q50" i="9"/>
  <c r="H86" i="9"/>
  <c r="H46" i="9" s="1"/>
  <c r="H43" i="9"/>
  <c r="N43" i="9"/>
  <c r="N86" i="9"/>
  <c r="N46" i="9" s="1"/>
  <c r="AS83" i="9" a="1"/>
  <c r="AS83" i="9" s="1"/>
  <c r="AH83" i="9" s="1"/>
  <c r="AR83" i="9" a="1"/>
  <c r="AR83" i="9" s="1"/>
  <c r="AG83" i="9" s="1"/>
  <c r="AQ83" i="9" a="1"/>
  <c r="AQ83" i="9" s="1"/>
  <c r="AF83" i="9" s="1"/>
  <c r="G86" i="9"/>
  <c r="G46" i="9" s="1"/>
  <c r="G43" i="9"/>
  <c r="AD49" i="9"/>
  <c r="AD56" i="9"/>
  <c r="AY69" i="9"/>
  <c r="AD86" i="9"/>
  <c r="AD46" i="9" s="1"/>
  <c r="AD43" i="9"/>
  <c r="AA59" i="9"/>
  <c r="U59" i="9"/>
  <c r="M43" i="9"/>
  <c r="M86" i="9"/>
  <c r="M46" i="9" s="1"/>
  <c r="M53" i="9" s="1"/>
  <c r="O84" i="9"/>
  <c r="O42" i="9"/>
  <c r="O49" i="9" s="1"/>
  <c r="AV76" i="9" a="1"/>
  <c r="AV76" i="9" s="1"/>
  <c r="AK76" i="9" s="1"/>
  <c r="AK44" i="9" s="1"/>
  <c r="AB56" i="9"/>
  <c r="AB49" i="9"/>
  <c r="V86" i="9"/>
  <c r="V46" i="9" s="1"/>
  <c r="V43" i="9"/>
  <c r="AB86" i="9"/>
  <c r="AB46" i="9" s="1"/>
  <c r="AB43" i="9"/>
  <c r="V56" i="9"/>
  <c r="V49" i="9"/>
  <c r="E31" i="9"/>
  <c r="C31" i="9"/>
  <c r="I84" i="9"/>
  <c r="I42" i="9"/>
  <c r="I49" i="9" s="1"/>
  <c r="R59" i="9"/>
  <c r="R52" i="9"/>
  <c r="U86" i="9"/>
  <c r="U46" i="9" s="1"/>
  <c r="U43" i="9"/>
  <c r="AA42" i="9"/>
  <c r="AA84" i="9"/>
  <c r="U56" i="9"/>
  <c r="U49" i="9"/>
  <c r="Z42" i="9"/>
  <c r="Z84" i="9"/>
  <c r="Y42" i="9"/>
  <c r="Y84" i="9"/>
  <c r="X42" i="9"/>
  <c r="X84" i="9"/>
  <c r="AQ75" i="9" a="1"/>
  <c r="AQ75" i="9" s="1"/>
  <c r="AF75" i="9" s="1"/>
  <c r="T56" i="9"/>
  <c r="T49" i="9"/>
  <c r="K43" i="9"/>
  <c r="K86" i="9"/>
  <c r="K46" i="9" s="1"/>
  <c r="K53" i="9" s="1"/>
  <c r="AD59" i="9"/>
  <c r="T86" i="9"/>
  <c r="T46" i="9" s="1"/>
  <c r="T43" i="9"/>
  <c r="Q49" i="9"/>
  <c r="AE56" i="9"/>
  <c r="AE49" i="9"/>
  <c r="F49" i="9"/>
  <c r="S56" i="9"/>
  <c r="S49" i="9"/>
  <c r="E84" i="9"/>
  <c r="E42" i="9"/>
  <c r="E49" i="9" s="1"/>
  <c r="W57" i="9"/>
  <c r="AE86" i="9"/>
  <c r="AE46" i="9" s="1"/>
  <c r="AE43" i="9"/>
  <c r="F86" i="9"/>
  <c r="F46" i="9" s="1"/>
  <c r="F53" i="9" s="1"/>
  <c r="F43" i="9"/>
  <c r="S43" i="9"/>
  <c r="S86" i="9"/>
  <c r="S46" i="9" s="1"/>
  <c r="W53" i="9"/>
  <c r="W60" i="9"/>
  <c r="AE59" i="9"/>
  <c r="AR76" i="9" a="1"/>
  <c r="AR76" i="9" s="1"/>
  <c r="AG76" i="9" s="1"/>
  <c r="AG44" i="9" s="1"/>
  <c r="AQ76" i="9" a="1"/>
  <c r="AQ76" i="9" s="1"/>
  <c r="AF76" i="9" s="1"/>
  <c r="AF44" i="9" s="1"/>
  <c r="AS76" i="9" a="1"/>
  <c r="AS76" i="9" s="1"/>
  <c r="AH76" i="9" s="1"/>
  <c r="AH44" i="9" s="1"/>
  <c r="Z59" i="9"/>
  <c r="X59" i="9"/>
  <c r="R56" i="9"/>
  <c r="R49" i="9"/>
  <c r="J49" i="9"/>
  <c r="R84" i="8"/>
  <c r="R42" i="8"/>
  <c r="O43" i="8"/>
  <c r="O86" i="8"/>
  <c r="O46" i="8" s="1"/>
  <c r="E31" i="8"/>
  <c r="C31" i="8"/>
  <c r="I86" i="8"/>
  <c r="I46" i="8" s="1"/>
  <c r="I43" i="8"/>
  <c r="Z59" i="8"/>
  <c r="Z52" i="8"/>
  <c r="AE84" i="8"/>
  <c r="AE42" i="8"/>
  <c r="N43" i="8"/>
  <c r="N86" i="8"/>
  <c r="N46" i="8" s="1"/>
  <c r="C42" i="8"/>
  <c r="S49" i="8" s="1"/>
  <c r="C84" i="8"/>
  <c r="O49" i="8"/>
  <c r="H49" i="8"/>
  <c r="Z42" i="8"/>
  <c r="Z84" i="8"/>
  <c r="H86" i="8"/>
  <c r="H46" i="8" s="1"/>
  <c r="H43" i="8"/>
  <c r="AD84" i="8"/>
  <c r="AD42" i="8"/>
  <c r="AA42" i="8"/>
  <c r="AA84" i="8"/>
  <c r="AS83" i="8" a="1"/>
  <c r="AS83" i="8" s="1"/>
  <c r="AH83" i="8" s="1"/>
  <c r="X59" i="8"/>
  <c r="X52" i="8"/>
  <c r="X86" i="8"/>
  <c r="X46" i="8" s="1"/>
  <c r="X43" i="8"/>
  <c r="G86" i="8"/>
  <c r="G46" i="8" s="1"/>
  <c r="G43" i="8"/>
  <c r="X56" i="8"/>
  <c r="W86" i="8"/>
  <c r="W46" i="8" s="1"/>
  <c r="W43" i="8"/>
  <c r="M49" i="8"/>
  <c r="F66" i="8"/>
  <c r="M43" i="8"/>
  <c r="M86" i="8"/>
  <c r="M46" i="8" s="1"/>
  <c r="F86" i="8"/>
  <c r="F46" i="8" s="1"/>
  <c r="F43" i="8"/>
  <c r="T84" i="8"/>
  <c r="T42" i="8"/>
  <c r="S56" i="8"/>
  <c r="AR83" i="8" a="1"/>
  <c r="AR83" i="8" s="1"/>
  <c r="AG83" i="8" s="1"/>
  <c r="S43" i="8"/>
  <c r="S86" i="8"/>
  <c r="S46" i="8" s="1"/>
  <c r="E86" i="8"/>
  <c r="E46" i="8" s="1"/>
  <c r="E43" i="8"/>
  <c r="AI83" i="8"/>
  <c r="V86" i="8"/>
  <c r="V46" i="8" s="1"/>
  <c r="V43" i="8"/>
  <c r="Y42" i="8"/>
  <c r="Y84" i="8"/>
  <c r="L43" i="8"/>
  <c r="L86" i="8"/>
  <c r="L46" i="8" s="1"/>
  <c r="U42" i="8"/>
  <c r="U84" i="8"/>
  <c r="AL83" i="8"/>
  <c r="Q84" i="8"/>
  <c r="Q42" i="8"/>
  <c r="J84" i="8"/>
  <c r="J42" i="8"/>
  <c r="K43" i="8"/>
  <c r="K86" i="8"/>
  <c r="K46" i="8" s="1"/>
  <c r="AC56" i="8"/>
  <c r="AC49" i="8"/>
  <c r="P43" i="8"/>
  <c r="P86" i="8"/>
  <c r="P46" i="8" s="1"/>
  <c r="D86" i="8"/>
  <c r="D46" i="8" s="1"/>
  <c r="D43" i="8"/>
  <c r="E86" i="7"/>
  <c r="E46" i="7" s="1"/>
  <c r="E43" i="7"/>
  <c r="J86" i="7"/>
  <c r="J46" i="7" s="1"/>
  <c r="J43" i="7"/>
  <c r="W59" i="7"/>
  <c r="W52" i="7"/>
  <c r="AB86" i="7"/>
  <c r="AB46" i="7" s="1"/>
  <c r="AB43" i="7"/>
  <c r="Z42" i="7"/>
  <c r="Z84" i="7"/>
  <c r="M84" i="7"/>
  <c r="M42" i="7"/>
  <c r="G86" i="7"/>
  <c r="G46" i="7" s="1"/>
  <c r="G43" i="7"/>
  <c r="AV69" i="7" a="1"/>
  <c r="AV69" i="7" s="1"/>
  <c r="AK69" i="7" s="1"/>
  <c r="AB59" i="7"/>
  <c r="AB52" i="7"/>
  <c r="X86" i="7"/>
  <c r="X46" i="7" s="1"/>
  <c r="X43" i="7"/>
  <c r="Y42" i="7"/>
  <c r="Y84" i="7"/>
  <c r="N49" i="7"/>
  <c r="AU72" i="7" a="1"/>
  <c r="AU72" i="7" s="1"/>
  <c r="AJ72" i="7" s="1"/>
  <c r="AT72" i="7" a="1"/>
  <c r="AT72" i="7" s="1"/>
  <c r="AI72" i="7" s="1"/>
  <c r="AQ72" i="7" a="1"/>
  <c r="AQ72" i="7" s="1"/>
  <c r="AF72" i="7" s="1"/>
  <c r="AT77" i="7" a="1"/>
  <c r="AT77" i="7" s="1"/>
  <c r="AI77" i="7" s="1"/>
  <c r="AT75" i="7" a="1"/>
  <c r="AT75" i="7" s="1"/>
  <c r="AI75" i="7" s="1"/>
  <c r="T59" i="7"/>
  <c r="T52" i="7"/>
  <c r="AR72" i="7" a="1"/>
  <c r="AR72" i="7" s="1"/>
  <c r="AG72" i="7" s="1"/>
  <c r="U84" i="7"/>
  <c r="U42" i="7"/>
  <c r="Q49" i="7"/>
  <c r="AR75" i="7" a="1"/>
  <c r="AR75" i="7" s="1"/>
  <c r="AG75" i="7" s="1"/>
  <c r="F86" i="7"/>
  <c r="F46" i="7" s="1"/>
  <c r="F43" i="7"/>
  <c r="T56" i="7"/>
  <c r="T49" i="7"/>
  <c r="S56" i="7"/>
  <c r="S49" i="7"/>
  <c r="I84" i="7"/>
  <c r="I42" i="7"/>
  <c r="I49" i="7" s="1"/>
  <c r="T86" i="7"/>
  <c r="T46" i="7" s="1"/>
  <c r="T43" i="7"/>
  <c r="Q86" i="7"/>
  <c r="Q46" i="7" s="1"/>
  <c r="AU69" i="7" a="1"/>
  <c r="AU69" i="7" s="1"/>
  <c r="AJ69" i="7" s="1"/>
  <c r="AT69" i="7" a="1"/>
  <c r="AT69" i="7" s="1"/>
  <c r="AI69" i="7" s="1"/>
  <c r="AQ69" i="7" a="1"/>
  <c r="AQ69" i="7" s="1"/>
  <c r="AF69" i="7" s="1"/>
  <c r="W86" i="7"/>
  <c r="W46" i="7" s="1"/>
  <c r="AL58" i="7"/>
  <c r="AL51" i="7"/>
  <c r="R84" i="7"/>
  <c r="R42" i="7"/>
  <c r="AD56" i="7" s="1"/>
  <c r="AQ75" i="7" a="1"/>
  <c r="AQ75" i="7" s="1"/>
  <c r="AF75" i="7" s="1"/>
  <c r="AD86" i="7"/>
  <c r="AD46" i="7" s="1"/>
  <c r="AD43" i="7"/>
  <c r="AL69" i="7"/>
  <c r="D86" i="7"/>
  <c r="D46" i="7" s="1"/>
  <c r="D43" i="7"/>
  <c r="AV72" i="7" a="1"/>
  <c r="AV72" i="7" s="1"/>
  <c r="AK72" i="7" s="1"/>
  <c r="AV77" i="7" a="1"/>
  <c r="AV77" i="7" s="1"/>
  <c r="AK77" i="7" s="1"/>
  <c r="AR77" i="7" a="1"/>
  <c r="AR77" i="7" s="1"/>
  <c r="AG77" i="7" s="1"/>
  <c r="N86" i="7"/>
  <c r="N46" i="7" s="1"/>
  <c r="N43" i="7"/>
  <c r="AU77" i="7" a="1"/>
  <c r="AU77" i="7" s="1"/>
  <c r="AJ77" i="7" s="1"/>
  <c r="L49" i="7"/>
  <c r="L43" i="7"/>
  <c r="L86" i="7"/>
  <c r="L46" i="7" s="1"/>
  <c r="K84" i="7"/>
  <c r="K42" i="7"/>
  <c r="K49" i="7" s="1"/>
  <c r="C84" i="7"/>
  <c r="C42" i="7"/>
  <c r="G49" i="7" s="1"/>
  <c r="AA84" i="7"/>
  <c r="AA42" i="7"/>
  <c r="D35" i="7"/>
  <c r="E49" i="7"/>
  <c r="E31" i="7"/>
  <c r="C31" i="7"/>
  <c r="D31" i="7" s="1"/>
  <c r="AC84" i="7"/>
  <c r="AY83" i="7"/>
  <c r="AC42" i="7"/>
  <c r="S53" i="11" l="1"/>
  <c r="S60" i="11"/>
  <c r="X53" i="11"/>
  <c r="X60" i="11"/>
  <c r="S50" i="11"/>
  <c r="S57" i="11"/>
  <c r="AL86" i="11"/>
  <c r="AL46" i="11" s="1"/>
  <c r="AL43" i="11"/>
  <c r="O43" i="11"/>
  <c r="O50" i="11" s="1"/>
  <c r="O86" i="11"/>
  <c r="O46" i="11" s="1"/>
  <c r="O53" i="11" s="1"/>
  <c r="Y86" i="11"/>
  <c r="Y46" i="11" s="1"/>
  <c r="Y43" i="11"/>
  <c r="AL42" i="11"/>
  <c r="AL45" i="11"/>
  <c r="I15" i="5" s="1"/>
  <c r="I7" i="5" s="1"/>
  <c r="X50" i="11"/>
  <c r="X57" i="11"/>
  <c r="Y56" i="11"/>
  <c r="Y49" i="11"/>
  <c r="AE50" i="11"/>
  <c r="AE57" i="11"/>
  <c r="D34" i="11"/>
  <c r="D35" i="11"/>
  <c r="D32" i="11"/>
  <c r="AB50" i="11"/>
  <c r="AB57" i="11"/>
  <c r="AD57" i="11"/>
  <c r="AD50" i="11"/>
  <c r="AE60" i="11"/>
  <c r="AE53" i="11"/>
  <c r="AV69" i="11" a="1"/>
  <c r="AV69" i="11" s="1"/>
  <c r="AK69" i="11" s="1"/>
  <c r="AU69" i="11" a="1"/>
  <c r="AU69" i="11" s="1"/>
  <c r="AJ69" i="11" s="1"/>
  <c r="AR69" i="11" a="1"/>
  <c r="AR69" i="11" s="1"/>
  <c r="AG69" i="11" s="1"/>
  <c r="AQ69" i="11" a="1"/>
  <c r="AQ69" i="11" s="1"/>
  <c r="AF69" i="11" s="1"/>
  <c r="AS69" i="11" a="1"/>
  <c r="AS69" i="11" s="1"/>
  <c r="AH69" i="11" s="1"/>
  <c r="AT69" i="11" a="1"/>
  <c r="AT69" i="11" s="1"/>
  <c r="AI69" i="11" s="1"/>
  <c r="R53" i="11"/>
  <c r="R60" i="11"/>
  <c r="T50" i="11"/>
  <c r="T57" i="11"/>
  <c r="T53" i="11"/>
  <c r="T60" i="11"/>
  <c r="U50" i="11"/>
  <c r="U57" i="11"/>
  <c r="U53" i="11"/>
  <c r="U60" i="11"/>
  <c r="AT84" i="11" a="1"/>
  <c r="AT84" i="11" s="1"/>
  <c r="AS84" i="11" a="1"/>
  <c r="AS84" i="11" s="1"/>
  <c r="AR84" i="11" a="1"/>
  <c r="AR84" i="11" s="1"/>
  <c r="AV84" i="11" a="1"/>
  <c r="AV84" i="11" s="1"/>
  <c r="AU84" i="11" a="1"/>
  <c r="AU84" i="11" s="1"/>
  <c r="AQ84" i="11" a="1"/>
  <c r="AQ84" i="11" s="1"/>
  <c r="AB53" i="11"/>
  <c r="AB60" i="11"/>
  <c r="AC50" i="11"/>
  <c r="AC57" i="11"/>
  <c r="AA86" i="11"/>
  <c r="AA46" i="11" s="1"/>
  <c r="AA43" i="11"/>
  <c r="AA56" i="11"/>
  <c r="AA49" i="11"/>
  <c r="D31" i="11"/>
  <c r="D50" i="11"/>
  <c r="D33" i="11"/>
  <c r="V50" i="11"/>
  <c r="V57" i="11"/>
  <c r="P50" i="11"/>
  <c r="I86" i="11"/>
  <c r="I46" i="11" s="1"/>
  <c r="I53" i="11" s="1"/>
  <c r="I43" i="11"/>
  <c r="I50" i="11" s="1"/>
  <c r="V53" i="11"/>
  <c r="V60" i="11"/>
  <c r="H50" i="11"/>
  <c r="N53" i="11"/>
  <c r="N50" i="11"/>
  <c r="W50" i="11"/>
  <c r="W57" i="11"/>
  <c r="Q53" i="11"/>
  <c r="AD53" i="11"/>
  <c r="AD60" i="11"/>
  <c r="R57" i="11"/>
  <c r="R50" i="11"/>
  <c r="AC53" i="11"/>
  <c r="AC60" i="11"/>
  <c r="W53" i="11"/>
  <c r="W60" i="11"/>
  <c r="Q50" i="11"/>
  <c r="E86" i="11"/>
  <c r="E46" i="11" s="1"/>
  <c r="E53" i="11" s="1"/>
  <c r="E43" i="11"/>
  <c r="E50" i="11" s="1"/>
  <c r="Z86" i="11"/>
  <c r="Z46" i="11" s="1"/>
  <c r="Z43" i="11"/>
  <c r="Z56" i="11"/>
  <c r="Z49" i="11"/>
  <c r="K53" i="11"/>
  <c r="AA56" i="10"/>
  <c r="AA49" i="10"/>
  <c r="E86" i="10"/>
  <c r="E46" i="10" s="1"/>
  <c r="E53" i="10" s="1"/>
  <c r="E43" i="10"/>
  <c r="E50" i="10" s="1"/>
  <c r="R53" i="10"/>
  <c r="V50" i="10"/>
  <c r="V57" i="10"/>
  <c r="V53" i="10"/>
  <c r="V60" i="10"/>
  <c r="AA86" i="10"/>
  <c r="AA46" i="10" s="1"/>
  <c r="AA43" i="10"/>
  <c r="AL50" i="10"/>
  <c r="AL57" i="10"/>
  <c r="AL60" i="10"/>
  <c r="AL53" i="10"/>
  <c r="D50" i="10"/>
  <c r="W50" i="10"/>
  <c r="W57" i="10"/>
  <c r="W53" i="10"/>
  <c r="W60" i="10"/>
  <c r="T50" i="10"/>
  <c r="T57" i="10"/>
  <c r="G53" i="10"/>
  <c r="T53" i="10"/>
  <c r="T60" i="10"/>
  <c r="H50" i="10"/>
  <c r="H53" i="10"/>
  <c r="Y86" i="10"/>
  <c r="Y46" i="10" s="1"/>
  <c r="Y43" i="10"/>
  <c r="Y56" i="10"/>
  <c r="Y49" i="10"/>
  <c r="AB53" i="10"/>
  <c r="AT84" i="10" a="1"/>
  <c r="AT84" i="10" s="1"/>
  <c r="AR84" i="10" a="1"/>
  <c r="AR84" i="10" s="1"/>
  <c r="AQ84" i="10" a="1"/>
  <c r="AQ84" i="10" s="1"/>
  <c r="AV84" i="10" a="1"/>
  <c r="AV84" i="10" s="1"/>
  <c r="AU84" i="10" a="1"/>
  <c r="AU84" i="10" s="1"/>
  <c r="AS84" i="10" a="1"/>
  <c r="AS84" i="10" s="1"/>
  <c r="K50" i="10"/>
  <c r="AC50" i="10"/>
  <c r="AC57" i="10"/>
  <c r="K53" i="10"/>
  <c r="AC53" i="10"/>
  <c r="AC60" i="10"/>
  <c r="X53" i="10"/>
  <c r="AV69" i="10" a="1"/>
  <c r="AV69" i="10" s="1"/>
  <c r="AK69" i="10" s="1"/>
  <c r="AU69" i="10" a="1"/>
  <c r="AU69" i="10" s="1"/>
  <c r="AJ69" i="10" s="1"/>
  <c r="AT69" i="10" a="1"/>
  <c r="AT69" i="10" s="1"/>
  <c r="AI69" i="10" s="1"/>
  <c r="AQ69" i="10" a="1"/>
  <c r="AQ69" i="10" s="1"/>
  <c r="AF69" i="10" s="1"/>
  <c r="AR69" i="10" a="1"/>
  <c r="AR69" i="10" s="1"/>
  <c r="AG69" i="10" s="1"/>
  <c r="AS69" i="10" a="1"/>
  <c r="AS69" i="10" s="1"/>
  <c r="AH69" i="10" s="1"/>
  <c r="Q53" i="10"/>
  <c r="AB50" i="10"/>
  <c r="U86" i="10"/>
  <c r="U46" i="10" s="1"/>
  <c r="U43" i="10"/>
  <c r="O43" i="10"/>
  <c r="O50" i="10" s="1"/>
  <c r="O86" i="10"/>
  <c r="O46" i="10" s="1"/>
  <c r="O53" i="10" s="1"/>
  <c r="Q50" i="10"/>
  <c r="AD50" i="10"/>
  <c r="AD57" i="10"/>
  <c r="U56" i="10"/>
  <c r="U49" i="10"/>
  <c r="Z50" i="10"/>
  <c r="Z57" i="10"/>
  <c r="AD53" i="10"/>
  <c r="AD60" i="10"/>
  <c r="S53" i="10"/>
  <c r="Z60" i="10"/>
  <c r="Z53" i="10"/>
  <c r="F50" i="10"/>
  <c r="X50" i="10"/>
  <c r="AE50" i="10"/>
  <c r="D33" i="10"/>
  <c r="AE57" i="10"/>
  <c r="D34" i="10"/>
  <c r="F53" i="10"/>
  <c r="M53" i="10"/>
  <c r="AE53" i="10"/>
  <c r="AE60" i="10"/>
  <c r="L53" i="10"/>
  <c r="R50" i="10"/>
  <c r="M50" i="10"/>
  <c r="N53" i="10"/>
  <c r="L50" i="10"/>
  <c r="AL42" i="10"/>
  <c r="AL45" i="10"/>
  <c r="AB53" i="9"/>
  <c r="AB60" i="9"/>
  <c r="V50" i="9"/>
  <c r="V57" i="9"/>
  <c r="V53" i="9"/>
  <c r="V60" i="9"/>
  <c r="T53" i="9"/>
  <c r="T60" i="9"/>
  <c r="K50" i="9"/>
  <c r="AK58" i="9"/>
  <c r="AK51" i="9"/>
  <c r="AG58" i="9"/>
  <c r="AG51" i="9"/>
  <c r="X86" i="9"/>
  <c r="X46" i="9" s="1"/>
  <c r="X43" i="9"/>
  <c r="O43" i="9"/>
  <c r="O50" i="9" s="1"/>
  <c r="O86" i="9"/>
  <c r="O46" i="9" s="1"/>
  <c r="O53" i="9" s="1"/>
  <c r="X56" i="9"/>
  <c r="X49" i="9"/>
  <c r="AH58" i="9"/>
  <c r="AH51" i="9"/>
  <c r="Y86" i="9"/>
  <c r="Y46" i="9" s="1"/>
  <c r="Y43" i="9"/>
  <c r="M50" i="9"/>
  <c r="P50" i="9"/>
  <c r="AL58" i="9"/>
  <c r="AL51" i="9"/>
  <c r="S53" i="9"/>
  <c r="S60" i="9"/>
  <c r="Z86" i="9"/>
  <c r="Z46" i="9" s="1"/>
  <c r="Z43" i="9"/>
  <c r="S50" i="9"/>
  <c r="S57" i="9"/>
  <c r="Z56" i="9"/>
  <c r="Z49" i="9"/>
  <c r="Y56" i="9"/>
  <c r="Y49" i="9"/>
  <c r="F50" i="9"/>
  <c r="AD50" i="9"/>
  <c r="AD57" i="9"/>
  <c r="J50" i="9"/>
  <c r="AF58" i="9"/>
  <c r="AF51" i="9"/>
  <c r="AE50" i="9"/>
  <c r="D32" i="9"/>
  <c r="AE57" i="9"/>
  <c r="D34" i="9"/>
  <c r="D35" i="9"/>
  <c r="D33" i="9"/>
  <c r="AA86" i="9"/>
  <c r="AA46" i="9" s="1"/>
  <c r="AA43" i="9"/>
  <c r="AD53" i="9"/>
  <c r="AD60" i="9"/>
  <c r="J53" i="9"/>
  <c r="AA56" i="9"/>
  <c r="AA49" i="9"/>
  <c r="AV69" i="9" a="1"/>
  <c r="AV69" i="9" s="1"/>
  <c r="AK69" i="9" s="1"/>
  <c r="AU69" i="9" a="1"/>
  <c r="AU69" i="9" s="1"/>
  <c r="AJ69" i="9" s="1"/>
  <c r="AT69" i="9" a="1"/>
  <c r="AT69" i="9" s="1"/>
  <c r="AI69" i="9" s="1"/>
  <c r="AS69" i="9" a="1"/>
  <c r="AS69" i="9" s="1"/>
  <c r="AH69" i="9" s="1"/>
  <c r="AQ69" i="9" a="1"/>
  <c r="AQ69" i="9" s="1"/>
  <c r="AF69" i="9" s="1"/>
  <c r="AR69" i="9" a="1"/>
  <c r="AR69" i="9" s="1"/>
  <c r="AG69" i="9" s="1"/>
  <c r="R53" i="9"/>
  <c r="R60" i="9"/>
  <c r="AE53" i="9"/>
  <c r="AE60" i="9"/>
  <c r="W50" i="9"/>
  <c r="U50" i="9"/>
  <c r="U57" i="9"/>
  <c r="R57" i="9"/>
  <c r="R50" i="9"/>
  <c r="U53" i="9"/>
  <c r="U60" i="9"/>
  <c r="AT84" i="9" a="1"/>
  <c r="AT84" i="9" s="1"/>
  <c r="AI84" i="9" s="1"/>
  <c r="AR84" i="9" a="1"/>
  <c r="AR84" i="9" s="1"/>
  <c r="AG84" i="9" s="1"/>
  <c r="AQ84" i="9" a="1"/>
  <c r="AQ84" i="9" s="1"/>
  <c r="AF84" i="9" s="1"/>
  <c r="AV84" i="9" a="1"/>
  <c r="AV84" i="9" s="1"/>
  <c r="AK84" i="9" s="1"/>
  <c r="AU84" i="9" a="1"/>
  <c r="AU84" i="9" s="1"/>
  <c r="AJ84" i="9" s="1"/>
  <c r="AW84" i="9" a="1"/>
  <c r="AW84" i="9" s="1"/>
  <c r="AL84" i="9" s="1"/>
  <c r="G50" i="9"/>
  <c r="AC50" i="9"/>
  <c r="AC57" i="9"/>
  <c r="E86" i="9"/>
  <c r="E46" i="9" s="1"/>
  <c r="E53" i="9" s="1"/>
  <c r="E43" i="9"/>
  <c r="E50" i="9" s="1"/>
  <c r="G53" i="9"/>
  <c r="AC53" i="9"/>
  <c r="AC60" i="9"/>
  <c r="L50" i="9"/>
  <c r="AH84" i="9"/>
  <c r="D86" i="9"/>
  <c r="D46" i="9" s="1"/>
  <c r="D53" i="9" s="1"/>
  <c r="D43" i="9"/>
  <c r="D50" i="9" s="1"/>
  <c r="N53" i="9"/>
  <c r="I86" i="9"/>
  <c r="I46" i="9" s="1"/>
  <c r="I53" i="9" s="1"/>
  <c r="I43" i="9"/>
  <c r="I50" i="9" s="1"/>
  <c r="N50" i="9"/>
  <c r="H50" i="9"/>
  <c r="D31" i="9"/>
  <c r="T50" i="9"/>
  <c r="T57" i="9"/>
  <c r="AB50" i="9"/>
  <c r="AB57" i="9"/>
  <c r="H53" i="9"/>
  <c r="Z56" i="8"/>
  <c r="Z49" i="8"/>
  <c r="X49" i="8"/>
  <c r="D49" i="8"/>
  <c r="K49" i="8"/>
  <c r="U86" i="8"/>
  <c r="U46" i="8" s="1"/>
  <c r="U43" i="8"/>
  <c r="C86" i="8"/>
  <c r="C46" i="8" s="1"/>
  <c r="N53" i="8" s="1"/>
  <c r="C43" i="8"/>
  <c r="L50" i="8" s="1"/>
  <c r="P49" i="8"/>
  <c r="AE56" i="8"/>
  <c r="AE49" i="8"/>
  <c r="AE86" i="8"/>
  <c r="AE46" i="8" s="1"/>
  <c r="AE43" i="8"/>
  <c r="L49" i="8"/>
  <c r="G49" i="8"/>
  <c r="E49" i="8"/>
  <c r="U49" i="8"/>
  <c r="U56" i="8"/>
  <c r="G66" i="8"/>
  <c r="J49" i="8"/>
  <c r="AA86" i="8"/>
  <c r="AA46" i="8" s="1"/>
  <c r="AA43" i="8"/>
  <c r="Z86" i="8"/>
  <c r="Z46" i="8" s="1"/>
  <c r="Z43" i="8"/>
  <c r="C49" i="8"/>
  <c r="AB49" i="8"/>
  <c r="W49" i="8"/>
  <c r="V49" i="8"/>
  <c r="Y56" i="8"/>
  <c r="Y49" i="8"/>
  <c r="F49" i="8"/>
  <c r="AA56" i="8"/>
  <c r="AA49" i="8"/>
  <c r="J86" i="8"/>
  <c r="J46" i="8" s="1"/>
  <c r="J43" i="8"/>
  <c r="Q49" i="8"/>
  <c r="T56" i="8"/>
  <c r="T49" i="8"/>
  <c r="AD56" i="8"/>
  <c r="AD49" i="8"/>
  <c r="R56" i="8"/>
  <c r="R49" i="8"/>
  <c r="W56" i="8"/>
  <c r="AB56" i="8"/>
  <c r="V56" i="8"/>
  <c r="P53" i="8"/>
  <c r="X53" i="8"/>
  <c r="D31" i="8"/>
  <c r="T86" i="8"/>
  <c r="T46" i="8" s="1"/>
  <c r="T43" i="8"/>
  <c r="AD86" i="8"/>
  <c r="AD46" i="8" s="1"/>
  <c r="AD43" i="8"/>
  <c r="AY84" i="8"/>
  <c r="R43" i="8"/>
  <c r="S57" i="8" s="1"/>
  <c r="R86" i="8"/>
  <c r="R46" i="8" s="1"/>
  <c r="Y86" i="8"/>
  <c r="Y46" i="8" s="1"/>
  <c r="Y43" i="8"/>
  <c r="E53" i="8"/>
  <c r="I49" i="8"/>
  <c r="Q43" i="8"/>
  <c r="Q50" i="8" s="1"/>
  <c r="Q86" i="8"/>
  <c r="Q46" i="8" s="1"/>
  <c r="Q53" i="8" s="1"/>
  <c r="F53" i="8"/>
  <c r="H50" i="8"/>
  <c r="L53" i="8"/>
  <c r="N49" i="8"/>
  <c r="Y56" i="7"/>
  <c r="Y49" i="7"/>
  <c r="Y86" i="7"/>
  <c r="Y46" i="7" s="1"/>
  <c r="Y43" i="7"/>
  <c r="G53" i="7"/>
  <c r="AA56" i="7"/>
  <c r="AA49" i="7"/>
  <c r="AD50" i="7"/>
  <c r="M49" i="7"/>
  <c r="AU83" i="7" a="1"/>
  <c r="AU83" i="7" s="1"/>
  <c r="AJ83" i="7" s="1"/>
  <c r="AT83" i="7" a="1"/>
  <c r="AT83" i="7" s="1"/>
  <c r="AI83" i="7" s="1"/>
  <c r="AQ83" i="7" a="1"/>
  <c r="AQ83" i="7" s="1"/>
  <c r="AF83" i="7" s="1"/>
  <c r="AR83" i="7" a="1"/>
  <c r="AR83" i="7" s="1"/>
  <c r="AG83" i="7" s="1"/>
  <c r="AV83" i="7" a="1"/>
  <c r="AV83" i="7" s="1"/>
  <c r="AK83" i="7" s="1"/>
  <c r="AA86" i="7"/>
  <c r="AA46" i="7" s="1"/>
  <c r="AA43" i="7"/>
  <c r="U56" i="7"/>
  <c r="U49" i="7"/>
  <c r="M86" i="7"/>
  <c r="M46" i="7" s="1"/>
  <c r="M43" i="7"/>
  <c r="U86" i="7"/>
  <c r="U46" i="7" s="1"/>
  <c r="U43" i="7"/>
  <c r="V56" i="7"/>
  <c r="AD49" i="7"/>
  <c r="F49" i="7"/>
  <c r="V49" i="7"/>
  <c r="H49" i="7"/>
  <c r="AE49" i="7"/>
  <c r="C49" i="7"/>
  <c r="W49" i="7"/>
  <c r="O49" i="7"/>
  <c r="P49" i="7"/>
  <c r="Z86" i="7"/>
  <c r="Z46" i="7" s="1"/>
  <c r="Z43" i="7"/>
  <c r="Z56" i="7"/>
  <c r="Z49" i="7"/>
  <c r="R43" i="7"/>
  <c r="R86" i="7"/>
  <c r="R46" i="7" s="1"/>
  <c r="AB60" i="7" s="1"/>
  <c r="AB57" i="7"/>
  <c r="AB50" i="7"/>
  <c r="N53" i="7"/>
  <c r="R56" i="7"/>
  <c r="R49" i="7"/>
  <c r="W56" i="7"/>
  <c r="AE56" i="7"/>
  <c r="K86" i="7"/>
  <c r="K46" i="7" s="1"/>
  <c r="K43" i="7"/>
  <c r="D49" i="7"/>
  <c r="C86" i="7"/>
  <c r="C46" i="7" s="1"/>
  <c r="L53" i="7" s="1"/>
  <c r="C43" i="7"/>
  <c r="X50" i="7" s="1"/>
  <c r="W53" i="7"/>
  <c r="AB49" i="7"/>
  <c r="AB56" i="7"/>
  <c r="X49" i="7"/>
  <c r="J50" i="7"/>
  <c r="AC49" i="7"/>
  <c r="AC56" i="7"/>
  <c r="Q53" i="7"/>
  <c r="X56" i="7"/>
  <c r="J53" i="7"/>
  <c r="E50" i="7"/>
  <c r="E53" i="7"/>
  <c r="J49" i="7"/>
  <c r="AC86" i="7"/>
  <c r="AC46" i="7" s="1"/>
  <c r="AC43" i="7"/>
  <c r="AY84" i="7"/>
  <c r="I86" i="7"/>
  <c r="I46" i="7" s="1"/>
  <c r="I43" i="7"/>
  <c r="AL52" i="11" l="1"/>
  <c r="AL59" i="11"/>
  <c r="AL56" i="11"/>
  <c r="AL49" i="11"/>
  <c r="Y50" i="11"/>
  <c r="Y57" i="11"/>
  <c r="Y53" i="11"/>
  <c r="Y60" i="11"/>
  <c r="Z50" i="11"/>
  <c r="Z57" i="11"/>
  <c r="Z53" i="11"/>
  <c r="Z60" i="11"/>
  <c r="AL57" i="11"/>
  <c r="AL50" i="11"/>
  <c r="AL53" i="11"/>
  <c r="AL60" i="11"/>
  <c r="AA50" i="11"/>
  <c r="AA57" i="11"/>
  <c r="AA53" i="11"/>
  <c r="AA60" i="11"/>
  <c r="Y60" i="10"/>
  <c r="Y53" i="10"/>
  <c r="U50" i="10"/>
  <c r="U57" i="10"/>
  <c r="U53" i="10"/>
  <c r="U60" i="10"/>
  <c r="AA50" i="10"/>
  <c r="AA57" i="10"/>
  <c r="AA53" i="10"/>
  <c r="AA60" i="10"/>
  <c r="AL52" i="10"/>
  <c r="AL59" i="10"/>
  <c r="AL56" i="10"/>
  <c r="AL49" i="10"/>
  <c r="Y57" i="10"/>
  <c r="Y50" i="10"/>
  <c r="AL43" i="9"/>
  <c r="AL85" i="9"/>
  <c r="AK43" i="9"/>
  <c r="AK85" i="9"/>
  <c r="AF43" i="9"/>
  <c r="AF85" i="9"/>
  <c r="AG43" i="9"/>
  <c r="AG85" i="9"/>
  <c r="AA50" i="9"/>
  <c r="AA57" i="9"/>
  <c r="Y50" i="9"/>
  <c r="Y57" i="9"/>
  <c r="Y53" i="9"/>
  <c r="Y60" i="9"/>
  <c r="AI86" i="9"/>
  <c r="AI46" i="9" s="1"/>
  <c r="AI43" i="9"/>
  <c r="AI85" i="9"/>
  <c r="AA53" i="9"/>
  <c r="AA60" i="9"/>
  <c r="X50" i="9"/>
  <c r="X57" i="9"/>
  <c r="X60" i="9"/>
  <c r="X53" i="9"/>
  <c r="AJ86" i="9"/>
  <c r="AJ46" i="9" s="1"/>
  <c r="AJ43" i="9"/>
  <c r="AJ85" i="9"/>
  <c r="AH86" i="9"/>
  <c r="AH46" i="9" s="1"/>
  <c r="AH43" i="9"/>
  <c r="AH85" i="9"/>
  <c r="Z50" i="9"/>
  <c r="Z57" i="9"/>
  <c r="Z53" i="9"/>
  <c r="Z60" i="9"/>
  <c r="C50" i="8"/>
  <c r="AC50" i="8"/>
  <c r="AB50" i="8"/>
  <c r="Z53" i="8"/>
  <c r="Z60" i="8"/>
  <c r="C53" i="8"/>
  <c r="AC53" i="8"/>
  <c r="AB53" i="8"/>
  <c r="AA50" i="8"/>
  <c r="AA57" i="8"/>
  <c r="AA53" i="8"/>
  <c r="AA60" i="8"/>
  <c r="U50" i="8"/>
  <c r="U57" i="8"/>
  <c r="U53" i="8"/>
  <c r="U60" i="8"/>
  <c r="Y53" i="8"/>
  <c r="Y60" i="8"/>
  <c r="I50" i="8"/>
  <c r="P50" i="8"/>
  <c r="J50" i="8"/>
  <c r="D50" i="8"/>
  <c r="J53" i="8"/>
  <c r="H66" i="8"/>
  <c r="V57" i="8"/>
  <c r="O50" i="8"/>
  <c r="V50" i="8"/>
  <c r="R53" i="8"/>
  <c r="R60" i="8"/>
  <c r="AC60" i="8"/>
  <c r="AB60" i="8"/>
  <c r="S50" i="8"/>
  <c r="W60" i="8"/>
  <c r="R57" i="8"/>
  <c r="R50" i="8"/>
  <c r="AB57" i="8"/>
  <c r="AC57" i="8"/>
  <c r="I53" i="8"/>
  <c r="W53" i="8"/>
  <c r="AQ84" i="8" a="1"/>
  <c r="AQ84" i="8" s="1"/>
  <c r="AV84" i="8" a="1"/>
  <c r="AV84" i="8" s="1"/>
  <c r="AR84" i="8" a="1"/>
  <c r="AR84" i="8" s="1"/>
  <c r="AS84" i="8" a="1"/>
  <c r="AS84" i="8" s="1"/>
  <c r="AT84" i="8" a="1"/>
  <c r="AT84" i="8" s="1"/>
  <c r="V60" i="8"/>
  <c r="O53" i="8"/>
  <c r="K50" i="8"/>
  <c r="H53" i="8"/>
  <c r="AD50" i="8"/>
  <c r="AD57" i="8"/>
  <c r="V53" i="8"/>
  <c r="AD53" i="8"/>
  <c r="AD60" i="8"/>
  <c r="M50" i="8"/>
  <c r="D53" i="8"/>
  <c r="T50" i="8"/>
  <c r="T57" i="8"/>
  <c r="T60" i="8"/>
  <c r="T53" i="8"/>
  <c r="G53" i="8"/>
  <c r="Y50" i="8"/>
  <c r="Y57" i="8"/>
  <c r="W57" i="8"/>
  <c r="Z50" i="8"/>
  <c r="Z57" i="8"/>
  <c r="F50" i="8"/>
  <c r="M53" i="8"/>
  <c r="K53" i="8"/>
  <c r="W50" i="8"/>
  <c r="E50" i="8"/>
  <c r="S60" i="8"/>
  <c r="X57" i="8"/>
  <c r="AE50" i="8"/>
  <c r="D35" i="8"/>
  <c r="D34" i="8"/>
  <c r="AE57" i="8"/>
  <c r="D33" i="8"/>
  <c r="D32" i="8"/>
  <c r="G50" i="8"/>
  <c r="S53" i="8"/>
  <c r="X50" i="8"/>
  <c r="AE53" i="8"/>
  <c r="AE60" i="8"/>
  <c r="N50" i="8"/>
  <c r="X60" i="8"/>
  <c r="AA50" i="7"/>
  <c r="AA57" i="7"/>
  <c r="R57" i="7"/>
  <c r="R50" i="7"/>
  <c r="W57" i="7"/>
  <c r="V57" i="7"/>
  <c r="AE57" i="7"/>
  <c r="S57" i="7"/>
  <c r="AD57" i="7"/>
  <c r="W60" i="7"/>
  <c r="Z60" i="7"/>
  <c r="Z53" i="7"/>
  <c r="F50" i="7"/>
  <c r="T57" i="7"/>
  <c r="T50" i="7"/>
  <c r="D50" i="7"/>
  <c r="L50" i="7"/>
  <c r="C53" i="7"/>
  <c r="O53" i="7"/>
  <c r="H53" i="7"/>
  <c r="P53" i="7"/>
  <c r="AE53" i="7"/>
  <c r="V53" i="7"/>
  <c r="S53" i="7"/>
  <c r="G50" i="7"/>
  <c r="D53" i="7"/>
  <c r="AC60" i="7"/>
  <c r="AC53" i="7"/>
  <c r="X57" i="7"/>
  <c r="U50" i="7"/>
  <c r="U57" i="7"/>
  <c r="AA53" i="7"/>
  <c r="AA60" i="7"/>
  <c r="C50" i="7"/>
  <c r="O50" i="7"/>
  <c r="W50" i="7"/>
  <c r="P50" i="7"/>
  <c r="V50" i="7"/>
  <c r="Q50" i="7"/>
  <c r="AE50" i="7"/>
  <c r="S50" i="7"/>
  <c r="H50" i="7"/>
  <c r="N50" i="7"/>
  <c r="I50" i="7"/>
  <c r="K53" i="7"/>
  <c r="M50" i="7"/>
  <c r="Y57" i="7"/>
  <c r="Y50" i="7"/>
  <c r="R53" i="7"/>
  <c r="R60" i="7"/>
  <c r="AE60" i="7"/>
  <c r="V60" i="7"/>
  <c r="S60" i="7"/>
  <c r="AB53" i="7"/>
  <c r="I53" i="7"/>
  <c r="M53" i="7"/>
  <c r="Y53" i="7"/>
  <c r="Y60" i="7"/>
  <c r="U53" i="7"/>
  <c r="U60" i="7"/>
  <c r="T60" i="7"/>
  <c r="X60" i="7"/>
  <c r="T53" i="7"/>
  <c r="X53" i="7"/>
  <c r="Z57" i="7"/>
  <c r="Z50" i="7"/>
  <c r="AT84" i="7" a="1"/>
  <c r="AT84" i="7" s="1"/>
  <c r="AS84" i="7" a="1"/>
  <c r="AS84" i="7" s="1"/>
  <c r="AR84" i="7" a="1"/>
  <c r="AR84" i="7" s="1"/>
  <c r="AV84" i="7" a="1"/>
  <c r="AV84" i="7" s="1"/>
  <c r="AU84" i="7" a="1"/>
  <c r="AU84" i="7" s="1"/>
  <c r="AQ84" i="7" a="1"/>
  <c r="AQ84" i="7" s="1"/>
  <c r="AW84" i="7" a="1"/>
  <c r="AW84" i="7" s="1"/>
  <c r="AL84" i="7" s="1"/>
  <c r="AD60" i="7"/>
  <c r="K50" i="7"/>
  <c r="AC57" i="7"/>
  <c r="AC50" i="7"/>
  <c r="F53" i="7"/>
  <c r="AD53" i="7"/>
  <c r="AI42" i="9" l="1"/>
  <c r="AI45" i="9"/>
  <c r="AI57" i="9"/>
  <c r="AI50" i="9"/>
  <c r="AI60" i="9"/>
  <c r="AI53" i="9"/>
  <c r="AG42" i="9"/>
  <c r="AG45" i="9"/>
  <c r="AG50" i="9"/>
  <c r="AG57" i="9"/>
  <c r="AG86" i="9"/>
  <c r="AG46" i="9" s="1"/>
  <c r="AF45" i="9"/>
  <c r="AF42" i="9"/>
  <c r="AF50" i="9"/>
  <c r="AF57" i="9"/>
  <c r="AF86" i="9"/>
  <c r="AF46" i="9" s="1"/>
  <c r="AJ60" i="9"/>
  <c r="AJ53" i="9"/>
  <c r="AK42" i="9"/>
  <c r="AK45" i="9"/>
  <c r="AH42" i="9"/>
  <c r="AH45" i="9"/>
  <c r="AK57" i="9"/>
  <c r="AK50" i="9"/>
  <c r="AH57" i="9"/>
  <c r="AH50" i="9"/>
  <c r="AK86" i="9"/>
  <c r="AK46" i="9" s="1"/>
  <c r="AH53" i="9"/>
  <c r="AH60" i="9"/>
  <c r="AL42" i="9"/>
  <c r="AL45" i="9"/>
  <c r="AJ42" i="9"/>
  <c r="AJ45" i="9"/>
  <c r="AL57" i="9"/>
  <c r="AL50" i="9"/>
  <c r="AJ50" i="9"/>
  <c r="AJ57" i="9"/>
  <c r="AL86" i="9"/>
  <c r="AL46" i="9" s="1"/>
  <c r="I66" i="8"/>
  <c r="AL43" i="7"/>
  <c r="AL85" i="7"/>
  <c r="AH56" i="9" l="1"/>
  <c r="AH49" i="9"/>
  <c r="AK52" i="9"/>
  <c r="AK59" i="9"/>
  <c r="AF56" i="9"/>
  <c r="AF49" i="9"/>
  <c r="AG53" i="9"/>
  <c r="AG60" i="9"/>
  <c r="AH52" i="9"/>
  <c r="AH59" i="9"/>
  <c r="AG56" i="9"/>
  <c r="AG49" i="9"/>
  <c r="AF53" i="9"/>
  <c r="AF60" i="9"/>
  <c r="AF52" i="9"/>
  <c r="AF59" i="9"/>
  <c r="AG59" i="9"/>
  <c r="AG52" i="9"/>
  <c r="AJ52" i="9"/>
  <c r="AJ59" i="9"/>
  <c r="AL52" i="9"/>
  <c r="AL59" i="9"/>
  <c r="AK60" i="9"/>
  <c r="AK53" i="9"/>
  <c r="AK56" i="9"/>
  <c r="AK49" i="9"/>
  <c r="AL56" i="9"/>
  <c r="AL49" i="9"/>
  <c r="AI52" i="9"/>
  <c r="AI59" i="9"/>
  <c r="AL60" i="9"/>
  <c r="AL53" i="9"/>
  <c r="AJ56" i="9"/>
  <c r="AJ49" i="9"/>
  <c r="AI56" i="9"/>
  <c r="AI49" i="9"/>
  <c r="J66" i="8"/>
  <c r="AL42" i="7"/>
  <c r="AL45" i="7"/>
  <c r="AL50" i="7"/>
  <c r="AL57" i="7"/>
  <c r="AL86" i="7"/>
  <c r="AL46" i="7" s="1"/>
  <c r="K66" i="8" l="1"/>
  <c r="L66" i="8" s="1"/>
  <c r="M66" i="8" s="1"/>
  <c r="N66" i="8" s="1"/>
  <c r="O66" i="8" s="1"/>
  <c r="P66" i="8" s="1"/>
  <c r="Q66" i="8" s="1"/>
  <c r="R66" i="8" s="1"/>
  <c r="S66" i="8" s="1"/>
  <c r="T66" i="8" s="1"/>
  <c r="U66" i="8" s="1"/>
  <c r="V66" i="8" s="1"/>
  <c r="W66" i="8" s="1"/>
  <c r="X66" i="8" s="1"/>
  <c r="Y66" i="8" s="1"/>
  <c r="Z66" i="8" s="1"/>
  <c r="AA66" i="8" s="1"/>
  <c r="AB66" i="8" s="1"/>
  <c r="AC66" i="8" s="1"/>
  <c r="AJ76" i="8"/>
  <c r="AL69" i="8"/>
  <c r="AL53" i="7"/>
  <c r="AL60" i="7"/>
  <c r="AL59" i="7"/>
  <c r="AL52" i="7"/>
  <c r="AL56" i="7"/>
  <c r="AL49" i="7"/>
  <c r="G34" i="11" l="1"/>
  <c r="H34" i="11"/>
  <c r="I34" i="11"/>
  <c r="G34" i="10"/>
  <c r="I34" i="10"/>
  <c r="H34" i="10"/>
  <c r="AJ44" i="8"/>
  <c r="AJ84" i="8"/>
  <c r="AH72" i="8"/>
  <c r="AH76" i="8"/>
  <c r="AY69" i="8"/>
  <c r="AY77" i="8"/>
  <c r="AY76" i="8"/>
  <c r="AL72" i="8"/>
  <c r="AH69" i="8"/>
  <c r="AY75" i="8"/>
  <c r="AL75" i="8"/>
  <c r="AL77" i="8"/>
  <c r="AY72" i="8"/>
  <c r="AL76" i="8"/>
  <c r="AH77" i="8"/>
  <c r="BC76" i="11" l="1"/>
  <c r="AT76" i="11" s="1" a="1"/>
  <c r="AT76" i="11" s="1"/>
  <c r="AI76" i="11" s="1"/>
  <c r="I36" i="11"/>
  <c r="H36" i="11"/>
  <c r="BB76" i="11"/>
  <c r="AS76" i="11" s="1" a="1"/>
  <c r="AS76" i="11" s="1"/>
  <c r="AH76" i="11" s="1"/>
  <c r="G36" i="11"/>
  <c r="BA76" i="11"/>
  <c r="H36" i="10"/>
  <c r="BB76" i="10"/>
  <c r="AS76" i="10" s="1" a="1"/>
  <c r="AS76" i="10" s="1"/>
  <c r="AH76" i="10" s="1"/>
  <c r="BC76" i="10"/>
  <c r="AT76" i="10" s="1" a="1"/>
  <c r="AT76" i="10" s="1"/>
  <c r="AI76" i="10" s="1"/>
  <c r="I36" i="10"/>
  <c r="G36" i="10"/>
  <c r="BA76" i="10"/>
  <c r="AL44" i="8"/>
  <c r="AL84" i="8"/>
  <c r="AV72" i="8" a="1"/>
  <c r="AV72" i="8" s="1"/>
  <c r="AK72" i="8" s="1"/>
  <c r="AQ72" i="8" a="1"/>
  <c r="AQ72" i="8" s="1"/>
  <c r="AF72" i="8" s="1"/>
  <c r="AR72" i="8" a="1"/>
  <c r="AR72" i="8" s="1"/>
  <c r="AG72" i="8" s="1"/>
  <c r="AT72" i="8" a="1"/>
  <c r="AT72" i="8" s="1"/>
  <c r="AI72" i="8" s="1"/>
  <c r="AU72" i="8" a="1"/>
  <c r="AU72" i="8" s="1"/>
  <c r="AJ72" i="8" s="1"/>
  <c r="AS75" i="8" a="1"/>
  <c r="AS75" i="8" s="1"/>
  <c r="AH75" i="8" s="1"/>
  <c r="AR75" i="8" a="1"/>
  <c r="AR75" i="8" s="1"/>
  <c r="AG75" i="8" s="1"/>
  <c r="AV75" i="8" a="1"/>
  <c r="AV75" i="8" s="1"/>
  <c r="AK75" i="8" s="1"/>
  <c r="AU75" i="8" a="1"/>
  <c r="AU75" i="8" s="1"/>
  <c r="AJ75" i="8" s="1"/>
  <c r="AT75" i="8" a="1"/>
  <c r="AT75" i="8" s="1"/>
  <c r="AI75" i="8" s="1"/>
  <c r="AQ75" i="8" a="1"/>
  <c r="AQ75" i="8" s="1"/>
  <c r="AF75" i="8" s="1"/>
  <c r="AV76" i="8" a="1"/>
  <c r="AV76" i="8" s="1"/>
  <c r="AK76" i="8" s="1"/>
  <c r="AT76" i="8" a="1"/>
  <c r="AT76" i="8" s="1"/>
  <c r="AI76" i="8" s="1"/>
  <c r="AQ76" i="8" a="1"/>
  <c r="AQ76" i="8" s="1"/>
  <c r="AF76" i="8" s="1"/>
  <c r="AR76" i="8" a="1"/>
  <c r="AR76" i="8" s="1"/>
  <c r="AG76" i="8" s="1"/>
  <c r="AV77" i="8" a="1"/>
  <c r="AV77" i="8" s="1"/>
  <c r="AK77" i="8" s="1"/>
  <c r="AT77" i="8" a="1"/>
  <c r="AT77" i="8" s="1"/>
  <c r="AI77" i="8" s="1"/>
  <c r="AR77" i="8" a="1"/>
  <c r="AR77" i="8" s="1"/>
  <c r="AG77" i="8" s="1"/>
  <c r="AU77" i="8" a="1"/>
  <c r="AU77" i="8" s="1"/>
  <c r="AJ77" i="8" s="1"/>
  <c r="AQ77" i="8" a="1"/>
  <c r="AQ77" i="8" s="1"/>
  <c r="AF77" i="8" s="1"/>
  <c r="AR69" i="8" a="1"/>
  <c r="AR69" i="8" s="1"/>
  <c r="AG69" i="8" s="1"/>
  <c r="AQ69" i="8" a="1"/>
  <c r="AQ69" i="8" s="1"/>
  <c r="AF69" i="8" s="1"/>
  <c r="AT69" i="8" a="1"/>
  <c r="AT69" i="8" s="1"/>
  <c r="AI69" i="8" s="1"/>
  <c r="AU69" i="8" a="1"/>
  <c r="AU69" i="8" s="1"/>
  <c r="AJ69" i="8" s="1"/>
  <c r="AJ85" i="8" s="1"/>
  <c r="AV69" i="8" a="1"/>
  <c r="AV69" i="8" s="1"/>
  <c r="AK69" i="8" s="1"/>
  <c r="AH44" i="8"/>
  <c r="AH84" i="8"/>
  <c r="AJ43" i="8"/>
  <c r="AJ58" i="8"/>
  <c r="AJ51" i="8"/>
  <c r="G34" i="7"/>
  <c r="H34" i="7"/>
  <c r="I34" i="7"/>
  <c r="AR76" i="11" l="1" a="1"/>
  <c r="AR76" i="11" s="1"/>
  <c r="AG76" i="11" s="1"/>
  <c r="AQ76" i="11" a="1"/>
  <c r="AQ76" i="11" s="1"/>
  <c r="AF76" i="11" s="1"/>
  <c r="AU76" i="11" a="1"/>
  <c r="AU76" i="11" s="1"/>
  <c r="AJ76" i="11" s="1"/>
  <c r="AV76" i="11" a="1"/>
  <c r="AV76" i="11" s="1"/>
  <c r="AK76" i="11" s="1"/>
  <c r="AH44" i="11"/>
  <c r="AH84" i="11"/>
  <c r="AI44" i="11"/>
  <c r="AI84" i="11"/>
  <c r="AR76" i="10" a="1"/>
  <c r="AR76" i="10" s="1"/>
  <c r="AG76" i="10" s="1"/>
  <c r="AV76" i="10" a="1"/>
  <c r="AV76" i="10" s="1"/>
  <c r="AK76" i="10" s="1"/>
  <c r="AU76" i="10" a="1"/>
  <c r="AU76" i="10" s="1"/>
  <c r="AJ76" i="10" s="1"/>
  <c r="AQ76" i="10" a="1"/>
  <c r="AQ76" i="10" s="1"/>
  <c r="AF76" i="10" s="1"/>
  <c r="AI44" i="10"/>
  <c r="AI84" i="10"/>
  <c r="AH44" i="10"/>
  <c r="AH84" i="10"/>
  <c r="AJ42" i="8"/>
  <c r="AJ45" i="8"/>
  <c r="AJ86" i="8"/>
  <c r="AJ46" i="8" s="1"/>
  <c r="AH58" i="8"/>
  <c r="AH51" i="8"/>
  <c r="AG44" i="8"/>
  <c r="AG84" i="8"/>
  <c r="AF44" i="8"/>
  <c r="AF84" i="8"/>
  <c r="AI44" i="8"/>
  <c r="AI84" i="8"/>
  <c r="AK44" i="8"/>
  <c r="AK84" i="8"/>
  <c r="AL43" i="8"/>
  <c r="AL85" i="8"/>
  <c r="AJ57" i="8"/>
  <c r="AJ50" i="8"/>
  <c r="AH43" i="8"/>
  <c r="AH85" i="8"/>
  <c r="AL58" i="8"/>
  <c r="AL51" i="8"/>
  <c r="BC76" i="7"/>
  <c r="AT76" i="7" s="1" a="1"/>
  <c r="AT76" i="7" s="1"/>
  <c r="AI76" i="7" s="1"/>
  <c r="I36" i="7"/>
  <c r="BB76" i="7"/>
  <c r="AS76" i="7" s="1" a="1"/>
  <c r="AS76" i="7" s="1"/>
  <c r="AH76" i="7" s="1"/>
  <c r="H36" i="7"/>
  <c r="G36" i="7"/>
  <c r="BA76" i="7"/>
  <c r="AI43" i="11" l="1"/>
  <c r="AI85" i="11"/>
  <c r="AI58" i="11"/>
  <c r="AI51" i="11"/>
  <c r="AH43" i="11"/>
  <c r="AH85" i="11"/>
  <c r="AH58" i="11"/>
  <c r="AH51" i="11"/>
  <c r="AK44" i="11"/>
  <c r="AK84" i="11"/>
  <c r="AJ44" i="11"/>
  <c r="AJ84" i="11"/>
  <c r="AF44" i="11"/>
  <c r="AF84" i="11"/>
  <c r="AG44" i="11"/>
  <c r="AG84" i="11"/>
  <c r="AH43" i="10"/>
  <c r="AH85" i="10"/>
  <c r="AH58" i="10"/>
  <c r="AH51" i="10"/>
  <c r="AI43" i="10"/>
  <c r="AI85" i="10"/>
  <c r="AI58" i="10"/>
  <c r="AI51" i="10"/>
  <c r="AF44" i="10"/>
  <c r="AF84" i="10"/>
  <c r="AJ44" i="10"/>
  <c r="AJ84" i="10"/>
  <c r="AK44" i="10"/>
  <c r="AK84" i="10"/>
  <c r="AG44" i="10"/>
  <c r="AG84" i="10"/>
  <c r="AH57" i="8"/>
  <c r="AH50" i="8"/>
  <c r="AH42" i="8"/>
  <c r="AH45" i="8"/>
  <c r="AL42" i="8"/>
  <c r="AL45" i="8"/>
  <c r="AL57" i="8"/>
  <c r="AL50" i="8"/>
  <c r="AL86" i="8"/>
  <c r="AL46" i="8" s="1"/>
  <c r="AK43" i="8"/>
  <c r="AK85" i="8"/>
  <c r="AK58" i="8"/>
  <c r="AK51" i="8"/>
  <c r="AI43" i="8"/>
  <c r="AI85" i="8"/>
  <c r="AI58" i="8"/>
  <c r="AI51" i="8"/>
  <c r="AF43" i="8"/>
  <c r="AF85" i="8"/>
  <c r="AF58" i="8"/>
  <c r="AF51" i="8"/>
  <c r="AG43" i="8"/>
  <c r="AG85" i="8"/>
  <c r="AG58" i="8"/>
  <c r="AG51" i="8"/>
  <c r="AH86" i="8"/>
  <c r="AH46" i="8" s="1"/>
  <c r="AJ60" i="8"/>
  <c r="AJ53" i="8"/>
  <c r="AJ52" i="8"/>
  <c r="AJ59" i="8"/>
  <c r="AJ56" i="8"/>
  <c r="AJ49" i="8"/>
  <c r="AR76" i="7" a="1"/>
  <c r="AR76" i="7" s="1"/>
  <c r="AG76" i="7" s="1"/>
  <c r="AV76" i="7" a="1"/>
  <c r="AV76" i="7" s="1"/>
  <c r="AK76" i="7" s="1"/>
  <c r="AU76" i="7" a="1"/>
  <c r="AU76" i="7" s="1"/>
  <c r="AJ76" i="7" s="1"/>
  <c r="AQ76" i="7" a="1"/>
  <c r="AQ76" i="7" s="1"/>
  <c r="AF76" i="7" s="1"/>
  <c r="AH44" i="7"/>
  <c r="AH84" i="7"/>
  <c r="AI44" i="7"/>
  <c r="AI84" i="7"/>
  <c r="AG43" i="11" l="1"/>
  <c r="AG85" i="11"/>
  <c r="AG58" i="11"/>
  <c r="AG51" i="11"/>
  <c r="AF43" i="11"/>
  <c r="AF85" i="11"/>
  <c r="AF58" i="11"/>
  <c r="AF51" i="11"/>
  <c r="AJ43" i="11"/>
  <c r="AJ85" i="11"/>
  <c r="AJ58" i="11"/>
  <c r="AJ51" i="11"/>
  <c r="AK43" i="11"/>
  <c r="AK85" i="11"/>
  <c r="AK58" i="11"/>
  <c r="AK51" i="11"/>
  <c r="AH42" i="11"/>
  <c r="AH45" i="11"/>
  <c r="E15" i="5" s="1"/>
  <c r="E7" i="5" s="1"/>
  <c r="AH57" i="11"/>
  <c r="AH50" i="11"/>
  <c r="AH86" i="11"/>
  <c r="AH46" i="11" s="1"/>
  <c r="AI42" i="11"/>
  <c r="AI45" i="11"/>
  <c r="F15" i="5" s="1"/>
  <c r="F7" i="5" s="1"/>
  <c r="AI57" i="11"/>
  <c r="AI50" i="11"/>
  <c r="AI86" i="11"/>
  <c r="AI46" i="11" s="1"/>
  <c r="AG43" i="10"/>
  <c r="AG85" i="10"/>
  <c r="AG58" i="10"/>
  <c r="AG51" i="10"/>
  <c r="AK43" i="10"/>
  <c r="AK85" i="10"/>
  <c r="AK58" i="10"/>
  <c r="AK51" i="10"/>
  <c r="AJ43" i="10"/>
  <c r="AJ85" i="10"/>
  <c r="AJ58" i="10"/>
  <c r="AJ51" i="10"/>
  <c r="AF43" i="10"/>
  <c r="AF85" i="10"/>
  <c r="AF58" i="10"/>
  <c r="AF51" i="10"/>
  <c r="AI42" i="10"/>
  <c r="AI45" i="10"/>
  <c r="AI57" i="10"/>
  <c r="AI50" i="10"/>
  <c r="AI86" i="10"/>
  <c r="AI46" i="10" s="1"/>
  <c r="AH42" i="10"/>
  <c r="AH45" i="10"/>
  <c r="AH57" i="10"/>
  <c r="AH50" i="10"/>
  <c r="AH86" i="10"/>
  <c r="AH46" i="10" s="1"/>
  <c r="AG42" i="8"/>
  <c r="AG45" i="8"/>
  <c r="AG50" i="8"/>
  <c r="AG57" i="8"/>
  <c r="AG86" i="8"/>
  <c r="AG46" i="8" s="1"/>
  <c r="AF42" i="8"/>
  <c r="AF45" i="8"/>
  <c r="AF50" i="8"/>
  <c r="AF57" i="8"/>
  <c r="AF86" i="8"/>
  <c r="AF46" i="8" s="1"/>
  <c r="AI42" i="8"/>
  <c r="AI45" i="8"/>
  <c r="AI57" i="8"/>
  <c r="AI50" i="8"/>
  <c r="AI86" i="8"/>
  <c r="AI46" i="8" s="1"/>
  <c r="AK42" i="8"/>
  <c r="AK45" i="8"/>
  <c r="AK57" i="8"/>
  <c r="AK50" i="8"/>
  <c r="AK86" i="8"/>
  <c r="AK46" i="8" s="1"/>
  <c r="AL53" i="8"/>
  <c r="AL60" i="8"/>
  <c r="AL52" i="8"/>
  <c r="AL59" i="8"/>
  <c r="AL56" i="8"/>
  <c r="AL49" i="8"/>
  <c r="AH52" i="8"/>
  <c r="AH59" i="8"/>
  <c r="AH56" i="8"/>
  <c r="AH49" i="8"/>
  <c r="AH53" i="8"/>
  <c r="AH60" i="8"/>
  <c r="AI43" i="7"/>
  <c r="AI85" i="7"/>
  <c r="AI58" i="7"/>
  <c r="AI51" i="7"/>
  <c r="AH43" i="7"/>
  <c r="AH85" i="7"/>
  <c r="AH58" i="7"/>
  <c r="AH51" i="7"/>
  <c r="AF44" i="7"/>
  <c r="AF84" i="7"/>
  <c r="AJ44" i="7"/>
  <c r="AJ84" i="7"/>
  <c r="AK44" i="7"/>
  <c r="AK84" i="7"/>
  <c r="AG44" i="7"/>
  <c r="AG84" i="7"/>
  <c r="AI52" i="11" l="1"/>
  <c r="AI59" i="11"/>
  <c r="AI56" i="11"/>
  <c r="AI49" i="11"/>
  <c r="AH53" i="11"/>
  <c r="AH60" i="11"/>
  <c r="AH52" i="11"/>
  <c r="AH59" i="11"/>
  <c r="AH56" i="11"/>
  <c r="AH49" i="11"/>
  <c r="AK42" i="11"/>
  <c r="AK45" i="11"/>
  <c r="H15" i="5" s="1"/>
  <c r="H7" i="5" s="1"/>
  <c r="AK57" i="11"/>
  <c r="AK50" i="11"/>
  <c r="AK86" i="11"/>
  <c r="AK46" i="11" s="1"/>
  <c r="AJ42" i="11"/>
  <c r="AJ45" i="11"/>
  <c r="G15" i="5" s="1"/>
  <c r="G7" i="5" s="1"/>
  <c r="AJ57" i="11"/>
  <c r="AJ50" i="11"/>
  <c r="AJ86" i="11"/>
  <c r="AJ46" i="11" s="1"/>
  <c r="AF45" i="11"/>
  <c r="C15" i="5" s="1"/>
  <c r="AF42" i="11"/>
  <c r="AF50" i="11"/>
  <c r="AF57" i="11"/>
  <c r="AF86" i="11"/>
  <c r="AF46" i="11" s="1"/>
  <c r="AG42" i="11"/>
  <c r="AG45" i="11"/>
  <c r="D15" i="5" s="1"/>
  <c r="D7" i="5" s="1"/>
  <c r="AI60" i="11"/>
  <c r="AI53" i="11"/>
  <c r="AG50" i="11"/>
  <c r="AG57" i="11"/>
  <c r="AG86" i="11"/>
  <c r="AG46" i="11" s="1"/>
  <c r="AH59" i="10"/>
  <c r="AH52" i="10"/>
  <c r="AI60" i="10"/>
  <c r="AI53" i="10"/>
  <c r="AH56" i="10"/>
  <c r="AH49" i="10"/>
  <c r="AI59" i="10"/>
  <c r="AI52" i="10"/>
  <c r="AI56" i="10"/>
  <c r="AI49" i="10"/>
  <c r="AF42" i="10"/>
  <c r="AF45" i="10"/>
  <c r="AF50" i="10"/>
  <c r="AF57" i="10"/>
  <c r="AF86" i="10"/>
  <c r="AF46" i="10" s="1"/>
  <c r="AJ42" i="10"/>
  <c r="AJ45" i="10"/>
  <c r="AJ57" i="10"/>
  <c r="AJ50" i="10"/>
  <c r="AJ86" i="10"/>
  <c r="AJ46" i="10" s="1"/>
  <c r="AK42" i="10"/>
  <c r="AK45" i="10"/>
  <c r="AK57" i="10"/>
  <c r="AK50" i="10"/>
  <c r="AK86" i="10"/>
  <c r="AK46" i="10" s="1"/>
  <c r="AG42" i="10"/>
  <c r="AG45" i="10"/>
  <c r="AH53" i="10"/>
  <c r="AH60" i="10"/>
  <c r="AG50" i="10"/>
  <c r="AG57" i="10"/>
  <c r="AG86" i="10"/>
  <c r="AG46" i="10" s="1"/>
  <c r="AK60" i="8"/>
  <c r="AK53" i="8"/>
  <c r="AK52" i="8"/>
  <c r="AK59" i="8"/>
  <c r="AK56" i="8"/>
  <c r="AK49" i="8"/>
  <c r="AI60" i="8"/>
  <c r="AI53" i="8"/>
  <c r="AI52" i="8"/>
  <c r="AI59" i="8"/>
  <c r="AI56" i="8"/>
  <c r="AI49" i="8"/>
  <c r="AF53" i="8"/>
  <c r="AF60" i="8"/>
  <c r="AF52" i="8"/>
  <c r="AF59" i="8"/>
  <c r="AF56" i="8"/>
  <c r="AF49" i="8"/>
  <c r="AG53" i="8"/>
  <c r="AG60" i="8"/>
  <c r="AG52" i="8"/>
  <c r="AG59" i="8"/>
  <c r="AG49" i="8"/>
  <c r="AG56" i="8"/>
  <c r="AG43" i="7"/>
  <c r="AG85" i="7"/>
  <c r="AG58" i="7"/>
  <c r="AG51" i="7"/>
  <c r="AK43" i="7"/>
  <c r="AK85" i="7"/>
  <c r="AK58" i="7"/>
  <c r="AK51" i="7"/>
  <c r="AJ43" i="7"/>
  <c r="AJ85" i="7"/>
  <c r="AJ58" i="7"/>
  <c r="AJ51" i="7"/>
  <c r="AF43" i="7"/>
  <c r="AF85" i="7"/>
  <c r="AF58" i="7"/>
  <c r="AF51" i="7"/>
  <c r="AH42" i="7"/>
  <c r="AH45" i="7"/>
  <c r="AH57" i="7"/>
  <c r="AH50" i="7"/>
  <c r="AH86" i="7"/>
  <c r="AH46" i="7" s="1"/>
  <c r="AI42" i="7"/>
  <c r="AI45" i="7"/>
  <c r="AI50" i="7"/>
  <c r="AI57" i="7"/>
  <c r="AI86" i="7"/>
  <c r="AI46" i="7" s="1"/>
  <c r="AG52" i="11" l="1"/>
  <c r="AG59" i="11"/>
  <c r="AG56" i="11"/>
  <c r="AG49" i="11"/>
  <c r="AF53" i="11"/>
  <c r="AF60" i="11"/>
  <c r="AF56" i="11"/>
  <c r="AF49" i="11"/>
  <c r="AF52" i="11"/>
  <c r="AF59" i="11"/>
  <c r="AJ60" i="11"/>
  <c r="AJ53" i="11"/>
  <c r="AJ52" i="11"/>
  <c r="AJ59" i="11"/>
  <c r="AJ56" i="11"/>
  <c r="AJ49" i="11"/>
  <c r="AK60" i="11"/>
  <c r="AK53" i="11"/>
  <c r="AK52" i="11"/>
  <c r="AK59" i="11"/>
  <c r="AK49" i="11"/>
  <c r="AK56" i="11"/>
  <c r="AG53" i="11"/>
  <c r="AG60" i="11"/>
  <c r="AG52" i="10"/>
  <c r="AG59" i="10"/>
  <c r="AG56" i="10"/>
  <c r="AG49" i="10"/>
  <c r="AK53" i="10"/>
  <c r="AK60" i="10"/>
  <c r="AK52" i="10"/>
  <c r="AK59" i="10"/>
  <c r="AK56" i="10"/>
  <c r="AK49" i="10"/>
  <c r="AJ60" i="10"/>
  <c r="AJ53" i="10"/>
  <c r="AJ52" i="10"/>
  <c r="AJ59" i="10"/>
  <c r="AJ56" i="10"/>
  <c r="AJ49" i="10"/>
  <c r="AF53" i="10"/>
  <c r="AF60" i="10"/>
  <c r="AF52" i="10"/>
  <c r="AF59" i="10"/>
  <c r="AF49" i="10"/>
  <c r="AF56" i="10"/>
  <c r="AG53" i="10"/>
  <c r="AG60" i="10"/>
  <c r="AI49" i="7"/>
  <c r="AI56" i="7"/>
  <c r="AH53" i="7"/>
  <c r="AH60" i="7"/>
  <c r="AH52" i="7"/>
  <c r="AH59" i="7"/>
  <c r="AH56" i="7"/>
  <c r="AH49" i="7"/>
  <c r="AF42" i="7"/>
  <c r="AF45" i="7"/>
  <c r="AF50" i="7"/>
  <c r="AF57" i="7"/>
  <c r="AF86" i="7"/>
  <c r="AF46" i="7" s="1"/>
  <c r="AJ45" i="7"/>
  <c r="AJ42" i="7"/>
  <c r="AJ57" i="7"/>
  <c r="AJ50" i="7"/>
  <c r="AJ86" i="7"/>
  <c r="AJ46" i="7" s="1"/>
  <c r="AK45" i="7"/>
  <c r="AK42" i="7"/>
  <c r="AK57" i="7"/>
  <c r="AK50" i="7"/>
  <c r="AK86" i="7"/>
  <c r="AK46" i="7" s="1"/>
  <c r="AI59" i="7"/>
  <c r="AI52" i="7"/>
  <c r="AG42" i="7"/>
  <c r="AG45" i="7"/>
  <c r="AI60" i="7"/>
  <c r="AI53" i="7"/>
  <c r="AG50" i="7"/>
  <c r="AG57" i="7"/>
  <c r="AG86" i="7"/>
  <c r="AG46" i="7" s="1"/>
  <c r="AK53" i="7" l="1"/>
  <c r="AK60" i="7"/>
  <c r="AJ52" i="7"/>
  <c r="AJ59" i="7"/>
  <c r="AG56" i="7"/>
  <c r="AG49" i="7"/>
  <c r="AG52" i="7"/>
  <c r="AG59" i="7"/>
  <c r="AK52" i="7"/>
  <c r="AK59" i="7"/>
  <c r="AK49" i="7"/>
  <c r="AK56" i="7"/>
  <c r="AJ56" i="7"/>
  <c r="AJ49" i="7"/>
  <c r="AF59" i="7"/>
  <c r="AF52" i="7"/>
  <c r="AF49" i="7"/>
  <c r="AF56" i="7"/>
  <c r="AJ60" i="7"/>
  <c r="AJ53" i="7"/>
  <c r="AF53" i="7"/>
  <c r="AF60" i="7"/>
  <c r="AG53" i="7"/>
  <c r="AG60" i="7"/>
  <c r="AE39" i="12" l="1"/>
  <c r="J39" i="12"/>
  <c r="K39" i="12" s="1"/>
  <c r="L39" i="12" s="1"/>
  <c r="M39" i="12" s="1"/>
  <c r="N39" i="12" s="1"/>
  <c r="O39" i="12" s="1"/>
  <c r="P39" i="12" s="1"/>
  <c r="Q39" i="12" s="1"/>
  <c r="R39" i="12" s="1"/>
  <c r="S39" i="12" s="1"/>
  <c r="T39" i="12" s="1"/>
  <c r="U39" i="12" s="1"/>
  <c r="V39" i="12" s="1"/>
  <c r="W39" i="12" s="1"/>
  <c r="X39" i="12" s="1"/>
  <c r="Y39" i="12" s="1"/>
  <c r="Z39" i="12" s="1"/>
  <c r="AA39" i="12" s="1"/>
  <c r="AB39" i="12" s="1"/>
  <c r="AC39" i="12" s="1"/>
  <c r="E39" i="12"/>
  <c r="F39" i="12" s="1"/>
  <c r="G39" i="12" s="1"/>
  <c r="H39" i="12" s="1"/>
  <c r="I39" i="12" s="1"/>
  <c r="D39" i="12"/>
  <c r="B34" i="12"/>
  <c r="B33" i="12"/>
  <c r="B32" i="12"/>
  <c r="B31" i="12"/>
  <c r="B30" i="12"/>
  <c r="B29" i="12"/>
  <c r="B27" i="12"/>
  <c r="B26" i="12"/>
  <c r="B25" i="12"/>
  <c r="B24" i="12"/>
  <c r="B23" i="12"/>
  <c r="B22" i="12"/>
  <c r="AE14" i="12"/>
  <c r="F14" i="12"/>
  <c r="G14" i="12" s="1"/>
  <c r="H14" i="12" s="1"/>
  <c r="I14" i="12" s="1"/>
  <c r="J14" i="12" s="1"/>
  <c r="K14" i="12" s="1"/>
  <c r="L14" i="12" s="1"/>
  <c r="M14" i="12" s="1"/>
  <c r="N14" i="12" s="1"/>
  <c r="O14" i="12" s="1"/>
  <c r="P14" i="12" s="1"/>
  <c r="Q14" i="12" s="1"/>
  <c r="R14" i="12" s="1"/>
  <c r="S14" i="12" s="1"/>
  <c r="T14" i="12" s="1"/>
  <c r="U14" i="12" s="1"/>
  <c r="V14" i="12" s="1"/>
  <c r="W14" i="12" s="1"/>
  <c r="X14" i="12" s="1"/>
  <c r="Y14" i="12" s="1"/>
  <c r="Z14" i="12" s="1"/>
  <c r="AA14" i="12" s="1"/>
  <c r="AB14" i="12" s="1"/>
  <c r="AC14" i="12" s="1"/>
  <c r="E14" i="12"/>
  <c r="D14" i="12"/>
  <c r="AE51" i="12"/>
  <c r="AD51" i="12"/>
  <c r="AC51" i="12"/>
  <c r="AB51" i="12"/>
  <c r="AA51" i="12"/>
  <c r="Z51" i="12"/>
  <c r="Y51" i="12"/>
  <c r="W51" i="12"/>
  <c r="S51" i="12"/>
  <c r="R51" i="12"/>
  <c r="Q51" i="12"/>
  <c r="P51" i="12"/>
  <c r="N51" i="12"/>
  <c r="M51" i="12"/>
  <c r="L51" i="12"/>
  <c r="K51" i="12"/>
  <c r="J51" i="12"/>
  <c r="I51" i="12"/>
  <c r="H51" i="12"/>
  <c r="G51" i="12"/>
  <c r="F51" i="12"/>
  <c r="E51" i="12"/>
  <c r="C51" i="12"/>
  <c r="AE50" i="12"/>
  <c r="AD50" i="12"/>
  <c r="AA50" i="12"/>
  <c r="Z50" i="12"/>
  <c r="W50" i="12"/>
  <c r="V50" i="12"/>
  <c r="U50" i="12"/>
  <c r="Q50" i="12"/>
  <c r="P50" i="12"/>
  <c r="O50" i="12"/>
  <c r="N50" i="12"/>
  <c r="M50" i="12"/>
  <c r="L50" i="12"/>
  <c r="K50" i="12"/>
  <c r="J50" i="12"/>
  <c r="H50" i="12"/>
  <c r="G50" i="12"/>
  <c r="F50" i="12"/>
  <c r="D50" i="12"/>
  <c r="C50" i="12"/>
  <c r="AE49" i="12"/>
  <c r="AD49" i="12"/>
  <c r="AA49" i="12"/>
  <c r="Z49" i="12"/>
  <c r="W49" i="12"/>
  <c r="T49" i="12"/>
  <c r="S49" i="12"/>
  <c r="R49" i="12"/>
  <c r="Q49" i="12"/>
  <c r="O49" i="12"/>
  <c r="N49" i="12"/>
  <c r="K49" i="12"/>
  <c r="J49" i="12"/>
  <c r="H49" i="12"/>
  <c r="E49" i="12"/>
  <c r="D49" i="12"/>
  <c r="C49" i="12"/>
  <c r="U48" i="12"/>
  <c r="AE47" i="12"/>
  <c r="AD47" i="12"/>
  <c r="AB47" i="12"/>
  <c r="Z47" i="12"/>
  <c r="W47" i="12"/>
  <c r="V47" i="12"/>
  <c r="U47" i="12"/>
  <c r="T47" i="12"/>
  <c r="R47" i="12"/>
  <c r="P47" i="12"/>
  <c r="O47" i="12"/>
  <c r="N47" i="12"/>
  <c r="M47" i="12"/>
  <c r="L47" i="12"/>
  <c r="K47" i="12"/>
  <c r="J47" i="12"/>
  <c r="I47" i="12"/>
  <c r="H47" i="12"/>
  <c r="G47" i="12"/>
  <c r="F47" i="12"/>
  <c r="E47" i="12"/>
  <c r="C47" i="12"/>
  <c r="AC46" i="12"/>
  <c r="AA46" i="12"/>
  <c r="Z46" i="12"/>
  <c r="W46" i="12"/>
  <c r="V46" i="12"/>
  <c r="U46" i="12"/>
  <c r="S46" i="12"/>
  <c r="Q46" i="12"/>
  <c r="P46" i="12"/>
  <c r="O46" i="12"/>
  <c r="N46" i="12"/>
  <c r="M46" i="12"/>
  <c r="L46" i="12"/>
  <c r="K46" i="12"/>
  <c r="H46" i="12"/>
  <c r="G46" i="12"/>
  <c r="F46" i="12"/>
  <c r="AC45" i="12"/>
  <c r="P45" i="12"/>
  <c r="K45" i="12"/>
  <c r="AE44" i="12"/>
  <c r="AD44" i="12"/>
  <c r="AC44" i="12"/>
  <c r="AB44" i="12"/>
  <c r="Y44" i="12"/>
  <c r="X44" i="12"/>
  <c r="U44" i="12"/>
  <c r="T44" i="12"/>
  <c r="R44" i="12"/>
  <c r="Q44" i="12"/>
  <c r="P44" i="12"/>
  <c r="O44" i="12"/>
  <c r="M44" i="12"/>
  <c r="K44" i="12"/>
  <c r="H44" i="12"/>
  <c r="G44" i="12"/>
  <c r="F44" i="12"/>
  <c r="E44" i="12"/>
  <c r="C44" i="12"/>
  <c r="AE43" i="12"/>
  <c r="AC43" i="12"/>
  <c r="Y43" i="12"/>
  <c r="V43" i="12"/>
  <c r="U43" i="12"/>
  <c r="P43" i="12"/>
  <c r="N43" i="12"/>
  <c r="L43" i="12"/>
  <c r="K43" i="12"/>
  <c r="J43" i="12"/>
  <c r="I43" i="12"/>
  <c r="G43" i="12"/>
  <c r="F43" i="12"/>
  <c r="D43" i="12"/>
  <c r="AE41" i="12"/>
  <c r="W41" i="12"/>
  <c r="S41" i="12"/>
  <c r="O41" i="12"/>
  <c r="J41" i="12"/>
  <c r="E41" i="12"/>
  <c r="C41" i="12"/>
  <c r="Z40" i="12"/>
  <c r="X40" i="12"/>
  <c r="W40" i="12"/>
  <c r="T40" i="12"/>
  <c r="R40" i="12"/>
  <c r="E40" i="12"/>
  <c r="AD17" i="12"/>
  <c r="Y17" i="12"/>
  <c r="X17" i="12"/>
  <c r="T17" i="12"/>
  <c r="R17" i="12"/>
  <c r="J17" i="12"/>
  <c r="G17" i="12"/>
  <c r="AM13" i="6"/>
  <c r="E30" i="13"/>
  <c r="F31" i="13"/>
  <c r="F32" i="13"/>
  <c r="E34" i="13"/>
  <c r="E14" i="13"/>
  <c r="E17" i="13"/>
  <c r="F30" i="13"/>
  <c r="E16" i="13"/>
  <c r="E33" i="13"/>
  <c r="E18" i="13"/>
  <c r="F34" i="13"/>
  <c r="E32" i="13"/>
  <c r="E15" i="13"/>
  <c r="F33" i="13"/>
  <c r="E31" i="13"/>
  <c r="M14" i="13" l="1"/>
  <c r="L14" i="13"/>
  <c r="O14" i="13"/>
  <c r="Q14" i="13"/>
  <c r="P14" i="13"/>
  <c r="N14" i="13"/>
  <c r="Q15" i="13"/>
  <c r="P15" i="13"/>
  <c r="M15" i="13"/>
  <c r="L15" i="13"/>
  <c r="O15" i="13"/>
  <c r="N15" i="13"/>
  <c r="Q17" i="13"/>
  <c r="P17" i="13"/>
  <c r="O17" i="13"/>
  <c r="N17" i="13"/>
  <c r="M17" i="13"/>
  <c r="L17" i="13"/>
  <c r="P18" i="13"/>
  <c r="M18" i="13"/>
  <c r="Q18" i="13"/>
  <c r="O18" i="13"/>
  <c r="N18" i="13"/>
  <c r="L18" i="13"/>
  <c r="AA42" i="12"/>
  <c r="L40" i="12"/>
  <c r="K41" i="12"/>
  <c r="M40" i="12"/>
  <c r="L41" i="12"/>
  <c r="D46" i="12"/>
  <c r="D48" i="12"/>
  <c r="N40" i="12"/>
  <c r="O40" i="12"/>
  <c r="N41" i="12"/>
  <c r="S17" i="12"/>
  <c r="P40" i="12"/>
  <c r="T31" i="12"/>
  <c r="I46" i="12"/>
  <c r="AC42" i="12"/>
  <c r="T41" i="12"/>
  <c r="S48" i="12"/>
  <c r="M49" i="12"/>
  <c r="Y31" i="12"/>
  <c r="N44" i="12"/>
  <c r="O43" i="12"/>
  <c r="O45" i="12"/>
  <c r="V41" i="12"/>
  <c r="X31" i="12"/>
  <c r="U40" i="12"/>
  <c r="AA17" i="12"/>
  <c r="Q43" i="12"/>
  <c r="Q45" i="12"/>
  <c r="Y40" i="12"/>
  <c r="X41" i="12"/>
  <c r="R43" i="12"/>
  <c r="M41" i="12"/>
  <c r="U17" i="12"/>
  <c r="W17" i="12"/>
  <c r="L49" i="12"/>
  <c r="E50" i="12"/>
  <c r="S43" i="12"/>
  <c r="Z41" i="12"/>
  <c r="AA40" i="12"/>
  <c r="F49" i="12"/>
  <c r="J44" i="12"/>
  <c r="AB40" i="12"/>
  <c r="AA41" i="12"/>
  <c r="AC40" i="12"/>
  <c r="AB41" i="12"/>
  <c r="AD42" i="12"/>
  <c r="AC18" i="12"/>
  <c r="AD40" i="12"/>
  <c r="AC41" i="12"/>
  <c r="X43" i="12"/>
  <c r="W44" i="12"/>
  <c r="W45" i="12"/>
  <c r="Z43" i="12"/>
  <c r="Z45" i="12"/>
  <c r="I42" i="12"/>
  <c r="H40" i="12"/>
  <c r="G41" i="12"/>
  <c r="C17" i="12"/>
  <c r="C24" i="12" s="1"/>
  <c r="H41" i="12"/>
  <c r="AD43" i="12"/>
  <c r="I40" i="12"/>
  <c r="M42" i="12"/>
  <c r="AB46" i="12"/>
  <c r="AB48" i="12"/>
  <c r="AA47" i="12"/>
  <c r="AA48" i="12"/>
  <c r="C43" i="12"/>
  <c r="I17" i="12"/>
  <c r="R31" i="12"/>
  <c r="V40" i="12"/>
  <c r="U41" i="12"/>
  <c r="AA43" i="12"/>
  <c r="Z44" i="12"/>
  <c r="C46" i="12"/>
  <c r="C48" i="12"/>
  <c r="AE46" i="12"/>
  <c r="G49" i="12"/>
  <c r="V17" i="12"/>
  <c r="Y41" i="12"/>
  <c r="I49" i="12"/>
  <c r="C40" i="12"/>
  <c r="AD41" i="12"/>
  <c r="AE40" i="12"/>
  <c r="J46" i="12"/>
  <c r="J48" i="12"/>
  <c r="AB17" i="12"/>
  <c r="D40" i="12"/>
  <c r="D42" i="12"/>
  <c r="E42" i="12"/>
  <c r="H43" i="12"/>
  <c r="L48" i="12"/>
  <c r="AD31" i="12"/>
  <c r="I45" i="12"/>
  <c r="M48" i="12"/>
  <c r="P49" i="12"/>
  <c r="AE17" i="12"/>
  <c r="G40" i="12"/>
  <c r="F41" i="12"/>
  <c r="S50" i="12"/>
  <c r="U51" i="12"/>
  <c r="P42" i="12"/>
  <c r="T50" i="12"/>
  <c r="L44" i="12"/>
  <c r="P48" i="12"/>
  <c r="E17" i="12"/>
  <c r="M43" i="12"/>
  <c r="K40" i="12"/>
  <c r="R46" i="12"/>
  <c r="Q47" i="12"/>
  <c r="V49" i="12"/>
  <c r="T46" i="12"/>
  <c r="S47" i="12"/>
  <c r="T48" i="12"/>
  <c r="W42" i="12"/>
  <c r="AC50" i="12"/>
  <c r="E48" i="12"/>
  <c r="T43" i="12"/>
  <c r="Q41" i="12"/>
  <c r="V45" i="12"/>
  <c r="D51" i="12"/>
  <c r="Q40" i="12"/>
  <c r="Q42" i="12"/>
  <c r="P41" i="12"/>
  <c r="S44" i="12"/>
  <c r="X46" i="12"/>
  <c r="X48" i="12"/>
  <c r="V42" i="12"/>
  <c r="W43" i="12"/>
  <c r="V44" i="12"/>
  <c r="Y45" i="12"/>
  <c r="Y42" i="12"/>
  <c r="S45" i="12"/>
  <c r="D41" i="12"/>
  <c r="AB43" i="12"/>
  <c r="AA44" i="12"/>
  <c r="Y46" i="12"/>
  <c r="X47" i="12"/>
  <c r="X49" i="12"/>
  <c r="AE45" i="12"/>
  <c r="F40" i="12"/>
  <c r="AB45" i="12"/>
  <c r="Z48" i="12"/>
  <c r="Y49" i="12"/>
  <c r="X50" i="12"/>
  <c r="X51" i="12"/>
  <c r="O48" i="12"/>
  <c r="J40" i="12"/>
  <c r="I41" i="12"/>
  <c r="E43" i="12"/>
  <c r="D44" i="12"/>
  <c r="AD46" i="12"/>
  <c r="AC47" i="12"/>
  <c r="AC49" i="12"/>
  <c r="AB50" i="12"/>
  <c r="S40" i="12"/>
  <c r="R41" i="12"/>
  <c r="I50" i="12"/>
  <c r="G45" i="12"/>
  <c r="Y47" i="12"/>
  <c r="U49" i="12"/>
  <c r="R50" i="12"/>
  <c r="O51" i="12"/>
  <c r="T51" i="12"/>
  <c r="I44" i="12"/>
  <c r="E46" i="12"/>
  <c r="D47" i="12"/>
  <c r="AB49" i="12"/>
  <c r="Y50" i="12"/>
  <c r="V51" i="12"/>
  <c r="S42" i="12"/>
  <c r="F42" i="12"/>
  <c r="T45" i="12"/>
  <c r="U45" i="12"/>
  <c r="J42" i="12"/>
  <c r="D45" i="12"/>
  <c r="G27" i="4"/>
  <c r="G27" i="3"/>
  <c r="G27" i="2"/>
  <c r="E24" i="12" l="1"/>
  <c r="J24" i="12"/>
  <c r="Y24" i="12"/>
  <c r="AD24" i="12"/>
  <c r="R24" i="12"/>
  <c r="T24" i="12"/>
  <c r="I24" i="12"/>
  <c r="X24" i="12"/>
  <c r="G24" i="12"/>
  <c r="AD48" i="12"/>
  <c r="AL42" i="12"/>
  <c r="E45" i="12"/>
  <c r="X45" i="12"/>
  <c r="AE15" i="12"/>
  <c r="AA18" i="12"/>
  <c r="Z42" i="12"/>
  <c r="W48" i="12"/>
  <c r="N17" i="12"/>
  <c r="N24" i="12" s="1"/>
  <c r="R42" i="12"/>
  <c r="R48" i="12"/>
  <c r="AE24" i="12"/>
  <c r="AE31" i="12"/>
  <c r="C42" i="12"/>
  <c r="C45" i="12"/>
  <c r="AB42" i="12"/>
  <c r="L18" i="12"/>
  <c r="F18" i="12"/>
  <c r="X18" i="12"/>
  <c r="D18" i="12"/>
  <c r="N42" i="12"/>
  <c r="N45" i="12"/>
  <c r="R45" i="12"/>
  <c r="W18" i="12"/>
  <c r="P17" i="12"/>
  <c r="P24" i="12" s="1"/>
  <c r="AE18" i="12"/>
  <c r="J45" i="12"/>
  <c r="K17" i="12"/>
  <c r="K24" i="12" s="1"/>
  <c r="J18" i="12"/>
  <c r="R18" i="12"/>
  <c r="AA31" i="12"/>
  <c r="AA24" i="12"/>
  <c r="M17" i="12"/>
  <c r="M24" i="12" s="1"/>
  <c r="G18" i="12"/>
  <c r="AL48" i="12"/>
  <c r="U42" i="12"/>
  <c r="F17" i="12"/>
  <c r="F24" i="12" s="1"/>
  <c r="Q48" i="12"/>
  <c r="C18" i="12"/>
  <c r="C25" i="12" s="1"/>
  <c r="S24" i="12"/>
  <c r="S31" i="12"/>
  <c r="E18" i="12"/>
  <c r="M45" i="12"/>
  <c r="H42" i="12"/>
  <c r="G48" i="12"/>
  <c r="K42" i="12"/>
  <c r="K48" i="12"/>
  <c r="K18" i="12"/>
  <c r="AE48" i="12"/>
  <c r="F45" i="12"/>
  <c r="AA45" i="12"/>
  <c r="T18" i="12"/>
  <c r="V48" i="12"/>
  <c r="L42" i="12"/>
  <c r="I18" i="12"/>
  <c r="T42" i="12"/>
  <c r="L17" i="12"/>
  <c r="L24" i="12" s="1"/>
  <c r="F48" i="12"/>
  <c r="Q18" i="12"/>
  <c r="AD18" i="12"/>
  <c r="L45" i="12"/>
  <c r="AB24" i="12"/>
  <c r="AB31" i="12"/>
  <c r="N18" i="12"/>
  <c r="X42" i="12"/>
  <c r="H17" i="12"/>
  <c r="H24" i="12" s="1"/>
  <c r="W24" i="12"/>
  <c r="W31" i="12"/>
  <c r="V18" i="12"/>
  <c r="O17" i="12"/>
  <c r="O24" i="12" s="1"/>
  <c r="U18" i="12"/>
  <c r="AD45" i="12"/>
  <c r="Q17" i="12"/>
  <c r="Q24" i="12" s="1"/>
  <c r="AE42" i="12"/>
  <c r="U24" i="12"/>
  <c r="U31" i="12"/>
  <c r="Z17" i="12"/>
  <c r="I48" i="12"/>
  <c r="H45" i="12"/>
  <c r="H18" i="12"/>
  <c r="Z18" i="12"/>
  <c r="O18" i="12"/>
  <c r="M18" i="12"/>
  <c r="AC48" i="12"/>
  <c r="Y18" i="12"/>
  <c r="D17" i="12"/>
  <c r="D24" i="12" s="1"/>
  <c r="S18" i="12"/>
  <c r="N48" i="12"/>
  <c r="P18" i="12"/>
  <c r="AB18" i="12"/>
  <c r="G42" i="12"/>
  <c r="V31" i="12"/>
  <c r="V24" i="12"/>
  <c r="H48" i="12"/>
  <c r="AC17" i="12"/>
  <c r="Y48" i="12"/>
  <c r="O42" i="12"/>
  <c r="J63" i="4"/>
  <c r="J63" i="3"/>
  <c r="I31" i="13"/>
  <c r="H34" i="13"/>
  <c r="I34" i="13"/>
  <c r="H33" i="13"/>
  <c r="J34" i="13"/>
  <c r="I33" i="13"/>
  <c r="J33" i="13"/>
  <c r="P25" i="12" l="1"/>
  <c r="F25" i="12"/>
  <c r="J25" i="12"/>
  <c r="I25" i="12"/>
  <c r="H25" i="12"/>
  <c r="G25" i="12"/>
  <c r="E25" i="12"/>
  <c r="AD25" i="12"/>
  <c r="AD32" i="12"/>
  <c r="AO18" i="12"/>
  <c r="Y32" i="12"/>
  <c r="Y25" i="12"/>
  <c r="AH50" i="12"/>
  <c r="F15" i="12"/>
  <c r="D15" i="12"/>
  <c r="W15" i="12"/>
  <c r="C15" i="12"/>
  <c r="C22" i="12" s="1"/>
  <c r="T32" i="12"/>
  <c r="T25" i="12"/>
  <c r="L25" i="12"/>
  <c r="R15" i="12"/>
  <c r="AE29" i="12" s="1"/>
  <c r="N15" i="12"/>
  <c r="AL50" i="12"/>
  <c r="O25" i="12"/>
  <c r="K25" i="12"/>
  <c r="Z31" i="12"/>
  <c r="Z24" i="12"/>
  <c r="K15" i="12"/>
  <c r="O15" i="12"/>
  <c r="E15" i="12"/>
  <c r="Z15" i="12"/>
  <c r="S15" i="12"/>
  <c r="R32" i="12"/>
  <c r="R25" i="12"/>
  <c r="D25" i="12"/>
  <c r="M15" i="12"/>
  <c r="Y15" i="12"/>
  <c r="G15" i="12"/>
  <c r="I15" i="12"/>
  <c r="L15" i="12"/>
  <c r="AA15" i="12"/>
  <c r="AB25" i="12"/>
  <c r="AB32" i="12"/>
  <c r="S25" i="12"/>
  <c r="S32" i="12"/>
  <c r="V25" i="12"/>
  <c r="V32" i="12"/>
  <c r="U32" i="12"/>
  <c r="U25" i="12"/>
  <c r="AG48" i="12"/>
  <c r="AF48" i="12"/>
  <c r="H15" i="12"/>
  <c r="V15" i="12"/>
  <c r="AO17" i="12"/>
  <c r="AC24" i="12"/>
  <c r="AC31" i="12"/>
  <c r="AG42" i="12"/>
  <c r="AJ42" i="12"/>
  <c r="AI42" i="12"/>
  <c r="AB15" i="12"/>
  <c r="AH45" i="12"/>
  <c r="T15" i="12"/>
  <c r="J15" i="12"/>
  <c r="P15" i="12"/>
  <c r="X15" i="12"/>
  <c r="Z32" i="12"/>
  <c r="Z25" i="12"/>
  <c r="AH48" i="12"/>
  <c r="AL45" i="12"/>
  <c r="AD15" i="12"/>
  <c r="AE25" i="12"/>
  <c r="AE32" i="12"/>
  <c r="X32" i="12"/>
  <c r="X25" i="12"/>
  <c r="AG45" i="12"/>
  <c r="AF45" i="12"/>
  <c r="U15" i="12"/>
  <c r="Q15" i="12"/>
  <c r="AK50" i="12"/>
  <c r="AJ50" i="12"/>
  <c r="AF50" i="12"/>
  <c r="AI50" i="12"/>
  <c r="AG50" i="12"/>
  <c r="M25" i="12"/>
  <c r="AC15" i="12"/>
  <c r="Q25" i="12"/>
  <c r="N25" i="12"/>
  <c r="AC32" i="12"/>
  <c r="AK42" i="12"/>
  <c r="AF42" i="12"/>
  <c r="W25" i="12"/>
  <c r="W32" i="12"/>
  <c r="AA25" i="12"/>
  <c r="AA32" i="12"/>
  <c r="Q16" i="12"/>
  <c r="AC25" i="12"/>
  <c r="J63" i="2"/>
  <c r="G33" i="13"/>
  <c r="I32" i="13"/>
  <c r="J30" i="13"/>
  <c r="I30" i="13"/>
  <c r="G32" i="13"/>
  <c r="G31" i="13"/>
  <c r="J32" i="13"/>
  <c r="G30" i="13"/>
  <c r="H31" i="13"/>
  <c r="G34" i="13"/>
  <c r="H22" i="12" l="1"/>
  <c r="L22" i="12"/>
  <c r="P22" i="12"/>
  <c r="N22" i="12"/>
  <c r="I22" i="12"/>
  <c r="Q22" i="12"/>
  <c r="G22" i="12"/>
  <c r="G16" i="12"/>
  <c r="Z16" i="12"/>
  <c r="X16" i="12"/>
  <c r="AJ45" i="12"/>
  <c r="J22" i="12"/>
  <c r="Y29" i="12"/>
  <c r="Y22" i="12"/>
  <c r="S16" i="12"/>
  <c r="U29" i="12"/>
  <c r="U22" i="12"/>
  <c r="AB29" i="12"/>
  <c r="AB22" i="12"/>
  <c r="AI45" i="12"/>
  <c r="AK45" i="12"/>
  <c r="T29" i="12"/>
  <c r="T22" i="12"/>
  <c r="AE16" i="12"/>
  <c r="O16" i="12"/>
  <c r="E16" i="12"/>
  <c r="L16" i="12"/>
  <c r="F22" i="12"/>
  <c r="J16" i="12"/>
  <c r="P16" i="12"/>
  <c r="AB16" i="12"/>
  <c r="AD29" i="12"/>
  <c r="AD22" i="12"/>
  <c r="AH17" i="12"/>
  <c r="R16" i="12"/>
  <c r="T16" i="12"/>
  <c r="AH49" i="12"/>
  <c r="AD16" i="12"/>
  <c r="Q19" i="12"/>
  <c r="U16" i="12"/>
  <c r="AI17" i="12"/>
  <c r="AJ48" i="12"/>
  <c r="AJ49" i="12"/>
  <c r="AI48" i="12"/>
  <c r="AA29" i="12"/>
  <c r="AA22" i="12"/>
  <c r="W16" i="12"/>
  <c r="S29" i="12"/>
  <c r="S22" i="12"/>
  <c r="N16" i="12"/>
  <c r="AK48" i="12"/>
  <c r="W29" i="12"/>
  <c r="W22" i="12"/>
  <c r="AC16" i="12"/>
  <c r="V16" i="12"/>
  <c r="Z29" i="12"/>
  <c r="Z22" i="12"/>
  <c r="AK49" i="12"/>
  <c r="C16" i="12"/>
  <c r="Q23" i="12" s="1"/>
  <c r="I16" i="12"/>
  <c r="E22" i="12"/>
  <c r="AH42" i="12"/>
  <c r="AA16" i="12"/>
  <c r="M22" i="12"/>
  <c r="V22" i="12"/>
  <c r="V29" i="12"/>
  <c r="Y16" i="12"/>
  <c r="D16" i="12"/>
  <c r="X29" i="12"/>
  <c r="X22" i="12"/>
  <c r="K16" i="12"/>
  <c r="AO15" i="12"/>
  <c r="AC22" i="12"/>
  <c r="AC29" i="12"/>
  <c r="AI49" i="12"/>
  <c r="M16" i="12"/>
  <c r="O22" i="12"/>
  <c r="R22" i="12"/>
  <c r="R29" i="12"/>
  <c r="D22" i="12"/>
  <c r="AE22" i="12"/>
  <c r="AF17" i="12"/>
  <c r="F16" i="12"/>
  <c r="H16" i="12"/>
  <c r="K22" i="12"/>
  <c r="AF49" i="12"/>
  <c r="H30" i="13"/>
  <c r="H32" i="13"/>
  <c r="J31" i="13"/>
  <c r="AI31" i="12" l="1"/>
  <c r="AI24" i="12"/>
  <c r="T23" i="12"/>
  <c r="T19" i="12"/>
  <c r="T30" i="12"/>
  <c r="AF24" i="12"/>
  <c r="AF31" i="12"/>
  <c r="Y30" i="12"/>
  <c r="Y19" i="12"/>
  <c r="Y23" i="12"/>
  <c r="R19" i="12"/>
  <c r="R23" i="12"/>
  <c r="R30" i="12"/>
  <c r="M19" i="12"/>
  <c r="M23" i="12"/>
  <c r="H19" i="12"/>
  <c r="H23" i="12"/>
  <c r="G19" i="12"/>
  <c r="G23" i="12"/>
  <c r="AK17" i="12"/>
  <c r="AH31" i="12"/>
  <c r="AH24" i="12"/>
  <c r="E19" i="12"/>
  <c r="E23" i="12"/>
  <c r="U23" i="12"/>
  <c r="U30" i="12"/>
  <c r="U19" i="12"/>
  <c r="K19" i="12"/>
  <c r="K23" i="12"/>
  <c r="AB19" i="12"/>
  <c r="AB23" i="12"/>
  <c r="AB30" i="12"/>
  <c r="N23" i="12"/>
  <c r="N19" i="12"/>
  <c r="P19" i="12"/>
  <c r="P23" i="12"/>
  <c r="AL49" i="12"/>
  <c r="AG49" i="12"/>
  <c r="F19" i="12"/>
  <c r="F23" i="12"/>
  <c r="V23" i="12"/>
  <c r="V30" i="12"/>
  <c r="V19" i="12"/>
  <c r="W30" i="12"/>
  <c r="W19" i="12"/>
  <c r="W23" i="12"/>
  <c r="O19" i="12"/>
  <c r="O23" i="12"/>
  <c r="C19" i="12"/>
  <c r="C26" i="12" s="1"/>
  <c r="C23" i="12"/>
  <c r="AE30" i="12"/>
  <c r="AE19" i="12"/>
  <c r="AE23" i="12"/>
  <c r="X19" i="12"/>
  <c r="X23" i="12"/>
  <c r="X30" i="12"/>
  <c r="AA19" i="12"/>
  <c r="AA30" i="12"/>
  <c r="AA23" i="12"/>
  <c r="D23" i="12"/>
  <c r="D19" i="12"/>
  <c r="J19" i="12"/>
  <c r="J23" i="12"/>
  <c r="AC30" i="12"/>
  <c r="AC19" i="12"/>
  <c r="AC23" i="12"/>
  <c r="AO16" i="12"/>
  <c r="AG17" i="12"/>
  <c r="AJ17" i="12"/>
  <c r="L19" i="12"/>
  <c r="L23" i="12"/>
  <c r="S23" i="12"/>
  <c r="S30" i="12"/>
  <c r="S19" i="12"/>
  <c r="I23" i="12"/>
  <c r="I19" i="12"/>
  <c r="AD23" i="12"/>
  <c r="AD30" i="12"/>
  <c r="AD19" i="12"/>
  <c r="Z19" i="12"/>
  <c r="Z30" i="12"/>
  <c r="Z23" i="12"/>
  <c r="F26" i="12" l="1"/>
  <c r="K26" i="12"/>
  <c r="AG24" i="12"/>
  <c r="AG31" i="12"/>
  <c r="AE26" i="12"/>
  <c r="AE33" i="12"/>
  <c r="M26" i="12"/>
  <c r="AK16" i="12"/>
  <c r="AH16" i="12"/>
  <c r="S26" i="12"/>
  <c r="S33" i="12"/>
  <c r="R26" i="12"/>
  <c r="R33" i="12"/>
  <c r="AO19" i="12"/>
  <c r="AC33" i="12"/>
  <c r="AC26" i="12"/>
  <c r="U26" i="12"/>
  <c r="U33" i="12"/>
  <c r="AF16" i="12"/>
  <c r="Y26" i="12"/>
  <c r="Y33" i="12"/>
  <c r="AJ16" i="12"/>
  <c r="Q26" i="12"/>
  <c r="J26" i="12"/>
  <c r="E26" i="12"/>
  <c r="AI16" i="12"/>
  <c r="AD26" i="12"/>
  <c r="AD33" i="12"/>
  <c r="T26" i="12"/>
  <c r="T33" i="12"/>
  <c r="AL17" i="12"/>
  <c r="L26" i="12"/>
  <c r="P26" i="12"/>
  <c r="AK31" i="12"/>
  <c r="AK24" i="12"/>
  <c r="D26" i="12"/>
  <c r="N26" i="12"/>
  <c r="O26" i="12"/>
  <c r="G26" i="12"/>
  <c r="AJ31" i="12"/>
  <c r="AJ24" i="12"/>
  <c r="W26" i="12"/>
  <c r="W33" i="12"/>
  <c r="I26" i="12"/>
  <c r="AA33" i="12"/>
  <c r="AA26" i="12"/>
  <c r="AB33" i="12"/>
  <c r="AB26" i="12"/>
  <c r="V26" i="12"/>
  <c r="V33" i="12"/>
  <c r="Z33" i="12"/>
  <c r="Z26" i="12"/>
  <c r="X33" i="12"/>
  <c r="X26" i="12"/>
  <c r="H26" i="12"/>
  <c r="AF30" i="12" l="1"/>
  <c r="AF23" i="12"/>
  <c r="AH30" i="12"/>
  <c r="AH23" i="12"/>
  <c r="AJ30" i="12"/>
  <c r="AJ23" i="12"/>
  <c r="AK23" i="12"/>
  <c r="AK30" i="12"/>
  <c r="AP17" i="12"/>
  <c r="AR17" i="12" s="1"/>
  <c r="AL31" i="12"/>
  <c r="AL24" i="12"/>
  <c r="AI23" i="12"/>
  <c r="AI30" i="12"/>
  <c r="AF18" i="12"/>
  <c r="C16" i="5" s="1"/>
  <c r="AF15" i="12"/>
  <c r="AH18" i="12"/>
  <c r="E16" i="5" s="1"/>
  <c r="E8" i="5" s="1"/>
  <c r="AH15" i="12"/>
  <c r="AL15" i="12"/>
  <c r="AL18" i="12"/>
  <c r="I16" i="5" s="1"/>
  <c r="I8" i="5" s="1"/>
  <c r="AJ15" i="12"/>
  <c r="AJ18" i="12"/>
  <c r="G16" i="5" s="1"/>
  <c r="G8" i="5" s="1"/>
  <c r="AK15" i="12"/>
  <c r="AK18" i="12"/>
  <c r="H16" i="5" s="1"/>
  <c r="H8" i="5" s="1"/>
  <c r="AG16" i="12"/>
  <c r="AI15" i="12"/>
  <c r="AI18" i="12"/>
  <c r="F16" i="5" s="1"/>
  <c r="F8" i="5" s="1"/>
  <c r="AL16" i="12"/>
  <c r="AH19" i="12" l="1"/>
  <c r="AH33" i="12" s="1"/>
  <c r="AI19" i="12"/>
  <c r="AK19" i="12"/>
  <c r="AG30" i="12"/>
  <c r="AG23" i="12"/>
  <c r="AL29" i="12"/>
  <c r="AL22" i="12"/>
  <c r="AP15" i="12"/>
  <c r="AR15" i="12" s="1"/>
  <c r="AS15" i="12" s="1"/>
  <c r="AJ32" i="12"/>
  <c r="AJ25" i="12"/>
  <c r="AP16" i="12"/>
  <c r="AR16" i="12" s="1"/>
  <c r="AS16" i="12" s="1"/>
  <c r="AL19" i="12"/>
  <c r="AL23" i="12"/>
  <c r="AL30" i="12"/>
  <c r="AK33" i="12"/>
  <c r="AK26" i="12"/>
  <c r="AF25" i="12"/>
  <c r="AF32" i="12"/>
  <c r="AI33" i="12"/>
  <c r="AI26" i="12"/>
  <c r="AJ29" i="12"/>
  <c r="AJ22" i="12"/>
  <c r="AG15" i="12"/>
  <c r="AJ19" i="12"/>
  <c r="AI32" i="12"/>
  <c r="AI25" i="12"/>
  <c r="AK32" i="12"/>
  <c r="AK25" i="12"/>
  <c r="AH22" i="12"/>
  <c r="AH29" i="12"/>
  <c r="AI29" i="12"/>
  <c r="AI22" i="12"/>
  <c r="AF19" i="12"/>
  <c r="AL32" i="12"/>
  <c r="AL25" i="12"/>
  <c r="AP18" i="12"/>
  <c r="AR18" i="12" s="1"/>
  <c r="AS18" i="12" s="1"/>
  <c r="AK29" i="12"/>
  <c r="AK22" i="12"/>
  <c r="AH25" i="12"/>
  <c r="AH32" i="12"/>
  <c r="AF29" i="12"/>
  <c r="AF22" i="12"/>
  <c r="AG18" i="12"/>
  <c r="D16" i="5" s="1"/>
  <c r="D8" i="5" s="1"/>
  <c r="AH26" i="12" l="1"/>
  <c r="AF33" i="12"/>
  <c r="AF26" i="12"/>
  <c r="AP19" i="12"/>
  <c r="AR19" i="12" s="1"/>
  <c r="AS19" i="12" s="1"/>
  <c r="AL26" i="12"/>
  <c r="AL33" i="12"/>
  <c r="AG32" i="12"/>
  <c r="AG25" i="12"/>
  <c r="AG19" i="12"/>
  <c r="AJ26" i="12"/>
  <c r="AJ33" i="12"/>
  <c r="AG22" i="12"/>
  <c r="AG29" i="12"/>
  <c r="AS17" i="12"/>
  <c r="AG26" i="12" l="1"/>
  <c r="AG3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Lindroos Tomi J</author>
  </authors>
  <commentList>
    <comment ref="B34" authorId="0" shapeId="0" xr:uid="{56C81DDA-54C9-49A3-A2F8-588D51A007CD}">
      <text>
        <r>
          <rPr>
            <b/>
            <sz val="9"/>
            <color indexed="81"/>
            <rFont val="Tahoma"/>
            <family val="2"/>
          </rPr>
          <t>Lindroos Tomi J:</t>
        </r>
        <r>
          <rPr>
            <sz val="9"/>
            <color indexed="81"/>
            <rFont val="Tahoma"/>
            <family val="2"/>
          </rPr>
          <t xml:space="preserve">
CO2 and non-CO2 from LULUCF</t>
        </r>
      </text>
    </comment>
    <comment ref="AC34" authorId="0" shapeId="0" xr:uid="{274E3F02-1DCA-42F6-9689-871893576897}">
      <text>
        <r>
          <rPr>
            <b/>
            <sz val="9"/>
            <color indexed="81"/>
            <rFont val="Tahoma"/>
            <family val="2"/>
          </rPr>
          <t>Lindroos Tomi J:</t>
        </r>
        <r>
          <rPr>
            <sz val="9"/>
            <color indexed="81"/>
            <rFont val="Tahoma"/>
            <family val="2"/>
          </rPr>
          <t xml:space="preserve">
CO2 and non-CO2 from LULUCF</t>
        </r>
      </text>
    </comment>
    <comment ref="B35" authorId="0" shapeId="0" xr:uid="{332BB41B-1F24-49AB-BACD-8D3D6DFF6CC7}">
      <text>
        <r>
          <rPr>
            <b/>
            <sz val="9"/>
            <color indexed="81"/>
            <rFont val="Tahoma"/>
            <family val="2"/>
          </rPr>
          <t>Lindroos Tomi J:</t>
        </r>
        <r>
          <rPr>
            <sz val="9"/>
            <color indexed="81"/>
            <rFont val="Tahoma"/>
            <family val="2"/>
          </rPr>
          <t xml:space="preserve">
approximated that is 100% non-CO2
</t>
        </r>
      </text>
    </comment>
    <comment ref="AC35" authorId="0" shapeId="0" xr:uid="{16FC844F-E4EB-46E9-B8A5-02127196B451}">
      <text>
        <r>
          <rPr>
            <b/>
            <sz val="9"/>
            <color indexed="81"/>
            <rFont val="Tahoma"/>
            <family val="2"/>
          </rPr>
          <t>Lindroos Tomi J:</t>
        </r>
        <r>
          <rPr>
            <sz val="9"/>
            <color indexed="81"/>
            <rFont val="Tahoma"/>
            <family val="2"/>
          </rPr>
          <t xml:space="preserve">
approximated that is 100% non-CO2
</t>
        </r>
      </text>
    </comment>
    <comment ref="B74" authorId="0" shapeId="0" xr:uid="{9EEF022E-F42F-4CB3-AE52-FDDC7B996A82}">
      <text>
        <r>
          <rPr>
            <b/>
            <sz val="9"/>
            <color indexed="81"/>
            <rFont val="Tahoma"/>
            <family val="2"/>
          </rPr>
          <t>Lindroos Tomi J:</t>
        </r>
        <r>
          <rPr>
            <sz val="9"/>
            <color indexed="81"/>
            <rFont val="Tahoma"/>
            <family val="2"/>
          </rPr>
          <t xml:space="preserve">
Working machinery, space heating, etc in agriculture. Is in energy statistics and is a part of the modelled energy use.</t>
        </r>
      </text>
    </comment>
    <comment ref="B76" authorId="0" shapeId="0" xr:uid="{D39042B4-CE8B-43E5-8390-87FBF28A7957}">
      <text>
        <r>
          <rPr>
            <b/>
            <sz val="9"/>
            <color indexed="81"/>
            <rFont val="Tahoma"/>
            <family val="2"/>
          </rPr>
          <t>Lindroos Tomi J:</t>
        </r>
        <r>
          <rPr>
            <sz val="9"/>
            <color indexed="81"/>
            <rFont val="Tahoma"/>
            <family val="2"/>
          </rPr>
          <t xml:space="preserve">
CO2 and non-CO2 from LULUCF</t>
        </r>
      </text>
    </comment>
    <comment ref="B77" authorId="0" shapeId="0" xr:uid="{B08C6472-339C-4843-A93D-C6EF72A4CC97}">
      <text>
        <r>
          <rPr>
            <b/>
            <sz val="9"/>
            <color indexed="81"/>
            <rFont val="Tahoma"/>
            <family val="2"/>
          </rPr>
          <t>Lindroos Tomi J:</t>
        </r>
        <r>
          <rPr>
            <sz val="9"/>
            <color indexed="81"/>
            <rFont val="Tahoma"/>
            <family val="2"/>
          </rPr>
          <t xml:space="preserve">
approximated that is 100% non-CO2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Lindroos Tomi J</author>
  </authors>
  <commentList>
    <comment ref="G26" authorId="0" shapeId="0" xr:uid="{6B9FA844-6384-46BC-A1EA-858827988134}">
      <text>
        <r>
          <rPr>
            <b/>
            <sz val="9"/>
            <color indexed="81"/>
            <rFont val="Tahoma"/>
            <family val="2"/>
          </rPr>
          <t>Lindroos Tomi J:</t>
        </r>
        <r>
          <rPr>
            <sz val="9"/>
            <color indexed="81"/>
            <rFont val="Tahoma"/>
            <family val="2"/>
          </rPr>
          <t xml:space="preserve">
Not a real target. I added this here to make this excel to show a linear trajectory from 2035 to 2050.
</t>
        </r>
      </text>
    </comment>
    <comment ref="B34" authorId="0" shapeId="0" xr:uid="{7BFD70D3-1116-49A1-AE43-EEEE6F08AC76}">
      <text>
        <r>
          <rPr>
            <b/>
            <sz val="9"/>
            <color indexed="81"/>
            <rFont val="Tahoma"/>
            <family val="2"/>
          </rPr>
          <t>Lindroos Tomi J:</t>
        </r>
        <r>
          <rPr>
            <sz val="9"/>
            <color indexed="81"/>
            <rFont val="Tahoma"/>
            <family val="2"/>
          </rPr>
          <t xml:space="preserve">
CO2 and non-CO2 from LULUCF</t>
        </r>
      </text>
    </comment>
    <comment ref="AC34" authorId="0" shapeId="0" xr:uid="{8BEE7295-91E7-4DA8-88C1-93F26E0E88E4}">
      <text>
        <r>
          <rPr>
            <b/>
            <sz val="9"/>
            <color indexed="81"/>
            <rFont val="Tahoma"/>
            <family val="2"/>
          </rPr>
          <t>Lindroos Tomi J:</t>
        </r>
        <r>
          <rPr>
            <sz val="9"/>
            <color indexed="81"/>
            <rFont val="Tahoma"/>
            <family val="2"/>
          </rPr>
          <t xml:space="preserve">
CO2 and non-CO2 from LULUCF</t>
        </r>
      </text>
    </comment>
    <comment ref="B35" authorId="0" shapeId="0" xr:uid="{2E8A9361-F4B0-43EB-B0D5-C078E34627C8}">
      <text>
        <r>
          <rPr>
            <b/>
            <sz val="9"/>
            <color indexed="81"/>
            <rFont val="Tahoma"/>
            <family val="2"/>
          </rPr>
          <t>Lindroos Tomi J:</t>
        </r>
        <r>
          <rPr>
            <sz val="9"/>
            <color indexed="81"/>
            <rFont val="Tahoma"/>
            <family val="2"/>
          </rPr>
          <t xml:space="preserve">
approximated that is 100% non-CO2
</t>
        </r>
      </text>
    </comment>
    <comment ref="AC35" authorId="0" shapeId="0" xr:uid="{D9E1068A-7621-41AF-BB4A-922C79756F41}">
      <text>
        <r>
          <rPr>
            <b/>
            <sz val="9"/>
            <color indexed="81"/>
            <rFont val="Tahoma"/>
            <family val="2"/>
          </rPr>
          <t>Lindroos Tomi J:</t>
        </r>
        <r>
          <rPr>
            <sz val="9"/>
            <color indexed="81"/>
            <rFont val="Tahoma"/>
            <family val="2"/>
          </rPr>
          <t xml:space="preserve">
approximated that is 100% non-CO2
</t>
        </r>
      </text>
    </comment>
    <comment ref="B74" authorId="0" shapeId="0" xr:uid="{6F9DC262-2F14-4708-99AD-4DF4374CEFDA}">
      <text>
        <r>
          <rPr>
            <b/>
            <sz val="9"/>
            <color indexed="81"/>
            <rFont val="Tahoma"/>
            <family val="2"/>
          </rPr>
          <t>Lindroos Tomi J:</t>
        </r>
        <r>
          <rPr>
            <sz val="9"/>
            <color indexed="81"/>
            <rFont val="Tahoma"/>
            <family val="2"/>
          </rPr>
          <t xml:space="preserve">
Working machinery, space heating, etc in agriculture. Is in energy statistics and is a part of the modelled energy use.</t>
        </r>
      </text>
    </comment>
    <comment ref="B76" authorId="0" shapeId="0" xr:uid="{2FF128ED-49B5-48B0-8C71-C18A541CD02C}">
      <text>
        <r>
          <rPr>
            <b/>
            <sz val="9"/>
            <color indexed="81"/>
            <rFont val="Tahoma"/>
            <family val="2"/>
          </rPr>
          <t>Lindroos Tomi J:</t>
        </r>
        <r>
          <rPr>
            <sz val="9"/>
            <color indexed="81"/>
            <rFont val="Tahoma"/>
            <family val="2"/>
          </rPr>
          <t xml:space="preserve">
CO2 and non-CO2 from LULUCF</t>
        </r>
      </text>
    </comment>
    <comment ref="B77" authorId="0" shapeId="0" xr:uid="{21A4AA8E-EBC5-4388-998A-104AA1D9CA45}">
      <text>
        <r>
          <rPr>
            <b/>
            <sz val="9"/>
            <color indexed="81"/>
            <rFont val="Tahoma"/>
            <family val="2"/>
          </rPr>
          <t>Lindroos Tomi J:</t>
        </r>
        <r>
          <rPr>
            <sz val="9"/>
            <color indexed="81"/>
            <rFont val="Tahoma"/>
            <family val="2"/>
          </rPr>
          <t xml:space="preserve">
approximated that is 100% non-CO2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Lindroos Tomi J</author>
  </authors>
  <commentList>
    <comment ref="B34" authorId="0" shapeId="0" xr:uid="{D1A9CB5D-8AA5-457A-9971-F4451B4F3D95}">
      <text>
        <r>
          <rPr>
            <b/>
            <sz val="9"/>
            <color indexed="81"/>
            <rFont val="Tahoma"/>
            <family val="2"/>
          </rPr>
          <t>Lindroos Tomi J:</t>
        </r>
        <r>
          <rPr>
            <sz val="9"/>
            <color indexed="81"/>
            <rFont val="Tahoma"/>
            <family val="2"/>
          </rPr>
          <t xml:space="preserve">
CO2 and non-CO2 from LULUCF</t>
        </r>
      </text>
    </comment>
    <comment ref="AC34" authorId="0" shapeId="0" xr:uid="{A1C8BF18-2DB0-43E3-8F5D-808E64599545}">
      <text>
        <r>
          <rPr>
            <b/>
            <sz val="9"/>
            <color indexed="81"/>
            <rFont val="Tahoma"/>
            <family val="2"/>
          </rPr>
          <t>Lindroos Tomi J:</t>
        </r>
        <r>
          <rPr>
            <sz val="9"/>
            <color indexed="81"/>
            <rFont val="Tahoma"/>
            <family val="2"/>
          </rPr>
          <t xml:space="preserve">
CO2 and non-CO2 from LULUCF</t>
        </r>
      </text>
    </comment>
    <comment ref="B35" authorId="0" shapeId="0" xr:uid="{94CC8833-B3BD-4408-9557-AA5335A482CB}">
      <text>
        <r>
          <rPr>
            <b/>
            <sz val="9"/>
            <color indexed="81"/>
            <rFont val="Tahoma"/>
            <family val="2"/>
          </rPr>
          <t>Lindroos Tomi J:</t>
        </r>
        <r>
          <rPr>
            <sz val="9"/>
            <color indexed="81"/>
            <rFont val="Tahoma"/>
            <family val="2"/>
          </rPr>
          <t xml:space="preserve">
approximated that is 100% non-CO2
</t>
        </r>
      </text>
    </comment>
    <comment ref="AC35" authorId="0" shapeId="0" xr:uid="{5BF1599D-9F88-4643-ABAA-86E34913F904}">
      <text>
        <r>
          <rPr>
            <b/>
            <sz val="9"/>
            <color indexed="81"/>
            <rFont val="Tahoma"/>
            <family val="2"/>
          </rPr>
          <t>Lindroos Tomi J:</t>
        </r>
        <r>
          <rPr>
            <sz val="9"/>
            <color indexed="81"/>
            <rFont val="Tahoma"/>
            <family val="2"/>
          </rPr>
          <t xml:space="preserve">
approximated that is 100% non-CO2
</t>
        </r>
      </text>
    </comment>
    <comment ref="B74" authorId="0" shapeId="0" xr:uid="{5D8A0EF6-2CA2-4463-A948-3E5FC5F34657}">
      <text>
        <r>
          <rPr>
            <b/>
            <sz val="9"/>
            <color indexed="81"/>
            <rFont val="Tahoma"/>
            <family val="2"/>
          </rPr>
          <t>Lindroos Tomi J:</t>
        </r>
        <r>
          <rPr>
            <sz val="9"/>
            <color indexed="81"/>
            <rFont val="Tahoma"/>
            <family val="2"/>
          </rPr>
          <t xml:space="preserve">
Working machinery, space heating, etc in agriculture. Is in energy statistics and is a part of the modelled energy use.</t>
        </r>
      </text>
    </comment>
    <comment ref="B76" authorId="0" shapeId="0" xr:uid="{B8F65E24-B586-490D-90CD-EBEAF51F0F5B}">
      <text>
        <r>
          <rPr>
            <b/>
            <sz val="9"/>
            <color indexed="81"/>
            <rFont val="Tahoma"/>
            <family val="2"/>
          </rPr>
          <t>Lindroos Tomi J:</t>
        </r>
        <r>
          <rPr>
            <sz val="9"/>
            <color indexed="81"/>
            <rFont val="Tahoma"/>
            <family val="2"/>
          </rPr>
          <t xml:space="preserve">
CO2 and non-CO2 from LULUCF</t>
        </r>
      </text>
    </comment>
    <comment ref="B77" authorId="0" shapeId="0" xr:uid="{61B45994-4845-4ED5-B024-A2205D79EDDB}">
      <text>
        <r>
          <rPr>
            <b/>
            <sz val="9"/>
            <color indexed="81"/>
            <rFont val="Tahoma"/>
            <family val="2"/>
          </rPr>
          <t>Lindroos Tomi J:</t>
        </r>
        <r>
          <rPr>
            <sz val="9"/>
            <color indexed="81"/>
            <rFont val="Tahoma"/>
            <family val="2"/>
          </rPr>
          <t xml:space="preserve">
approximated that is 100% non-CO2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Lindroos Tomi J</author>
  </authors>
  <commentList>
    <comment ref="B34" authorId="0" shapeId="0" xr:uid="{8C0EF96F-AB9D-4DD0-87D8-19F76E63E2C2}">
      <text>
        <r>
          <rPr>
            <b/>
            <sz val="9"/>
            <color indexed="81"/>
            <rFont val="Tahoma"/>
            <family val="2"/>
          </rPr>
          <t>Lindroos Tomi J:</t>
        </r>
        <r>
          <rPr>
            <sz val="9"/>
            <color indexed="81"/>
            <rFont val="Tahoma"/>
            <family val="2"/>
          </rPr>
          <t xml:space="preserve">
CO2 and non-CO2 from LULUCF</t>
        </r>
      </text>
    </comment>
    <comment ref="AC34" authorId="0" shapeId="0" xr:uid="{2604F0EE-9378-4494-99A1-CD6CA8755AC1}">
      <text>
        <r>
          <rPr>
            <b/>
            <sz val="9"/>
            <color indexed="81"/>
            <rFont val="Tahoma"/>
            <family val="2"/>
          </rPr>
          <t>Lindroos Tomi J:</t>
        </r>
        <r>
          <rPr>
            <sz val="9"/>
            <color indexed="81"/>
            <rFont val="Tahoma"/>
            <family val="2"/>
          </rPr>
          <t xml:space="preserve">
CO2 and non-CO2 from LULUCF</t>
        </r>
      </text>
    </comment>
    <comment ref="B35" authorId="0" shapeId="0" xr:uid="{945E2EB2-099D-45EF-94BB-88C5ABEE5392}">
      <text>
        <r>
          <rPr>
            <b/>
            <sz val="9"/>
            <color indexed="81"/>
            <rFont val="Tahoma"/>
            <family val="2"/>
          </rPr>
          <t>Lindroos Tomi J:</t>
        </r>
        <r>
          <rPr>
            <sz val="9"/>
            <color indexed="81"/>
            <rFont val="Tahoma"/>
            <family val="2"/>
          </rPr>
          <t xml:space="preserve">
approximated that is 100% non-CO2
</t>
        </r>
      </text>
    </comment>
    <comment ref="AC35" authorId="0" shapeId="0" xr:uid="{AB08363F-F23F-443A-9679-F25BDB35981B}">
      <text>
        <r>
          <rPr>
            <b/>
            <sz val="9"/>
            <color indexed="81"/>
            <rFont val="Tahoma"/>
            <family val="2"/>
          </rPr>
          <t>Lindroos Tomi J:</t>
        </r>
        <r>
          <rPr>
            <sz val="9"/>
            <color indexed="81"/>
            <rFont val="Tahoma"/>
            <family val="2"/>
          </rPr>
          <t xml:space="preserve">
approximated that is 100% non-CO2
</t>
        </r>
      </text>
    </comment>
    <comment ref="B74" authorId="0" shapeId="0" xr:uid="{EB059CE8-793C-43AA-93FA-39AC3E67A0D2}">
      <text>
        <r>
          <rPr>
            <b/>
            <sz val="9"/>
            <color indexed="81"/>
            <rFont val="Tahoma"/>
            <family val="2"/>
          </rPr>
          <t>Lindroos Tomi J:</t>
        </r>
        <r>
          <rPr>
            <sz val="9"/>
            <color indexed="81"/>
            <rFont val="Tahoma"/>
            <family val="2"/>
          </rPr>
          <t xml:space="preserve">
Working machinery, space heating, etc in agriculture. Is in energy statistics and is a part of the modelled energy use.</t>
        </r>
      </text>
    </comment>
    <comment ref="B76" authorId="0" shapeId="0" xr:uid="{21D66837-72E0-4785-BADA-34CC1DD1A968}">
      <text>
        <r>
          <rPr>
            <b/>
            <sz val="9"/>
            <color indexed="81"/>
            <rFont val="Tahoma"/>
            <family val="2"/>
          </rPr>
          <t>Lindroos Tomi J:</t>
        </r>
        <r>
          <rPr>
            <sz val="9"/>
            <color indexed="81"/>
            <rFont val="Tahoma"/>
            <family val="2"/>
          </rPr>
          <t xml:space="preserve">
CO2 and non-CO2 from LULUCF</t>
        </r>
      </text>
    </comment>
    <comment ref="B77" authorId="0" shapeId="0" xr:uid="{E153010B-6475-46EA-A796-FAF797AB262F}">
      <text>
        <r>
          <rPr>
            <b/>
            <sz val="9"/>
            <color indexed="81"/>
            <rFont val="Tahoma"/>
            <family val="2"/>
          </rPr>
          <t>Lindroos Tomi J:</t>
        </r>
        <r>
          <rPr>
            <sz val="9"/>
            <color indexed="81"/>
            <rFont val="Tahoma"/>
            <family val="2"/>
          </rPr>
          <t xml:space="preserve">
approximated that is 100% non-CO2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Lindroos Tomi J</author>
  </authors>
  <commentList>
    <comment ref="B34" authorId="0" shapeId="0" xr:uid="{17C7C24D-1562-4737-B5BB-AAEAEC29CAA3}">
      <text>
        <r>
          <rPr>
            <b/>
            <sz val="9"/>
            <color indexed="81"/>
            <rFont val="Tahoma"/>
            <family val="2"/>
          </rPr>
          <t>Lindroos Tomi J:</t>
        </r>
        <r>
          <rPr>
            <sz val="9"/>
            <color indexed="81"/>
            <rFont val="Tahoma"/>
            <family val="2"/>
          </rPr>
          <t xml:space="preserve">
CO2 and non-CO2 from LULUCF</t>
        </r>
      </text>
    </comment>
    <comment ref="AC34" authorId="0" shapeId="0" xr:uid="{68386BE4-82AE-40FF-818F-1CDB0FB041ED}">
      <text>
        <r>
          <rPr>
            <b/>
            <sz val="9"/>
            <color indexed="81"/>
            <rFont val="Tahoma"/>
            <family val="2"/>
          </rPr>
          <t>Lindroos Tomi J:</t>
        </r>
        <r>
          <rPr>
            <sz val="9"/>
            <color indexed="81"/>
            <rFont val="Tahoma"/>
            <family val="2"/>
          </rPr>
          <t xml:space="preserve">
CO2 and non-CO2 from LULUCF</t>
        </r>
      </text>
    </comment>
    <comment ref="B35" authorId="0" shapeId="0" xr:uid="{E298AF20-8B68-43F6-BB3D-B80C990AD3A6}">
      <text>
        <r>
          <rPr>
            <b/>
            <sz val="9"/>
            <color indexed="81"/>
            <rFont val="Tahoma"/>
            <family val="2"/>
          </rPr>
          <t>Lindroos Tomi J:</t>
        </r>
        <r>
          <rPr>
            <sz val="9"/>
            <color indexed="81"/>
            <rFont val="Tahoma"/>
            <family val="2"/>
          </rPr>
          <t xml:space="preserve">
approximated that is 100% non-CO2
</t>
        </r>
      </text>
    </comment>
    <comment ref="AC35" authorId="0" shapeId="0" xr:uid="{70800D63-313D-44E0-9D2F-C97D1A490FEC}">
      <text>
        <r>
          <rPr>
            <b/>
            <sz val="9"/>
            <color indexed="81"/>
            <rFont val="Tahoma"/>
            <family val="2"/>
          </rPr>
          <t>Lindroos Tomi J:</t>
        </r>
        <r>
          <rPr>
            <sz val="9"/>
            <color indexed="81"/>
            <rFont val="Tahoma"/>
            <family val="2"/>
          </rPr>
          <t xml:space="preserve">
approximated that is 100% non-CO2
</t>
        </r>
      </text>
    </comment>
    <comment ref="B74" authorId="0" shapeId="0" xr:uid="{056BF476-B870-4111-BE26-97D8B8006F13}">
      <text>
        <r>
          <rPr>
            <b/>
            <sz val="9"/>
            <color indexed="81"/>
            <rFont val="Tahoma"/>
            <family val="2"/>
          </rPr>
          <t>Lindroos Tomi J:</t>
        </r>
        <r>
          <rPr>
            <sz val="9"/>
            <color indexed="81"/>
            <rFont val="Tahoma"/>
            <family val="2"/>
          </rPr>
          <t xml:space="preserve">
Working machinery, space heating, etc in agriculture. Is in energy statistics and is a part of the modelled energy use.</t>
        </r>
      </text>
    </comment>
    <comment ref="B76" authorId="0" shapeId="0" xr:uid="{15078460-F13E-44B1-A32B-314DBA0EE16D}">
      <text>
        <r>
          <rPr>
            <b/>
            <sz val="9"/>
            <color indexed="81"/>
            <rFont val="Tahoma"/>
            <family val="2"/>
          </rPr>
          <t>Lindroos Tomi J:</t>
        </r>
        <r>
          <rPr>
            <sz val="9"/>
            <color indexed="81"/>
            <rFont val="Tahoma"/>
            <family val="2"/>
          </rPr>
          <t xml:space="preserve">
CO2 and non-CO2 from LULUCF</t>
        </r>
      </text>
    </comment>
    <comment ref="B77" authorId="0" shapeId="0" xr:uid="{0B05D536-443B-41B5-A0CF-F97698168808}">
      <text>
        <r>
          <rPr>
            <b/>
            <sz val="9"/>
            <color indexed="81"/>
            <rFont val="Tahoma"/>
            <family val="2"/>
          </rPr>
          <t>Lindroos Tomi J:</t>
        </r>
        <r>
          <rPr>
            <sz val="9"/>
            <color indexed="81"/>
            <rFont val="Tahoma"/>
            <family val="2"/>
          </rPr>
          <t xml:space="preserve">
approximated that is 100% non-CO2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Lindroos Tomi J</author>
  </authors>
  <commentList>
    <comment ref="B47" authorId="0" shapeId="0" xr:uid="{D5FD8AFF-F3A4-4DD4-8498-0E3DF21C03C4}">
      <text>
        <r>
          <rPr>
            <b/>
            <sz val="9"/>
            <color indexed="81"/>
            <rFont val="Tahoma"/>
            <family val="2"/>
          </rPr>
          <t>Lindroos Tomi J:</t>
        </r>
        <r>
          <rPr>
            <sz val="9"/>
            <color indexed="81"/>
            <rFont val="Tahoma"/>
            <family val="2"/>
          </rPr>
          <t xml:space="preserve">
Working machinery, space heating, etc in agriculture. Is in energy statistics and is a part of the modelled energy use.</t>
        </r>
      </text>
    </comment>
    <comment ref="B49" authorId="0" shapeId="0" xr:uid="{9E97BE71-A664-435F-ADE2-B80F74C86187}">
      <text>
        <r>
          <rPr>
            <b/>
            <sz val="9"/>
            <color indexed="81"/>
            <rFont val="Tahoma"/>
            <family val="2"/>
          </rPr>
          <t>Lindroos Tomi J:</t>
        </r>
        <r>
          <rPr>
            <sz val="9"/>
            <color indexed="81"/>
            <rFont val="Tahoma"/>
            <family val="2"/>
          </rPr>
          <t xml:space="preserve">
CO2 and non-CO2 from LULUCF</t>
        </r>
      </text>
    </comment>
    <comment ref="B50" authorId="0" shapeId="0" xr:uid="{EB648699-A7BF-4119-BA8C-E47682404460}">
      <text>
        <r>
          <rPr>
            <b/>
            <sz val="9"/>
            <color indexed="81"/>
            <rFont val="Tahoma"/>
            <family val="2"/>
          </rPr>
          <t>Lindroos Tomi J:</t>
        </r>
        <r>
          <rPr>
            <sz val="9"/>
            <color indexed="81"/>
            <rFont val="Tahoma"/>
            <family val="2"/>
          </rPr>
          <t xml:space="preserve">
approximated that is 100% non-CO2
</t>
        </r>
      </text>
    </comment>
  </commentList>
</comments>
</file>

<file path=xl/sharedStrings.xml><?xml version="1.0" encoding="utf-8"?>
<sst xmlns="http://schemas.openxmlformats.org/spreadsheetml/2006/main" count="2287" uniqueCount="226">
  <si>
    <t>UC_N</t>
  </si>
  <si>
    <t>Cset_CN</t>
  </si>
  <si>
    <t>Pset_CO</t>
  </si>
  <si>
    <t>~UC_T</t>
  </si>
  <si>
    <t>UC_FLO</t>
  </si>
  <si>
    <t>LimType</t>
  </si>
  <si>
    <t>UC_Desc</t>
  </si>
  <si>
    <t>ELCCO2</t>
  </si>
  <si>
    <t>INDCO2</t>
  </si>
  <si>
    <t>RESCO2</t>
  </si>
  <si>
    <t>SUPCO2</t>
  </si>
  <si>
    <t>ELCCO2W</t>
  </si>
  <si>
    <t>DK</t>
  </si>
  <si>
    <t>FI</t>
  </si>
  <si>
    <t>IS</t>
  </si>
  <si>
    <t>NO</t>
  </si>
  <si>
    <t>SE</t>
  </si>
  <si>
    <t>CO2 emissions</t>
  </si>
  <si>
    <t>**UC - All Regions/Periods</t>
  </si>
  <si>
    <t>Pset_PN</t>
  </si>
  <si>
    <t>Year</t>
  </si>
  <si>
    <t>Cap on emissions</t>
  </si>
  <si>
    <t>~UC_Sets: R_S: DKE,DKW</t>
  </si>
  <si>
    <t>Emissions_Cap_DK</t>
  </si>
  <si>
    <t>~UC_Sets: R_S: NO1,NO2</t>
  </si>
  <si>
    <t>~UC_Sets: R_S: SE1,SE2,SE3,SE4</t>
  </si>
  <si>
    <t>CO2STO</t>
  </si>
  <si>
    <t>UP</t>
  </si>
  <si>
    <t xml:space="preserve">~UC_Sets: T_E: </t>
  </si>
  <si>
    <t>CO2SINK</t>
  </si>
  <si>
    <t>UC_RHST</t>
  </si>
  <si>
    <t>UC_RHST~0</t>
  </si>
  <si>
    <t>Emissions_Cap_NO</t>
  </si>
  <si>
    <t>Emissions_Cap_SE</t>
  </si>
  <si>
    <t>MINCO2</t>
  </si>
  <si>
    <t>TRACO2</t>
  </si>
  <si>
    <t>TRACO2AN</t>
  </si>
  <si>
    <t>~TFM_INS</t>
  </si>
  <si>
    <t>Attribute</t>
  </si>
  <si>
    <t>NO1</t>
  </si>
  <si>
    <t>NO2</t>
  </si>
  <si>
    <t>DKE</t>
  </si>
  <si>
    <t>DKW</t>
  </si>
  <si>
    <t>SE1</t>
  </si>
  <si>
    <t>SE2</t>
  </si>
  <si>
    <t>SE3</t>
  </si>
  <si>
    <t>SE4</t>
  </si>
  <si>
    <t>*Unit</t>
  </si>
  <si>
    <t xml:space="preserve"> Kt CO2</t>
  </si>
  <si>
    <t>TIME</t>
  </si>
  <si>
    <t>2005</t>
  </si>
  <si>
    <t/>
  </si>
  <si>
    <t>GEO (Labels)</t>
  </si>
  <si>
    <t>Denmark</t>
  </si>
  <si>
    <t>Finland</t>
  </si>
  <si>
    <t>Sweden</t>
  </si>
  <si>
    <t>Iceland</t>
  </si>
  <si>
    <t>Norway</t>
  </si>
  <si>
    <t>Time frequency</t>
  </si>
  <si>
    <t>Annual</t>
  </si>
  <si>
    <t>Energy balance</t>
  </si>
  <si>
    <t>International aviation</t>
  </si>
  <si>
    <t>Standard international energy product classification (SIEC)</t>
  </si>
  <si>
    <t>Total</t>
  </si>
  <si>
    <t>Unit of measure</t>
  </si>
  <si>
    <t>Terajoule</t>
  </si>
  <si>
    <t>2010</t>
  </si>
  <si>
    <t>2011</t>
  </si>
  <si>
    <t>2012</t>
  </si>
  <si>
    <t>2013</t>
  </si>
  <si>
    <t>2014</t>
  </si>
  <si>
    <t>2015</t>
  </si>
  <si>
    <t>2016</t>
  </si>
  <si>
    <t>2017</t>
  </si>
  <si>
    <t>2018</t>
  </si>
  <si>
    <t>2019</t>
  </si>
  <si>
    <t>TJ bunkering of jet fuel oil in nordic aviation industries in 2005-2019</t>
  </si>
  <si>
    <t xml:space="preserve">Page Fields: </t>
  </si>
  <si>
    <t>Table Name: T_220121_091658</t>
  </si>
  <si>
    <t xml:space="preserve">Active Unit:  </t>
  </si>
  <si>
    <t>Scenario</t>
  </si>
  <si>
    <t>Region\Period</t>
  </si>
  <si>
    <t>Base_2101</t>
  </si>
  <si>
    <t>VAR_FOut</t>
  </si>
  <si>
    <t>FIM</t>
  </si>
  <si>
    <t>FIN</t>
  </si>
  <si>
    <t>Results from times run, used for splitting the national fuel consumptions</t>
  </si>
  <si>
    <t>TRACO2S</t>
  </si>
  <si>
    <t>Yellow cells have instructions</t>
  </si>
  <si>
    <t>Blue cells have input data that you can edit</t>
  </si>
  <si>
    <t>White cells are GHG data from inventories</t>
  </si>
  <si>
    <t>Grey cells are calculated. I did not lock editing…</t>
  </si>
  <si>
    <t>Green cells are result cells -&gt; to summary sheet</t>
  </si>
  <si>
    <t>User input</t>
  </si>
  <si>
    <t>year</t>
  </si>
  <si>
    <t>Carbon neutrality</t>
  </si>
  <si>
    <t>Fill in year</t>
  </si>
  <si>
    <t>GHG Annual change after CN</t>
  </si>
  <si>
    <t>Annual GHG reductions (from 1990) after the country is CN</t>
  </si>
  <si>
    <t>Sources</t>
  </si>
  <si>
    <t>Amount of allowed credits</t>
  </si>
  <si>
    <t>As a % of 1990 emissions, reduced when Carbon neutrality target applies</t>
  </si>
  <si>
    <t>Denmark’s Integrated National Energy and Climate Plan</t>
  </si>
  <si>
    <t>check if CN when using credits</t>
  </si>
  <si>
    <t>EEA; Trends and projections in Europe 2019</t>
  </si>
  <si>
    <t>Source</t>
  </si>
  <si>
    <t>additional GHG targets, from 1990</t>
  </si>
  <si>
    <t>Fill in additional GHG target as -xx% for any year in table</t>
  </si>
  <si>
    <t>additional GHG targets, excl. LULUCF, from 1990</t>
  </si>
  <si>
    <t>Specific subtarget for GHG excl. LULUCF</t>
  </si>
  <si>
    <t>check</t>
  </si>
  <si>
    <t>Sectoral trajectories</t>
  </si>
  <si>
    <t>MtCO2e</t>
  </si>
  <si>
    <t>share</t>
  </si>
  <si>
    <t>emission reductions from 2005</t>
  </si>
  <si>
    <t>2005 here, as many modelling studies starts from 2005 (start of EU ETS and non-ETS)</t>
  </si>
  <si>
    <t>Energy use, non-CO₂</t>
  </si>
  <si>
    <t>* Fill in sector/emissions specific trajectories from national studies.</t>
  </si>
  <si>
    <t>Industry processes, non-CO₂</t>
  </si>
  <si>
    <t>Agriculture, non-CO₂</t>
  </si>
  <si>
    <t>LULUCF</t>
  </si>
  <si>
    <t>* EU level modelling results at right if national results are not  available.</t>
  </si>
  <si>
    <t>Waste</t>
  </si>
  <si>
    <t>Summary</t>
  </si>
  <si>
    <t>Net total</t>
  </si>
  <si>
    <t>Total GHG, excl. LULUCF</t>
  </si>
  <si>
    <t>Energy related CO₂</t>
  </si>
  <si>
    <t>Non-CO₂</t>
  </si>
  <si>
    <t>Calculations</t>
  </si>
  <si>
    <t>Reductions from ref year</t>
  </si>
  <si>
    <t>MtCO₂-eq.</t>
  </si>
  <si>
    <t>ref year</t>
  </si>
  <si>
    <t>gap filled</t>
  </si>
  <si>
    <t>avg. 2016-2018</t>
  </si>
  <si>
    <t>user input</t>
  </si>
  <si>
    <t>backup if user does not enter anything for 2050</t>
  </si>
  <si>
    <t>1. Energy</t>
  </si>
  <si>
    <t>… of which CO₂</t>
  </si>
  <si>
    <t>… of which non-CO₂</t>
  </si>
  <si>
    <t>2.  Industrial Processes and Product Use</t>
  </si>
  <si>
    <t>3.  Agriculture</t>
  </si>
  <si>
    <t>4.  Land Use, Land-Use Change and Forestry</t>
  </si>
  <si>
    <t>5.  Waste</t>
  </si>
  <si>
    <t>6.  Other</t>
  </si>
  <si>
    <t>credits</t>
  </si>
  <si>
    <t>additional %/y after CN</t>
  </si>
  <si>
    <t>Total GHG, temp</t>
  </si>
  <si>
    <t>non-CO₂</t>
  </si>
  <si>
    <t>GHG data</t>
  </si>
  <si>
    <t>https://di.unfccc.int/detailed_data_by_party</t>
  </si>
  <si>
    <t>Annual greenhouse gas (GHG) emissions for Denmark, in Mt CO₂ equivalent</t>
  </si>
  <si>
    <t>Query results for  — Party: Denmark — Years: All years — Category: Total GHG emissions with LULUCF — Gas: Aggregate GHGs — Unit: Mt CO₂ equivalent</t>
  </si>
  <si>
    <t>Category</t>
  </si>
  <si>
    <t>Base year</t>
  </si>
  <si>
    <t>1990</t>
  </si>
  <si>
    <t>1991</t>
  </si>
  <si>
    <t>1992</t>
  </si>
  <si>
    <t>1993</t>
  </si>
  <si>
    <t>1994</t>
  </si>
  <si>
    <t>1995</t>
  </si>
  <si>
    <t>1996</t>
  </si>
  <si>
    <t>1997</t>
  </si>
  <si>
    <t>1998</t>
  </si>
  <si>
    <t>1999</t>
  </si>
  <si>
    <t>2000</t>
  </si>
  <si>
    <t>2001</t>
  </si>
  <si>
    <t>2002</t>
  </si>
  <si>
    <t>2003</t>
  </si>
  <si>
    <t>2004</t>
  </si>
  <si>
    <t>2006</t>
  </si>
  <si>
    <t>2007</t>
  </si>
  <si>
    <t>2008</t>
  </si>
  <si>
    <t>2009</t>
  </si>
  <si>
    <t>Last Inventory Year (2018)</t>
  </si>
  <si>
    <t>Total GHG emissions with LULUCF</t>
  </si>
  <si>
    <t>1.  Energy</t>
  </si>
  <si>
    <t>Annual greenhouse gas (GHG) emissions for Denmark, in Mt</t>
  </si>
  <si>
    <t>Query results for  — Party: Denmark — Years: All years — Category: Total GHG emissions with LULUCF — Gas: CO₂ — Unit: Mt</t>
  </si>
  <si>
    <t>Finland's Integrated Energy and Climate Plan</t>
  </si>
  <si>
    <t>Hiilineutraali suomi 2035 - Skenaariot ja vaikutusarviot</t>
  </si>
  <si>
    <t>Spesific GHG target as -xx% for any year. Interpolated.</t>
  </si>
  <si>
    <t>Finnish climate law</t>
  </si>
  <si>
    <t>Specific subtarget for GHG excl. LULUCF. Interpolated.</t>
  </si>
  <si>
    <t>http://julkaisut.valtioneuvosto.fi/bitstream/handle/10024/161409/24-2019-Pitkan%20aikavalin%20kokonaispaastokehitys.pdf</t>
  </si>
  <si>
    <t>NO,NE,IE</t>
  </si>
  <si>
    <t>NE,NO,IE</t>
  </si>
  <si>
    <t>National Inventory Report - Emissions of greenhouse gases in Iceland from 1990 to 2018</t>
  </si>
  <si>
    <t>REPORT ON POLICIES, MEASURES AND PROJECTIONS - Projections of Greenhouse Gas emissions in Iceland til 2035</t>
  </si>
  <si>
    <t>Iceland’s Climate Action Plan for 2018 2030</t>
  </si>
  <si>
    <t>—</t>
  </si>
  <si>
    <t>KLIMAKUR 2030</t>
  </si>
  <si>
    <t>NO,NE</t>
  </si>
  <si>
    <t>Sveriges integrerade nationella energi- och klimatplan</t>
  </si>
  <si>
    <t>The Swedish climate policy framework</t>
  </si>
  <si>
    <t>compared to 2005 here, as many modelling studies starts from 2005 (start of EU ETS and non-ETS)</t>
  </si>
  <si>
    <t>This is a nordic summary sheet that only sums other sheets</t>
  </si>
  <si>
    <t>Nordic sum</t>
  </si>
  <si>
    <t>2016-2018</t>
  </si>
  <si>
    <t>reduction</t>
  </si>
  <si>
    <t>Net total, excl. intl. transport</t>
  </si>
  <si>
    <t>Energy-related CO₂</t>
  </si>
  <si>
    <t>Intl. Transport</t>
  </si>
  <si>
    <t>Details</t>
  </si>
  <si>
    <t>https://www.eea.europa.eu/publications/trends-and-projections-in-europe-1</t>
  </si>
  <si>
    <t>R</t>
  </si>
  <si>
    <t>from 2005</t>
  </si>
  <si>
    <t>Land use, land-use change and forestry</t>
  </si>
  <si>
    <t>DNK</t>
  </si>
  <si>
    <t>ISL</t>
  </si>
  <si>
    <t>NOR</t>
  </si>
  <si>
    <t>SWE</t>
  </si>
  <si>
    <t>Used in country sheets in this excel</t>
  </si>
  <si>
    <t>AB</t>
  </si>
  <si>
    <t>AF</t>
  </si>
  <si>
    <t>AG</t>
  </si>
  <si>
    <t>AH</t>
  </si>
  <si>
    <t>AI</t>
  </si>
  <si>
    <t>Finnish estimates from a recent national carbon neutrality report</t>
  </si>
  <si>
    <t>Nordic</t>
  </si>
  <si>
    <t>TRACO2AI</t>
  </si>
  <si>
    <t>COM_BNDNET</t>
  </si>
  <si>
    <t>Emissions_Cap_IS</t>
  </si>
  <si>
    <t>*~UC_T</t>
  </si>
  <si>
    <t>*~UC_Sets: R_S: ISL</t>
  </si>
  <si>
    <t xml:space="preserve">*~UC_Sets: T_E: </t>
  </si>
  <si>
    <t>*ISL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</si>
</sst>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
    <numFmt numFmtId="166" formatCode="#,##0.0"/>
    <numFmt numFmtId="167" formatCode="#,##0.000"/>
    <numFmt numFmtId="168" formatCode="0.0"/>
  </numFmts>
  <fonts count="30" x14ac:knownFonts="1">
    <font>
      <sz val="11"/>
      <color theme="1"/>
      <name val="Calibri"/>
      <family val="2"/>
      <scheme val="minor"/>
    </font>
    <font>
      <sz val="11"/>
      <color indexed="8"/>
      <name val="Calibri"/>
      <family val="2"/>
    </font>
    <font>
      <sz val="10"/>
      <name val="Arial"/>
      <family val="2"/>
    </font>
    <font>
      <sz val="10"/>
      <name val="Arial"/>
      <family val="2"/>
    </font>
    <font>
      <b/>
      <sz val="11"/>
      <color rgb="FF000000"/>
      <name val="Calibri"/>
      <family val="2"/>
    </font>
    <font>
      <b/>
      <sz val="11"/>
      <color indexed="8"/>
      <name val="Calibri"/>
      <family val="2"/>
    </font>
    <font>
      <b/>
      <sz val="10"/>
      <name val="Arial"/>
      <family val="2"/>
    </font>
    <font>
      <b/>
      <sz val="11"/>
      <color indexed="63"/>
      <name val="Calibri"/>
      <family val="2"/>
    </font>
    <font>
      <sz val="11"/>
      <color indexed="63"/>
      <name val="Calibri"/>
      <family val="2"/>
    </font>
    <font>
      <b/>
      <sz val="10"/>
      <color indexed="12"/>
      <name val="Arial"/>
      <family val="2"/>
    </font>
    <font>
      <b/>
      <sz val="9"/>
      <color indexed="9"/>
      <name val="Arial"/>
      <family val="2"/>
    </font>
    <font>
      <b/>
      <sz val="9"/>
      <name val="Arial"/>
      <family val="2"/>
    </font>
    <font>
      <sz val="9"/>
      <name val="Arial"/>
      <family val="2"/>
    </font>
    <font>
      <sz val="9"/>
      <color rgb="FFFF0000"/>
      <name val="Arial"/>
      <family val="2"/>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i/>
      <sz val="9"/>
      <color theme="1"/>
      <name val="Calibri"/>
      <family val="2"/>
      <scheme val="minor"/>
    </font>
    <font>
      <b/>
      <sz val="9"/>
      <color theme="1"/>
      <name val="Calibri"/>
      <family val="2"/>
      <scheme val="minor"/>
    </font>
    <font>
      <b/>
      <u/>
      <sz val="11"/>
      <color theme="1"/>
      <name val="Calibri"/>
      <family val="2"/>
      <scheme val="minor"/>
    </font>
    <font>
      <sz val="11"/>
      <name val="Calibri"/>
      <family val="2"/>
    </font>
    <font>
      <b/>
      <sz val="11"/>
      <name val="Calibri"/>
      <family val="2"/>
    </font>
    <font>
      <b/>
      <u/>
      <sz val="11"/>
      <name val="Calibri"/>
      <family val="2"/>
    </font>
    <font>
      <sz val="11"/>
      <name val="Calibri"/>
      <family val="2"/>
    </font>
    <font>
      <b/>
      <sz val="11"/>
      <name val="Calibri"/>
      <family val="2"/>
    </font>
    <font>
      <sz val="11"/>
      <color theme="0" tint="-0.249977111117893"/>
      <name val="Calibri"/>
      <family val="2"/>
    </font>
    <font>
      <b/>
      <sz val="9"/>
      <color indexed="81"/>
      <name val="Tahoma"/>
      <family val="2"/>
    </font>
    <font>
      <sz val="9"/>
      <color indexed="81"/>
      <name val="Tahoma"/>
      <family val="2"/>
    </font>
  </fonts>
  <fills count="22">
    <fill>
      <patternFill patternType="none"/>
    </fill>
    <fill>
      <patternFill patternType="gray125"/>
    </fill>
    <fill>
      <patternFill patternType="solid">
        <fgColor indexed="42"/>
        <bgColor indexed="64"/>
      </patternFill>
    </fill>
    <fill>
      <patternFill patternType="solid">
        <fgColor theme="0" tint="-0.14999847407452621"/>
        <bgColor indexed="64"/>
      </patternFill>
    </fill>
    <fill>
      <patternFill patternType="solid">
        <fgColor indexed="51"/>
        <bgColor indexed="64"/>
      </patternFill>
    </fill>
    <fill>
      <patternFill patternType="solid">
        <fgColor rgb="FFFFFF00"/>
        <bgColor indexed="64"/>
      </patternFill>
    </fill>
    <fill>
      <patternFill patternType="solid">
        <fgColor indexed="43"/>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
      <patternFill patternType="solid">
        <fgColor theme="7" tint="0.59999389629810485"/>
        <bgColor indexed="64"/>
      </patternFill>
    </fill>
    <fill>
      <patternFill patternType="solid">
        <fgColor theme="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CCCC"/>
        <bgColor indexed="64"/>
      </patternFill>
    </fill>
  </fills>
  <borders count="34">
    <border>
      <left/>
      <right/>
      <top/>
      <bottom/>
      <diagonal/>
    </border>
    <border>
      <left/>
      <right/>
      <top style="thin">
        <color indexed="64"/>
      </top>
      <bottom style="medium">
        <color indexed="64"/>
      </bottom>
      <diagonal/>
    </border>
    <border>
      <left style="thin">
        <color rgb="FFB0B0B0"/>
      </left>
      <right style="thin">
        <color rgb="FFB0B0B0"/>
      </right>
      <top style="thin">
        <color rgb="FFB0B0B0"/>
      </top>
      <bottom style="thin">
        <color rgb="FFB0B0B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theme="4" tint="0.39994506668294322"/>
      </right>
      <top/>
      <bottom style="thin">
        <color indexed="64"/>
      </bottom>
      <diagonal/>
    </border>
    <border>
      <left style="thin">
        <color theme="4" tint="0.39994506668294322"/>
      </left>
      <right style="thin">
        <color theme="4" tint="0.39994506668294322"/>
      </right>
      <top/>
      <bottom style="thin">
        <color indexed="64"/>
      </bottom>
      <diagonal/>
    </border>
    <border>
      <left style="thin">
        <color theme="4" tint="0.39994506668294322"/>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theme="4" tint="0.39994506668294322"/>
      </right>
      <top style="thin">
        <color indexed="64"/>
      </top>
      <bottom/>
      <diagonal/>
    </border>
    <border>
      <left style="thin">
        <color theme="4" tint="0.39994506668294322"/>
      </left>
      <right style="thin">
        <color theme="4" tint="0.39994506668294322"/>
      </right>
      <top style="thin">
        <color indexed="64"/>
      </top>
      <bottom/>
      <diagonal/>
    </border>
    <border>
      <left style="thin">
        <color theme="4" tint="0.39994506668294322"/>
      </left>
      <right style="thin">
        <color indexed="64"/>
      </right>
      <top style="thin">
        <color indexed="64"/>
      </top>
      <bottom/>
      <diagonal/>
    </border>
    <border>
      <left style="thin">
        <color indexed="64"/>
      </left>
      <right style="thin">
        <color indexed="64"/>
      </right>
      <top/>
      <bottom style="thin">
        <color theme="4" tint="0.39994506668294322"/>
      </bottom>
      <diagonal/>
    </border>
    <border>
      <left/>
      <right style="thin">
        <color theme="4" tint="0.39994506668294322"/>
      </right>
      <top style="thin">
        <color theme="4" tint="0.39994506668294322"/>
      </top>
      <bottom style="thin">
        <color indexed="64"/>
      </bottom>
      <diagonal/>
    </border>
    <border>
      <left style="thin">
        <color theme="4" tint="0.39994506668294322"/>
      </left>
      <right style="thin">
        <color theme="4" tint="0.39994506668294322"/>
      </right>
      <top style="thin">
        <color theme="4" tint="0.39994506668294322"/>
      </top>
      <bottom style="thin">
        <color indexed="64"/>
      </bottom>
      <diagonal/>
    </border>
    <border>
      <left style="thin">
        <color theme="4" tint="0.39994506668294322"/>
      </left>
      <right style="thin">
        <color indexed="64"/>
      </right>
      <top style="thin">
        <color theme="4" tint="0.39994506668294322"/>
      </top>
      <bottom style="thin">
        <color indexed="64"/>
      </bottom>
      <diagonal/>
    </border>
    <border>
      <left style="thin">
        <color indexed="64"/>
      </left>
      <right style="thin">
        <color indexed="64"/>
      </right>
      <top style="thin">
        <color theme="4" tint="0.39994506668294322"/>
      </top>
      <bottom style="thin">
        <color indexed="64"/>
      </bottom>
      <diagonal/>
    </border>
    <border>
      <left/>
      <right/>
      <top style="thin">
        <color indexed="64"/>
      </top>
      <bottom/>
      <diagonal/>
    </border>
    <border>
      <left style="thin">
        <color indexed="64"/>
      </left>
      <right/>
      <top/>
      <bottom/>
      <diagonal/>
    </border>
    <border>
      <left/>
      <right style="thin">
        <color theme="4" tint="0.39994506668294322"/>
      </right>
      <top/>
      <bottom style="thin">
        <color theme="4" tint="0.39994506668294322"/>
      </bottom>
      <diagonal/>
    </border>
    <border>
      <left style="thin">
        <color theme="4" tint="0.39994506668294322"/>
      </left>
      <right style="thin">
        <color theme="4" tint="0.39994506668294322"/>
      </right>
      <top/>
      <bottom style="thin">
        <color theme="4" tint="0.39994506668294322"/>
      </bottom>
      <diagonal/>
    </border>
    <border>
      <left style="thin">
        <color theme="4" tint="0.39994506668294322"/>
      </left>
      <right style="thin">
        <color indexed="64"/>
      </right>
      <top/>
      <bottom style="thin">
        <color theme="4" tint="0.39994506668294322"/>
      </bottom>
      <diagonal/>
    </border>
    <border>
      <left/>
      <right style="thin">
        <color indexed="64"/>
      </right>
      <top/>
      <bottom/>
      <diagonal/>
    </border>
    <border>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indexed="64"/>
      </right>
      <top style="thin">
        <color theme="4" tint="0.39994506668294322"/>
      </top>
      <bottom style="thin">
        <color theme="4" tint="0.39994506668294322"/>
      </bottom>
      <diagonal/>
    </border>
    <border>
      <left style="thin">
        <color indexed="64"/>
      </left>
      <right style="thin">
        <color indexed="64"/>
      </right>
      <top style="thin">
        <color theme="4" tint="0.39994506668294322"/>
      </top>
      <bottom style="thin">
        <color theme="4" tint="0.39994506668294322"/>
      </bottom>
      <diagonal/>
    </border>
    <border>
      <left/>
      <right/>
      <top/>
      <bottom style="thin">
        <color indexed="64"/>
      </bottom>
      <diagonal/>
    </border>
    <border>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indexed="64"/>
      </right>
      <top style="thin">
        <color indexed="64"/>
      </top>
      <bottom/>
      <diagonal/>
    </border>
  </borders>
  <cellStyleXfs count="8">
    <xf numFmtId="0" fontId="0" fillId="0" borderId="0"/>
    <xf numFmtId="0" fontId="2" fillId="0" borderId="0"/>
    <xf numFmtId="0" fontId="1" fillId="0" borderId="0"/>
    <xf numFmtId="0" fontId="3" fillId="0" borderId="0"/>
    <xf numFmtId="9" fontId="14" fillId="0" borderId="0" applyFont="0" applyFill="0" applyBorder="0" applyAlignment="0" applyProtection="0"/>
    <xf numFmtId="0" fontId="16" fillId="0" borderId="0" applyNumberFormat="0" applyFill="0" applyBorder="0" applyAlignment="0" applyProtection="0"/>
    <xf numFmtId="0" fontId="22" fillId="0" borderId="0"/>
    <xf numFmtId="0" fontId="25" fillId="0" borderId="0"/>
  </cellStyleXfs>
  <cellXfs count="160">
    <xf numFmtId="0" fontId="0" fillId="0" borderId="0" xfId="0"/>
    <xf numFmtId="0" fontId="3" fillId="2" borderId="0" xfId="0" applyFont="1" applyFill="1"/>
    <xf numFmtId="0" fontId="4" fillId="0" borderId="0" xfId="0" applyFont="1" applyAlignment="1">
      <alignment vertical="center"/>
    </xf>
    <xf numFmtId="0" fontId="4" fillId="0" borderId="0" xfId="0" applyFont="1" applyAlignment="1">
      <alignment horizontal="right" vertical="center"/>
    </xf>
    <xf numFmtId="0" fontId="5" fillId="0" borderId="0" xfId="2" applyFont="1"/>
    <xf numFmtId="0" fontId="6" fillId="3" borderId="0" xfId="0" applyFont="1" applyFill="1"/>
    <xf numFmtId="0" fontId="6" fillId="4" borderId="0" xfId="0" applyFont="1" applyFill="1"/>
    <xf numFmtId="0" fontId="6" fillId="5" borderId="0" xfId="0" applyFont="1" applyFill="1"/>
    <xf numFmtId="0" fontId="6" fillId="0" borderId="0" xfId="0" applyFont="1"/>
    <xf numFmtId="0" fontId="2" fillId="0" borderId="0" xfId="0" applyFont="1"/>
    <xf numFmtId="1" fontId="0" fillId="0" borderId="0" xfId="0" applyNumberFormat="1"/>
    <xf numFmtId="0" fontId="7" fillId="0" borderId="0" xfId="0" applyFont="1"/>
    <xf numFmtId="0" fontId="1" fillId="0" borderId="0" xfId="0" applyFont="1"/>
    <xf numFmtId="0" fontId="8" fillId="0" borderId="0" xfId="0" applyFont="1"/>
    <xf numFmtId="0" fontId="9" fillId="0" borderId="0" xfId="0" applyFont="1"/>
    <xf numFmtId="0" fontId="6" fillId="0" borderId="0" xfId="0" applyFont="1" applyAlignment="1">
      <alignment horizontal="center"/>
    </xf>
    <xf numFmtId="0" fontId="6" fillId="6" borderId="1" xfId="0" applyFont="1" applyFill="1" applyBorder="1"/>
    <xf numFmtId="0" fontId="2" fillId="7" borderId="0" xfId="0" applyFont="1" applyFill="1"/>
    <xf numFmtId="0" fontId="6" fillId="8" borderId="1" xfId="0" applyFont="1" applyFill="1" applyBorder="1"/>
    <xf numFmtId="0" fontId="0" fillId="9" borderId="0" xfId="0" applyFill="1"/>
    <xf numFmtId="0" fontId="6" fillId="9" borderId="0" xfId="0" applyFont="1" applyFill="1"/>
    <xf numFmtId="0" fontId="10" fillId="10" borderId="2" xfId="0" applyFont="1" applyFill="1" applyBorder="1" applyAlignment="1">
      <alignment horizontal="right" vertical="center"/>
    </xf>
    <xf numFmtId="0" fontId="11" fillId="11" borderId="2" xfId="0" applyFont="1" applyFill="1" applyBorder="1" applyAlignment="1">
      <alignment horizontal="left" vertical="center"/>
    </xf>
    <xf numFmtId="0" fontId="0" fillId="12" borderId="0" xfId="0" applyFill="1"/>
    <xf numFmtId="0" fontId="11" fillId="13" borderId="2" xfId="0" applyFont="1" applyFill="1" applyBorder="1" applyAlignment="1">
      <alignment horizontal="left" vertical="center"/>
    </xf>
    <xf numFmtId="164" fontId="12" fillId="14" borderId="0" xfId="0" applyNumberFormat="1" applyFont="1" applyFill="1" applyAlignment="1">
      <alignment horizontal="right" vertical="center" shrinkToFit="1"/>
    </xf>
    <xf numFmtId="3" fontId="12" fillId="14" borderId="0" xfId="0" applyNumberFormat="1" applyFont="1" applyFill="1" applyAlignment="1">
      <alignment horizontal="right" vertical="center" shrinkToFit="1"/>
    </xf>
    <xf numFmtId="164" fontId="12" fillId="0" borderId="0" xfId="0" applyNumberFormat="1" applyFont="1" applyAlignment="1">
      <alignment horizontal="right" vertical="center" shrinkToFit="1"/>
    </xf>
    <xf numFmtId="3" fontId="12" fillId="0" borderId="0" xfId="0" applyNumberFormat="1" applyFont="1" applyAlignment="1">
      <alignment horizontal="right" vertical="center" shrinkToFit="1"/>
    </xf>
    <xf numFmtId="0" fontId="11" fillId="0" borderId="0" xfId="0" applyFont="1" applyAlignment="1">
      <alignment horizontal="left" vertical="center"/>
    </xf>
    <xf numFmtId="0" fontId="12" fillId="0" borderId="0" xfId="0" applyFont="1" applyAlignment="1">
      <alignment horizontal="left" vertical="center"/>
    </xf>
    <xf numFmtId="3" fontId="13" fillId="14" borderId="0" xfId="0" applyNumberFormat="1" applyFont="1" applyFill="1" applyAlignment="1">
      <alignment horizontal="right" vertical="center" shrinkToFit="1"/>
    </xf>
    <xf numFmtId="0" fontId="15" fillId="15" borderId="0" xfId="0" applyFont="1" applyFill="1"/>
    <xf numFmtId="0" fontId="0" fillId="15" borderId="0" xfId="0" applyFill="1"/>
    <xf numFmtId="0" fontId="0" fillId="16" borderId="0" xfId="0" applyFill="1"/>
    <xf numFmtId="0" fontId="15" fillId="16" borderId="0" xfId="0" applyFont="1" applyFill="1"/>
    <xf numFmtId="0" fontId="0" fillId="17" borderId="0" xfId="0" applyFill="1"/>
    <xf numFmtId="0" fontId="15" fillId="17" borderId="0" xfId="0" applyFont="1" applyFill="1"/>
    <xf numFmtId="0" fontId="15" fillId="0" borderId="0" xfId="0" applyFont="1"/>
    <xf numFmtId="0" fontId="0" fillId="0" borderId="3" xfId="0" applyBorder="1"/>
    <xf numFmtId="0" fontId="0" fillId="0" borderId="4" xfId="0" applyBorder="1"/>
    <xf numFmtId="0" fontId="15" fillId="0" borderId="3" xfId="0" applyFont="1" applyBorder="1"/>
    <xf numFmtId="0" fontId="15" fillId="7" borderId="4" xfId="0" applyFont="1" applyFill="1" applyBorder="1"/>
    <xf numFmtId="0" fontId="0" fillId="0" borderId="4" xfId="0" applyBorder="1" applyAlignment="1">
      <alignment horizontal="center"/>
    </xf>
    <xf numFmtId="165" fontId="17" fillId="7" borderId="4" xfId="0" applyNumberFormat="1" applyFont="1" applyFill="1" applyBorder="1" applyAlignment="1">
      <alignment horizontal="center"/>
    </xf>
    <xf numFmtId="0" fontId="15" fillId="0" borderId="5" xfId="0" applyFont="1" applyBorder="1" applyAlignment="1">
      <alignment horizontal="center"/>
    </xf>
    <xf numFmtId="0" fontId="15" fillId="0" borderId="4" xfId="0" applyFont="1" applyBorder="1" applyAlignment="1">
      <alignment horizontal="center"/>
    </xf>
    <xf numFmtId="0" fontId="15" fillId="0" borderId="6" xfId="0" applyFont="1" applyBorder="1"/>
    <xf numFmtId="0" fontId="18" fillId="7" borderId="7" xfId="0" applyFont="1" applyFill="1" applyBorder="1" applyAlignment="1">
      <alignment horizontal="center"/>
    </xf>
    <xf numFmtId="0" fontId="18" fillId="7" borderId="8" xfId="0" applyFont="1" applyFill="1" applyBorder="1" applyAlignment="1">
      <alignment horizontal="center"/>
    </xf>
    <xf numFmtId="9" fontId="18" fillId="7" borderId="8" xfId="0" applyNumberFormat="1" applyFont="1" applyFill="1" applyBorder="1" applyAlignment="1">
      <alignment horizontal="center"/>
    </xf>
    <xf numFmtId="9" fontId="18" fillId="7" borderId="9" xfId="0" applyNumberFormat="1" applyFont="1" applyFill="1" applyBorder="1" applyAlignment="1">
      <alignment horizontal="center"/>
    </xf>
    <xf numFmtId="0" fontId="19" fillId="0" borderId="0" xfId="0" applyFont="1"/>
    <xf numFmtId="0" fontId="19" fillId="0" borderId="0" xfId="0" applyFont="1" applyAlignment="1">
      <alignment horizontal="center"/>
    </xf>
    <xf numFmtId="0" fontId="0" fillId="0" borderId="0" xfId="0" applyAlignment="1">
      <alignment horizontal="center"/>
    </xf>
    <xf numFmtId="0" fontId="15" fillId="0" borderId="10" xfId="0" applyFont="1" applyBorder="1"/>
    <xf numFmtId="0" fontId="15" fillId="0" borderId="11" xfId="0" applyFont="1" applyBorder="1"/>
    <xf numFmtId="0" fontId="18" fillId="7" borderId="12" xfId="0" applyFont="1" applyFill="1" applyBorder="1" applyAlignment="1">
      <alignment horizontal="center"/>
    </xf>
    <xf numFmtId="9" fontId="18" fillId="7" borderId="13" xfId="0" applyNumberFormat="1" applyFont="1" applyFill="1" applyBorder="1" applyAlignment="1">
      <alignment horizontal="center"/>
    </xf>
    <xf numFmtId="0" fontId="18" fillId="7" borderId="13" xfId="0" applyFont="1" applyFill="1" applyBorder="1" applyAlignment="1">
      <alignment horizontal="center"/>
    </xf>
    <xf numFmtId="0" fontId="18" fillId="7" borderId="14" xfId="0" applyFont="1" applyFill="1" applyBorder="1" applyAlignment="1">
      <alignment horizontal="center"/>
    </xf>
    <xf numFmtId="0" fontId="18" fillId="7" borderId="15" xfId="0" applyFont="1" applyFill="1" applyBorder="1"/>
    <xf numFmtId="0" fontId="15" fillId="0" borderId="6" xfId="0" applyFont="1" applyBorder="1" applyAlignment="1">
      <alignment wrapText="1"/>
    </xf>
    <xf numFmtId="0" fontId="18" fillId="7" borderId="16" xfId="0" applyFont="1" applyFill="1" applyBorder="1" applyAlignment="1">
      <alignment horizontal="center"/>
    </xf>
    <xf numFmtId="0" fontId="18" fillId="7" borderId="17" xfId="0" applyFont="1" applyFill="1" applyBorder="1" applyAlignment="1">
      <alignment horizontal="center"/>
    </xf>
    <xf numFmtId="9" fontId="18" fillId="7" borderId="18" xfId="0" applyNumberFormat="1" applyFont="1" applyFill="1" applyBorder="1" applyAlignment="1">
      <alignment horizontal="center"/>
    </xf>
    <xf numFmtId="0" fontId="18" fillId="7" borderId="19" xfId="0" applyFont="1" applyFill="1" applyBorder="1"/>
    <xf numFmtId="0" fontId="19" fillId="0" borderId="20" xfId="0" applyFont="1" applyBorder="1"/>
    <xf numFmtId="0" fontId="15" fillId="0" borderId="0" xfId="0" applyFont="1" applyAlignment="1">
      <alignment horizontal="center"/>
    </xf>
    <xf numFmtId="0" fontId="20" fillId="0" borderId="0" xfId="0" applyFont="1" applyAlignment="1">
      <alignment horizontal="center"/>
    </xf>
    <xf numFmtId="0" fontId="15" fillId="0" borderId="5" xfId="0" applyFont="1" applyBorder="1"/>
    <xf numFmtId="0" fontId="15" fillId="0" borderId="4" xfId="0" applyFont="1" applyBorder="1"/>
    <xf numFmtId="0" fontId="0" fillId="0" borderId="21" xfId="0" applyBorder="1"/>
    <xf numFmtId="4" fontId="0" fillId="15" borderId="0" xfId="0" applyNumberFormat="1" applyFill="1"/>
    <xf numFmtId="9" fontId="0" fillId="15" borderId="0" xfId="4" applyFont="1" applyFill="1" applyBorder="1"/>
    <xf numFmtId="9" fontId="0" fillId="15" borderId="21" xfId="4" applyFont="1" applyFill="1" applyBorder="1"/>
    <xf numFmtId="0" fontId="18" fillId="7" borderId="22" xfId="0" applyFont="1" applyFill="1" applyBorder="1" applyAlignment="1">
      <alignment horizontal="center"/>
    </xf>
    <xf numFmtId="0" fontId="18" fillId="7" borderId="23" xfId="0" applyFont="1" applyFill="1" applyBorder="1" applyAlignment="1">
      <alignment horizontal="center"/>
    </xf>
    <xf numFmtId="9" fontId="18" fillId="7" borderId="23" xfId="4" applyFont="1" applyFill="1" applyBorder="1" applyAlignment="1">
      <alignment horizontal="center"/>
    </xf>
    <xf numFmtId="9" fontId="18" fillId="7" borderId="24" xfId="4" applyFont="1" applyFill="1" applyBorder="1" applyAlignment="1">
      <alignment horizontal="center"/>
    </xf>
    <xf numFmtId="0" fontId="15" fillId="0" borderId="25" xfId="0" applyFont="1" applyBorder="1"/>
    <xf numFmtId="166" fontId="0" fillId="15" borderId="0" xfId="0" applyNumberFormat="1" applyFill="1"/>
    <xf numFmtId="0" fontId="0" fillId="0" borderId="22" xfId="0" applyBorder="1"/>
    <xf numFmtId="0" fontId="15" fillId="0" borderId="23" xfId="0" applyFont="1" applyBorder="1"/>
    <xf numFmtId="0" fontId="15" fillId="0" borderId="24" xfId="0" applyFont="1" applyBorder="1"/>
    <xf numFmtId="9" fontId="15" fillId="0" borderId="0" xfId="0" applyNumberFormat="1" applyFont="1"/>
    <xf numFmtId="0" fontId="18" fillId="7" borderId="26" xfId="0" applyFont="1" applyFill="1" applyBorder="1" applyAlignment="1">
      <alignment horizontal="center"/>
    </xf>
    <xf numFmtId="0" fontId="18" fillId="7" borderId="27" xfId="0" applyFont="1" applyFill="1" applyBorder="1" applyAlignment="1">
      <alignment horizontal="center"/>
    </xf>
    <xf numFmtId="9" fontId="18" fillId="7" borderId="27" xfId="4" applyFont="1" applyFill="1" applyBorder="1" applyAlignment="1">
      <alignment horizontal="center"/>
    </xf>
    <xf numFmtId="9" fontId="18" fillId="7" borderId="28" xfId="4" applyFont="1" applyFill="1" applyBorder="1" applyAlignment="1">
      <alignment horizontal="center"/>
    </xf>
    <xf numFmtId="0" fontId="18" fillId="7" borderId="29" xfId="0" applyFont="1" applyFill="1" applyBorder="1"/>
    <xf numFmtId="0" fontId="0" fillId="0" borderId="26" xfId="0" applyBorder="1"/>
    <xf numFmtId="0" fontId="15" fillId="0" borderId="27" xfId="0" applyFont="1" applyBorder="1"/>
    <xf numFmtId="9" fontId="15" fillId="0" borderId="28" xfId="4" applyFont="1" applyFill="1" applyBorder="1"/>
    <xf numFmtId="9" fontId="18" fillId="7" borderId="27" xfId="0" applyNumberFormat="1" applyFont="1" applyFill="1" applyBorder="1" applyAlignment="1">
      <alignment horizontal="center"/>
    </xf>
    <xf numFmtId="0" fontId="0" fillId="0" borderId="6" xfId="0" applyBorder="1"/>
    <xf numFmtId="166" fontId="0" fillId="15" borderId="30" xfId="0" applyNumberFormat="1" applyFill="1" applyBorder="1"/>
    <xf numFmtId="9" fontId="0" fillId="15" borderId="31" xfId="4" applyFont="1" applyFill="1" applyBorder="1"/>
    <xf numFmtId="9" fontId="0" fillId="15" borderId="6" xfId="4" applyFont="1" applyFill="1" applyBorder="1"/>
    <xf numFmtId="9" fontId="18" fillId="7" borderId="17" xfId="4" applyFont="1" applyFill="1" applyBorder="1" applyAlignment="1">
      <alignment horizontal="center"/>
    </xf>
    <xf numFmtId="9" fontId="18" fillId="7" borderId="18" xfId="4" applyFont="1" applyFill="1" applyBorder="1" applyAlignment="1">
      <alignment horizontal="center"/>
    </xf>
    <xf numFmtId="0" fontId="0" fillId="0" borderId="16" xfId="0" applyBorder="1"/>
    <xf numFmtId="0" fontId="15" fillId="0" borderId="17" xfId="0" applyFont="1" applyBorder="1"/>
    <xf numFmtId="9" fontId="15" fillId="0" borderId="18" xfId="4" applyFont="1" applyFill="1" applyBorder="1"/>
    <xf numFmtId="0" fontId="19" fillId="0" borderId="21" xfId="0" applyFont="1" applyBorder="1"/>
    <xf numFmtId="0" fontId="15" fillId="18" borderId="0" xfId="0" applyFont="1" applyFill="1"/>
    <xf numFmtId="0" fontId="0" fillId="18" borderId="0" xfId="0" applyFill="1"/>
    <xf numFmtId="9" fontId="15" fillId="18" borderId="0" xfId="0" applyNumberFormat="1" applyFont="1" applyFill="1"/>
    <xf numFmtId="0" fontId="21" fillId="0" borderId="0" xfId="0" applyFont="1" applyAlignment="1">
      <alignment horizontal="center"/>
    </xf>
    <xf numFmtId="0" fontId="23" fillId="0" borderId="0" xfId="6" applyFont="1"/>
    <xf numFmtId="166" fontId="15" fillId="0" borderId="0" xfId="0" applyNumberFormat="1" applyFont="1"/>
    <xf numFmtId="166" fontId="15" fillId="3" borderId="0" xfId="0" applyNumberFormat="1" applyFont="1" applyFill="1"/>
    <xf numFmtId="0" fontId="24" fillId="0" borderId="0" xfId="6" applyFont="1"/>
    <xf numFmtId="166" fontId="21" fillId="0" borderId="0" xfId="0" applyNumberFormat="1" applyFont="1"/>
    <xf numFmtId="166" fontId="21" fillId="9" borderId="0" xfId="0" applyNumberFormat="1" applyFont="1" applyFill="1"/>
    <xf numFmtId="9" fontId="18" fillId="0" borderId="0" xfId="4" applyFont="1"/>
    <xf numFmtId="0" fontId="15" fillId="0" borderId="0" xfId="0" applyFont="1" applyAlignment="1">
      <alignment wrapText="1"/>
    </xf>
    <xf numFmtId="0" fontId="0" fillId="0" borderId="0" xfId="0" applyAlignment="1">
      <alignment wrapText="1"/>
    </xf>
    <xf numFmtId="0" fontId="15" fillId="0" borderId="0" xfId="0" applyFont="1" applyAlignment="1">
      <alignment horizontal="center" wrapText="1"/>
    </xf>
    <xf numFmtId="0" fontId="0" fillId="0" borderId="0" xfId="0" applyAlignment="1">
      <alignment horizontal="center" wrapText="1"/>
    </xf>
    <xf numFmtId="166" fontId="15" fillId="0" borderId="0" xfId="0" applyNumberFormat="1" applyFont="1" applyAlignment="1">
      <alignment horizontal="center"/>
    </xf>
    <xf numFmtId="166" fontId="0" fillId="0" borderId="0" xfId="0" applyNumberFormat="1" applyAlignment="1">
      <alignment horizontal="center"/>
    </xf>
    <xf numFmtId="166" fontId="0" fillId="19" borderId="0" xfId="0" applyNumberFormat="1" applyFill="1" applyAlignment="1">
      <alignment horizontal="center"/>
    </xf>
    <xf numFmtId="9" fontId="18" fillId="19" borderId="32" xfId="4" applyFont="1" applyFill="1" applyBorder="1" applyAlignment="1">
      <alignment horizontal="center"/>
    </xf>
    <xf numFmtId="9" fontId="18" fillId="19" borderId="0" xfId="4" applyFont="1" applyFill="1" applyAlignment="1">
      <alignment horizontal="center"/>
    </xf>
    <xf numFmtId="0" fontId="18" fillId="0" borderId="0" xfId="0" applyFont="1"/>
    <xf numFmtId="0" fontId="18" fillId="0" borderId="0" xfId="0" applyFont="1" applyAlignment="1">
      <alignment horizontal="center"/>
    </xf>
    <xf numFmtId="9" fontId="18" fillId="0" borderId="0" xfId="4" applyFont="1" applyAlignment="1">
      <alignment horizontal="center"/>
    </xf>
    <xf numFmtId="0" fontId="22" fillId="0" borderId="0" xfId="6"/>
    <xf numFmtId="0" fontId="25" fillId="0" borderId="0" xfId="6" applyFont="1"/>
    <xf numFmtId="9" fontId="18" fillId="3" borderId="0" xfId="4" applyFont="1" applyFill="1" applyAlignment="1">
      <alignment horizontal="center"/>
    </xf>
    <xf numFmtId="9" fontId="18" fillId="20" borderId="0" xfId="4" applyFont="1" applyFill="1" applyAlignment="1">
      <alignment horizontal="center"/>
    </xf>
    <xf numFmtId="166" fontId="15" fillId="20" borderId="0" xfId="0" applyNumberFormat="1" applyFont="1" applyFill="1"/>
    <xf numFmtId="166" fontId="15" fillId="19" borderId="0" xfId="0" applyNumberFormat="1" applyFont="1" applyFill="1"/>
    <xf numFmtId="0" fontId="16" fillId="18" borderId="0" xfId="5" applyFill="1"/>
    <xf numFmtId="0" fontId="26" fillId="0" borderId="0" xfId="6" applyFont="1"/>
    <xf numFmtId="4" fontId="22" fillId="0" borderId="0" xfId="6" applyNumberFormat="1"/>
    <xf numFmtId="0" fontId="22" fillId="0" borderId="0" xfId="6" applyAlignment="1">
      <alignment horizontal="right"/>
    </xf>
    <xf numFmtId="0" fontId="27" fillId="0" borderId="0" xfId="0" applyFont="1"/>
    <xf numFmtId="9" fontId="18" fillId="21" borderId="17" xfId="0" applyNumberFormat="1" applyFont="1" applyFill="1" applyBorder="1" applyAlignment="1">
      <alignment horizontal="center"/>
    </xf>
    <xf numFmtId="9" fontId="18" fillId="7" borderId="23" xfId="0" applyNumberFormat="1" applyFont="1" applyFill="1" applyBorder="1" applyAlignment="1">
      <alignment horizontal="center"/>
    </xf>
    <xf numFmtId="9" fontId="18" fillId="7" borderId="24" xfId="0" applyNumberFormat="1" applyFont="1" applyFill="1" applyBorder="1" applyAlignment="1">
      <alignment horizontal="center"/>
    </xf>
    <xf numFmtId="9" fontId="18" fillId="7" borderId="28" xfId="0" applyNumberFormat="1" applyFont="1" applyFill="1" applyBorder="1" applyAlignment="1">
      <alignment horizontal="center"/>
    </xf>
    <xf numFmtId="9" fontId="18" fillId="7" borderId="17" xfId="0" applyNumberFormat="1" applyFont="1" applyFill="1" applyBorder="1" applyAlignment="1">
      <alignment horizontal="center"/>
    </xf>
    <xf numFmtId="166" fontId="22" fillId="0" borderId="0" xfId="6" applyNumberFormat="1"/>
    <xf numFmtId="167" fontId="15" fillId="0" borderId="0" xfId="0" applyNumberFormat="1" applyFont="1" applyAlignment="1">
      <alignment horizontal="center"/>
    </xf>
    <xf numFmtId="167" fontId="0" fillId="0" borderId="0" xfId="0" applyNumberFormat="1" applyAlignment="1">
      <alignment horizontal="center"/>
    </xf>
    <xf numFmtId="167" fontId="0" fillId="19" borderId="0" xfId="0" applyNumberFormat="1" applyFill="1" applyAlignment="1">
      <alignment horizontal="center"/>
    </xf>
    <xf numFmtId="0" fontId="25" fillId="0" borderId="0" xfId="7"/>
    <xf numFmtId="0" fontId="23" fillId="0" borderId="0" xfId="7" applyFont="1"/>
    <xf numFmtId="4" fontId="25" fillId="0" borderId="0" xfId="7" applyNumberFormat="1"/>
    <xf numFmtId="0" fontId="25" fillId="0" borderId="0" xfId="7" applyAlignment="1">
      <alignment horizontal="right"/>
    </xf>
    <xf numFmtId="0" fontId="0" fillId="0" borderId="20" xfId="0" applyBorder="1" applyAlignment="1">
      <alignment horizontal="center"/>
    </xf>
    <xf numFmtId="0" fontId="15" fillId="0" borderId="20" xfId="0" applyFont="1" applyBorder="1" applyAlignment="1">
      <alignment horizontal="center"/>
    </xf>
    <xf numFmtId="0" fontId="15" fillId="0" borderId="33" xfId="0" applyFont="1" applyBorder="1" applyAlignment="1">
      <alignment horizontal="center"/>
    </xf>
    <xf numFmtId="168" fontId="0" fillId="0" borderId="0" xfId="0" applyNumberFormat="1"/>
    <xf numFmtId="9" fontId="0" fillId="0" borderId="0" xfId="4" applyFont="1"/>
    <xf numFmtId="0" fontId="0" fillId="0" borderId="0" xfId="0" quotePrefix="1"/>
    <xf numFmtId="9" fontId="18" fillId="7" borderId="26" xfId="0" applyNumberFormat="1" applyFont="1" applyFill="1" applyBorder="1" applyAlignment="1">
      <alignment horizontal="center"/>
    </xf>
    <xf numFmtId="0" fontId="10" fillId="10" borderId="2" xfId="0" applyFont="1" applyFill="1" applyBorder="1" applyAlignment="1">
      <alignment horizontal="left" vertical="center"/>
    </xf>
  </cellXfs>
  <cellStyles count="8">
    <cellStyle name="Hyperlink" xfId="5" builtinId="8"/>
    <cellStyle name="Normal" xfId="0" builtinId="0"/>
    <cellStyle name="Normal 10" xfId="1" xr:uid="{00000000-0005-0000-0000-000001000000}"/>
    <cellStyle name="Normal 3" xfId="7" xr:uid="{AA62E77D-4F20-416A-9837-5BA4E87086F4}"/>
    <cellStyle name="Normal 4" xfId="6" xr:uid="{D5AC5B51-999D-459A-AADB-67E69CE774CC}"/>
    <cellStyle name="Normale_Scen_UC_IND-StrucConst" xfId="2" xr:uid="{00000000-0005-0000-0000-000003000000}"/>
    <cellStyle name="Percent" xfId="4" builtinId="5"/>
    <cellStyle name="Standard_Sce_D_Extraction" xfId="3" xr:uid="{00000000-0005-0000-0000-000004000000}"/>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9" Type="http://schemas.openxmlformats.org/officeDocument/2006/relationships/externalLink" Target="externalLinks/externalLink26.xml"/><Relationship Id="rId3" Type="http://schemas.openxmlformats.org/officeDocument/2006/relationships/worksheet" Target="worksheets/sheet3.xml"/><Relationship Id="rId21" Type="http://schemas.openxmlformats.org/officeDocument/2006/relationships/externalLink" Target="externalLinks/externalLink8.xml"/><Relationship Id="rId34" Type="http://schemas.openxmlformats.org/officeDocument/2006/relationships/externalLink" Target="externalLinks/externalLink21.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40" Type="http://schemas.openxmlformats.org/officeDocument/2006/relationships/externalLink" Target="externalLinks/externalLink27.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43"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DNK!$B$11</c:f>
          <c:strCache>
            <c:ptCount val="1"/>
            <c:pt idx="0">
              <c:v>Denmark</c:v>
            </c:pt>
          </c:strCache>
        </c:strRef>
      </c:tx>
      <c:layout>
        <c:manualLayout>
          <c:xMode val="edge"/>
          <c:yMode val="edge"/>
          <c:x val="0.7138922547243665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DNK!$B$42</c:f>
              <c:strCache>
                <c:ptCount val="1"/>
                <c:pt idx="0">
                  <c:v>Net total</c:v>
                </c:pt>
              </c:strCache>
            </c:strRef>
          </c:tx>
          <c:spPr>
            <a:ln w="19050" cap="rnd">
              <a:solidFill>
                <a:schemeClr val="tx1"/>
              </a:solidFill>
              <a:round/>
            </a:ln>
            <a:effectLst/>
          </c:spPr>
          <c:marker>
            <c:symbol val="none"/>
          </c:marker>
          <c:xVal>
            <c:numRef>
              <c:f>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DNK!$C$42:$AL$42</c:f>
              <c:numCache>
                <c:formatCode>#,##0.0</c:formatCode>
                <c:ptCount val="36"/>
                <c:pt idx="0">
                  <c:v>77.456853719404464</c:v>
                </c:pt>
                <c:pt idx="1">
                  <c:v>87.382504600523347</c:v>
                </c:pt>
                <c:pt idx="2">
                  <c:v>82.635205669921746</c:v>
                </c:pt>
                <c:pt idx="3">
                  <c:v>83.596425041149118</c:v>
                </c:pt>
                <c:pt idx="4">
                  <c:v>86.591417724541174</c:v>
                </c:pt>
                <c:pt idx="5">
                  <c:v>83.71847197705047</c:v>
                </c:pt>
                <c:pt idx="6">
                  <c:v>96.384803678606602</c:v>
                </c:pt>
                <c:pt idx="7">
                  <c:v>87.226884826789401</c:v>
                </c:pt>
                <c:pt idx="8">
                  <c:v>83.209418411367523</c:v>
                </c:pt>
                <c:pt idx="9">
                  <c:v>81.054776964413719</c:v>
                </c:pt>
                <c:pt idx="10">
                  <c:v>77.013873927708417</c:v>
                </c:pt>
                <c:pt idx="11">
                  <c:v>79.033380043413928</c:v>
                </c:pt>
                <c:pt idx="12">
                  <c:v>79.553621038419337</c:v>
                </c:pt>
                <c:pt idx="13">
                  <c:v>84.40806419308224</c:v>
                </c:pt>
                <c:pt idx="14">
                  <c:v>77.969294225186275</c:v>
                </c:pt>
                <c:pt idx="15">
                  <c:v>73.483821197792054</c:v>
                </c:pt>
                <c:pt idx="16">
                  <c:v>81.389054282824873</c:v>
                </c:pt>
                <c:pt idx="17">
                  <c:v>74.366444361903376</c:v>
                </c:pt>
                <c:pt idx="18">
                  <c:v>66.247082279865751</c:v>
                </c:pt>
                <c:pt idx="19">
                  <c:v>67.664204871220477</c:v>
                </c:pt>
                <c:pt idx="20">
                  <c:v>65.200886366619827</c:v>
                </c:pt>
                <c:pt idx="21">
                  <c:v>58.435169662171667</c:v>
                </c:pt>
                <c:pt idx="22">
                  <c:v>55.52111449951596</c:v>
                </c:pt>
                <c:pt idx="23">
                  <c:v>58.479897591001929</c:v>
                </c:pt>
                <c:pt idx="24">
                  <c:v>53.944805187213873</c:v>
                </c:pt>
                <c:pt idx="25">
                  <c:v>54.90141071343362</c:v>
                </c:pt>
                <c:pt idx="26">
                  <c:v>57.96518455445041</c:v>
                </c:pt>
                <c:pt idx="27">
                  <c:v>54.164740865543521</c:v>
                </c:pt>
                <c:pt idx="28">
                  <c:v>56.289232139302918</c:v>
                </c:pt>
                <c:pt idx="29">
                  <c:v>48.546796939368214</c:v>
                </c:pt>
                <c:pt idx="30">
                  <c:v>35.891926527594784</c:v>
                </c:pt>
                <c:pt idx="31">
                  <c:v>23.237056115821343</c:v>
                </c:pt>
                <c:pt idx="32">
                  <c:v>17.42779208686601</c:v>
                </c:pt>
                <c:pt idx="33">
                  <c:v>11.618528057910671</c:v>
                </c:pt>
                <c:pt idx="34">
                  <c:v>5.8092640289553312</c:v>
                </c:pt>
                <c:pt idx="35">
                  <c:v>0</c:v>
                </c:pt>
              </c:numCache>
            </c:numRef>
          </c:yVal>
          <c:smooth val="0"/>
          <c:extLst>
            <c:ext xmlns:c16="http://schemas.microsoft.com/office/drawing/2014/chart" uri="{C3380CC4-5D6E-409C-BE32-E72D297353CC}">
              <c16:uniqueId val="{00000000-026E-41E8-8160-5D71EA8B1CF8}"/>
            </c:ext>
          </c:extLst>
        </c:ser>
        <c:ser>
          <c:idx val="1"/>
          <c:order val="1"/>
          <c:tx>
            <c:strRef>
              <c:f>DNK!$B$46</c:f>
              <c:strCache>
                <c:ptCount val="1"/>
                <c:pt idx="0">
                  <c:v>Non-CO₂</c:v>
                </c:pt>
              </c:strCache>
            </c:strRef>
          </c:tx>
          <c:spPr>
            <a:ln w="19050" cap="rnd">
              <a:solidFill>
                <a:schemeClr val="accent2">
                  <a:lumMod val="60000"/>
                  <a:lumOff val="40000"/>
                </a:schemeClr>
              </a:solidFill>
              <a:round/>
            </a:ln>
            <a:effectLst/>
          </c:spPr>
          <c:marker>
            <c:symbol val="none"/>
          </c:marker>
          <c:xVal>
            <c:numRef>
              <c:f>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DNK!$C$46:$AL$46</c:f>
              <c:numCache>
                <c:formatCode>#,##0.0</c:formatCode>
                <c:ptCount val="36"/>
                <c:pt idx="0">
                  <c:v>16.177205561910327</c:v>
                </c:pt>
                <c:pt idx="1">
                  <c:v>16.225707582422046</c:v>
                </c:pt>
                <c:pt idx="2">
                  <c:v>16.072675822937079</c:v>
                </c:pt>
                <c:pt idx="3">
                  <c:v>16.144498755273524</c:v>
                </c:pt>
                <c:pt idx="4">
                  <c:v>16.008168055746779</c:v>
                </c:pt>
                <c:pt idx="5">
                  <c:v>16.101536013845475</c:v>
                </c:pt>
                <c:pt idx="6">
                  <c:v>15.961747197631354</c:v>
                </c:pt>
                <c:pt idx="7">
                  <c:v>15.88649859774678</c:v>
                </c:pt>
                <c:pt idx="8">
                  <c:v>16.114502132622157</c:v>
                </c:pt>
                <c:pt idx="9">
                  <c:v>16.228429034713457</c:v>
                </c:pt>
                <c:pt idx="10">
                  <c:v>16.187663435979452</c:v>
                </c:pt>
                <c:pt idx="11">
                  <c:v>16.209339725151899</c:v>
                </c:pt>
                <c:pt idx="12">
                  <c:v>16.102020916000569</c:v>
                </c:pt>
                <c:pt idx="13">
                  <c:v>16.029161563928028</c:v>
                </c:pt>
                <c:pt idx="14">
                  <c:v>15.470611936592185</c:v>
                </c:pt>
                <c:pt idx="15">
                  <c:v>14.632649283120649</c:v>
                </c:pt>
                <c:pt idx="16">
                  <c:v>14.433393340848909</c:v>
                </c:pt>
                <c:pt idx="17">
                  <c:v>14.619173439918178</c:v>
                </c:pt>
                <c:pt idx="18">
                  <c:v>14.492020922812074</c:v>
                </c:pt>
                <c:pt idx="19">
                  <c:v>14.193039252078499</c:v>
                </c:pt>
                <c:pt idx="20">
                  <c:v>13.997024267712924</c:v>
                </c:pt>
                <c:pt idx="21">
                  <c:v>13.789417062301453</c:v>
                </c:pt>
                <c:pt idx="22">
                  <c:v>13.638114778747493</c:v>
                </c:pt>
                <c:pt idx="23">
                  <c:v>13.501467044469301</c:v>
                </c:pt>
                <c:pt idx="24">
                  <c:v>13.512156030497337</c:v>
                </c:pt>
                <c:pt idx="25">
                  <c:v>13.266297409601478</c:v>
                </c:pt>
                <c:pt idx="26">
                  <c:v>13.517523310086787</c:v>
                </c:pt>
                <c:pt idx="27">
                  <c:v>13.48364677432923</c:v>
                </c:pt>
                <c:pt idx="28">
                  <c:v>13.469512982025613</c:v>
                </c:pt>
                <c:pt idx="29">
                  <c:v>12.971852755010108</c:v>
                </c:pt>
                <c:pt idx="30">
                  <c:v>12.107894532003817</c:v>
                </c:pt>
                <c:pt idx="31">
                  <c:v>11.243936308997529</c:v>
                </c:pt>
                <c:pt idx="32">
                  <c:v>10.273143145512959</c:v>
                </c:pt>
                <c:pt idx="33">
                  <c:v>9.302349982028387</c:v>
                </c:pt>
                <c:pt idx="34">
                  <c:v>8.3315568185438167</c:v>
                </c:pt>
                <c:pt idx="35">
                  <c:v>7.3607636550592455</c:v>
                </c:pt>
              </c:numCache>
            </c:numRef>
          </c:yVal>
          <c:smooth val="0"/>
          <c:extLst>
            <c:ext xmlns:c16="http://schemas.microsoft.com/office/drawing/2014/chart" uri="{C3380CC4-5D6E-409C-BE32-E72D297353CC}">
              <c16:uniqueId val="{00000001-026E-41E8-8160-5D71EA8B1CF8}"/>
            </c:ext>
          </c:extLst>
        </c:ser>
        <c:ser>
          <c:idx val="2"/>
          <c:order val="2"/>
          <c:tx>
            <c:strRef>
              <c:f>DNK!$B$44</c:f>
              <c:strCache>
                <c:ptCount val="1"/>
                <c:pt idx="0">
                  <c:v>LULUCF</c:v>
                </c:pt>
              </c:strCache>
            </c:strRef>
          </c:tx>
          <c:spPr>
            <a:ln w="19050" cap="rnd">
              <a:solidFill>
                <a:schemeClr val="accent6"/>
              </a:solidFill>
              <a:round/>
            </a:ln>
            <a:effectLst/>
          </c:spPr>
          <c:marker>
            <c:symbol val="none"/>
          </c:marker>
          <c:xVal>
            <c:numRef>
              <c:f>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DNK!$C$44:$AL$44</c:f>
              <c:numCache>
                <c:formatCode>#,##0.0</c:formatCode>
                <c:ptCount val="36"/>
                <c:pt idx="1">
                  <c:v>5.7518318118993754</c:v>
                </c:pt>
                <c:pt idx="2">
                  <c:v>6.9916653396298827</c:v>
                </c:pt>
                <c:pt idx="3">
                  <c:v>5.7923115847924285</c:v>
                </c:pt>
                <c:pt idx="4">
                  <c:v>4.9066990187492419</c:v>
                </c:pt>
                <c:pt idx="5">
                  <c:v>4.9865075328466508</c:v>
                </c:pt>
                <c:pt idx="6">
                  <c:v>4.4618325344255352</c:v>
                </c:pt>
                <c:pt idx="7">
                  <c:v>4.7619480631222952</c:v>
                </c:pt>
                <c:pt idx="8">
                  <c:v>4.7225337323339893</c:v>
                </c:pt>
                <c:pt idx="9">
                  <c:v>5.0081481065246072</c:v>
                </c:pt>
                <c:pt idx="10">
                  <c:v>5.2404622841414952</c:v>
                </c:pt>
                <c:pt idx="11">
                  <c:v>5.5251418560043479</c:v>
                </c:pt>
                <c:pt idx="12">
                  <c:v>6.5793436794968718</c:v>
                </c:pt>
                <c:pt idx="13">
                  <c:v>6.3478915454044449</c:v>
                </c:pt>
                <c:pt idx="14">
                  <c:v>6.021544617630469</c:v>
                </c:pt>
                <c:pt idx="15">
                  <c:v>5.9424806227914537</c:v>
                </c:pt>
                <c:pt idx="16">
                  <c:v>6.120715879805954</c:v>
                </c:pt>
                <c:pt idx="17">
                  <c:v>3.6696211627188005</c:v>
                </c:pt>
                <c:pt idx="18">
                  <c:v>-0.86172999035752951</c:v>
                </c:pt>
                <c:pt idx="19">
                  <c:v>3.3094101738459902</c:v>
                </c:pt>
                <c:pt idx="20">
                  <c:v>0.54611372986129758</c:v>
                </c:pt>
                <c:pt idx="21">
                  <c:v>-0.98633242179658365</c:v>
                </c:pt>
                <c:pt idx="22">
                  <c:v>0.68339588170250976</c:v>
                </c:pt>
                <c:pt idx="23">
                  <c:v>1.9182940395166261</c:v>
                </c:pt>
                <c:pt idx="24">
                  <c:v>1.5834439296347718</c:v>
                </c:pt>
                <c:pt idx="25">
                  <c:v>5.1593239020623312</c:v>
                </c:pt>
                <c:pt idx="26">
                  <c:v>6.1669128261904991</c:v>
                </c:pt>
                <c:pt idx="27">
                  <c:v>4.4867171938234689</c:v>
                </c:pt>
                <c:pt idx="28">
                  <c:v>6.5947488406649741</c:v>
                </c:pt>
                <c:pt idx="29">
                  <c:v>4.3059122626414466</c:v>
                </c:pt>
                <c:pt idx="30">
                  <c:v>1.9</c:v>
                </c:pt>
                <c:pt idx="31">
                  <c:v>1.9</c:v>
                </c:pt>
                <c:pt idx="32">
                  <c:v>0.80000000000000027</c:v>
                </c:pt>
                <c:pt idx="33">
                  <c:v>-0.25899741637219392</c:v>
                </c:pt>
                <c:pt idx="34">
                  <c:v>-1.3179948327443873</c:v>
                </c:pt>
                <c:pt idx="35">
                  <c:v>-2.3769922491165811</c:v>
                </c:pt>
              </c:numCache>
            </c:numRef>
          </c:yVal>
          <c:smooth val="0"/>
          <c:extLst>
            <c:ext xmlns:c16="http://schemas.microsoft.com/office/drawing/2014/chart" uri="{C3380CC4-5D6E-409C-BE32-E72D297353CC}">
              <c16:uniqueId val="{00000002-026E-41E8-8160-5D71EA8B1CF8}"/>
            </c:ext>
          </c:extLst>
        </c:ser>
        <c:ser>
          <c:idx val="3"/>
          <c:order val="3"/>
          <c:tx>
            <c:strRef>
              <c:f>DNK!$B$45</c:f>
              <c:strCache>
                <c:ptCount val="1"/>
                <c:pt idx="0">
                  <c:v>Energy related CO₂</c:v>
                </c:pt>
              </c:strCache>
            </c:strRef>
          </c:tx>
          <c:spPr>
            <a:ln w="19050" cap="rnd">
              <a:solidFill>
                <a:schemeClr val="bg1">
                  <a:lumMod val="65000"/>
                </a:schemeClr>
              </a:solidFill>
              <a:round/>
            </a:ln>
            <a:effectLst/>
          </c:spPr>
          <c:marker>
            <c:symbol val="none"/>
          </c:marker>
          <c:xVal>
            <c:numRef>
              <c:f>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DNK!$C$45:$AL$45</c:f>
              <c:numCache>
                <c:formatCode>#,##0.0</c:formatCode>
                <c:ptCount val="36"/>
                <c:pt idx="0">
                  <c:v>54.82281482466999</c:v>
                </c:pt>
                <c:pt idx="1">
                  <c:v>65.404965206201922</c:v>
                </c:pt>
                <c:pt idx="2">
                  <c:v>59.570864507354791</c:v>
                </c:pt>
                <c:pt idx="3">
                  <c:v>61.659614701083164</c:v>
                </c:pt>
                <c:pt idx="4">
                  <c:v>65.676550650045158</c:v>
                </c:pt>
                <c:pt idx="5">
                  <c:v>62.63042843035835</c:v>
                </c:pt>
                <c:pt idx="6">
                  <c:v>75.961223946549708</c:v>
                </c:pt>
                <c:pt idx="7">
                  <c:v>66.578438165920332</c:v>
                </c:pt>
                <c:pt idx="8">
                  <c:v>62.37238254641138</c:v>
                </c:pt>
                <c:pt idx="9">
                  <c:v>59.818199823175661</c:v>
                </c:pt>
                <c:pt idx="10">
                  <c:v>55.585748207587464</c:v>
                </c:pt>
                <c:pt idx="11">
                  <c:v>57.298898462257675</c:v>
                </c:pt>
                <c:pt idx="12">
                  <c:v>56.872256442921895</c:v>
                </c:pt>
                <c:pt idx="13">
                  <c:v>62.03101108374976</c:v>
                </c:pt>
                <c:pt idx="14">
                  <c:v>56.477137670963621</c:v>
                </c:pt>
                <c:pt idx="15">
                  <c:v>52.908691291879954</c:v>
                </c:pt>
                <c:pt idx="16">
                  <c:v>60.834945062170007</c:v>
                </c:pt>
                <c:pt idx="17">
                  <c:v>56.0776497592664</c:v>
                </c:pt>
                <c:pt idx="18">
                  <c:v>52.616791347411208</c:v>
                </c:pt>
                <c:pt idx="19">
                  <c:v>50.161755445295988</c:v>
                </c:pt>
                <c:pt idx="20">
                  <c:v>50.657748369045599</c:v>
                </c:pt>
                <c:pt idx="21">
                  <c:v>45.632085021666796</c:v>
                </c:pt>
                <c:pt idx="22">
                  <c:v>41.199603839065958</c:v>
                </c:pt>
                <c:pt idx="23">
                  <c:v>43.060136507016004</c:v>
                </c:pt>
                <c:pt idx="24">
                  <c:v>38.849205227081768</c:v>
                </c:pt>
                <c:pt idx="25">
                  <c:v>36.475789401769809</c:v>
                </c:pt>
                <c:pt idx="26">
                  <c:v>38.280748418173125</c:v>
                </c:pt>
                <c:pt idx="27">
                  <c:v>36.194376897390825</c:v>
                </c:pt>
                <c:pt idx="28">
                  <c:v>36.224970316612328</c:v>
                </c:pt>
                <c:pt idx="29">
                  <c:v>31.26903192171666</c:v>
                </c:pt>
                <c:pt idx="30">
                  <c:v>21.884031995590966</c:v>
                </c:pt>
                <c:pt idx="31">
                  <c:v>10.093119806823813</c:v>
                </c:pt>
                <c:pt idx="32">
                  <c:v>6.3546489413530498</c:v>
                </c:pt>
                <c:pt idx="33">
                  <c:v>2.5751754922544787</c:v>
                </c:pt>
                <c:pt idx="34">
                  <c:v>-1.2042979568440986</c:v>
                </c:pt>
                <c:pt idx="35">
                  <c:v>-4.9837714059426643</c:v>
                </c:pt>
              </c:numCache>
            </c:numRef>
          </c:yVal>
          <c:smooth val="0"/>
          <c:extLst>
            <c:ext xmlns:c16="http://schemas.microsoft.com/office/drawing/2014/chart" uri="{C3380CC4-5D6E-409C-BE32-E72D297353CC}">
              <c16:uniqueId val="{00000003-026E-41E8-8160-5D71EA8B1CF8}"/>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[27]DNK!$B$11</c:f>
          <c:strCache>
            <c:ptCount val="1"/>
            <c:pt idx="0">
              <c:v>Denmark</c:v>
            </c:pt>
          </c:strCache>
        </c:strRef>
      </c:tx>
      <c:layout>
        <c:manualLayout>
          <c:xMode val="edge"/>
          <c:yMode val="edge"/>
          <c:x val="0.7138922547243665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[27]DNK!$B$42</c:f>
              <c:strCache>
                <c:ptCount val="1"/>
                <c:pt idx="0">
                  <c:v>Net total</c:v>
                </c:pt>
              </c:strCache>
            </c:strRef>
          </c:tx>
          <c:spPr>
            <a:ln w="19050" cap="rnd">
              <a:solidFill>
                <a:schemeClr val="tx1"/>
              </a:solidFill>
              <a:round/>
            </a:ln>
            <a:effectLst/>
          </c:spPr>
          <c:marker>
            <c:symbol val="none"/>
          </c:marker>
          <c:xVal>
            <c:numRef>
              <c:f>[27]DNK!$C$41:$AL$41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[27]DNK!$C$42:$AL$42</c:f>
              <c:numCache>
                <c:formatCode>General</c:formatCode>
                <c:ptCount val="36"/>
                <c:pt idx="0">
                  <c:v>77.456853719404464</c:v>
                </c:pt>
                <c:pt idx="1">
                  <c:v>87.382504600523347</c:v>
                </c:pt>
                <c:pt idx="2">
                  <c:v>82.635205669921746</c:v>
                </c:pt>
                <c:pt idx="3">
                  <c:v>83.596425041149118</c:v>
                </c:pt>
                <c:pt idx="4">
                  <c:v>86.591417724541174</c:v>
                </c:pt>
                <c:pt idx="5">
                  <c:v>83.71847197705047</c:v>
                </c:pt>
                <c:pt idx="6">
                  <c:v>96.384803678606602</c:v>
                </c:pt>
                <c:pt idx="7">
                  <c:v>87.226884826789401</c:v>
                </c:pt>
                <c:pt idx="8">
                  <c:v>83.209418411367523</c:v>
                </c:pt>
                <c:pt idx="9">
                  <c:v>81.054776964413719</c:v>
                </c:pt>
                <c:pt idx="10">
                  <c:v>77.013873927708417</c:v>
                </c:pt>
                <c:pt idx="11">
                  <c:v>79.033380043413928</c:v>
                </c:pt>
                <c:pt idx="12">
                  <c:v>79.553621038419337</c:v>
                </c:pt>
                <c:pt idx="13">
                  <c:v>84.40806419308224</c:v>
                </c:pt>
                <c:pt idx="14">
                  <c:v>77.969294225186275</c:v>
                </c:pt>
                <c:pt idx="15">
                  <c:v>73.483821197792054</c:v>
                </c:pt>
                <c:pt idx="16">
                  <c:v>81.389054282824873</c:v>
                </c:pt>
                <c:pt idx="17">
                  <c:v>74.366444361903376</c:v>
                </c:pt>
                <c:pt idx="18">
                  <c:v>66.247082279865751</c:v>
                </c:pt>
                <c:pt idx="19">
                  <c:v>67.664204871220477</c:v>
                </c:pt>
                <c:pt idx="20">
                  <c:v>65.200886366619827</c:v>
                </c:pt>
                <c:pt idx="21">
                  <c:v>58.435169662171667</c:v>
                </c:pt>
                <c:pt idx="22">
                  <c:v>55.52111449951596</c:v>
                </c:pt>
                <c:pt idx="23">
                  <c:v>58.479897591001929</c:v>
                </c:pt>
                <c:pt idx="24">
                  <c:v>53.944805187213873</c:v>
                </c:pt>
                <c:pt idx="25">
                  <c:v>54.90141071343362</c:v>
                </c:pt>
                <c:pt idx="26">
                  <c:v>57.96518455445041</c:v>
                </c:pt>
                <c:pt idx="27">
                  <c:v>54.164740865543521</c:v>
                </c:pt>
                <c:pt idx="28">
                  <c:v>56.289232139302918</c:v>
                </c:pt>
                <c:pt idx="29">
                  <c:v>48.546796939368214</c:v>
                </c:pt>
                <c:pt idx="30">
                  <c:v>35.891926527594784</c:v>
                </c:pt>
                <c:pt idx="31">
                  <c:v>23.237056115821343</c:v>
                </c:pt>
                <c:pt idx="32">
                  <c:v>17.42779208686601</c:v>
                </c:pt>
                <c:pt idx="33">
                  <c:v>11.618528057910671</c:v>
                </c:pt>
                <c:pt idx="34">
                  <c:v>5.8092640289553312</c:v>
                </c:pt>
                <c:pt idx="35">
                  <c:v>0</c:v>
                </c:pt>
              </c:numCache>
            </c:numRef>
          </c:yVal>
          <c:smooth val="0"/>
          <c:extLst>
            <c:ext xmlns:c16="http://schemas.microsoft.com/office/drawing/2014/chart" uri="{C3380CC4-5D6E-409C-BE32-E72D297353CC}">
              <c16:uniqueId val="{00000000-1C7F-4094-B0BF-BD520592ABC9}"/>
            </c:ext>
          </c:extLst>
        </c:ser>
        <c:ser>
          <c:idx val="1"/>
          <c:order val="1"/>
          <c:tx>
            <c:strRef>
              <c:f>[27]DNK!$B$46</c:f>
              <c:strCache>
                <c:ptCount val="1"/>
                <c:pt idx="0">
                  <c:v>Non-CO₂</c:v>
                </c:pt>
              </c:strCache>
            </c:strRef>
          </c:tx>
          <c:spPr>
            <a:ln w="19050" cap="rnd">
              <a:solidFill>
                <a:schemeClr val="accent2">
                  <a:lumMod val="60000"/>
                  <a:lumOff val="40000"/>
                </a:schemeClr>
              </a:solidFill>
              <a:round/>
            </a:ln>
            <a:effectLst/>
          </c:spPr>
          <c:marker>
            <c:symbol val="none"/>
          </c:marker>
          <c:xVal>
            <c:numRef>
              <c:f>[27]DNK!$C$41:$AL$41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[27]DNK!$C$46:$AL$46</c:f>
              <c:numCache>
                <c:formatCode>General</c:formatCode>
                <c:ptCount val="36"/>
                <c:pt idx="0">
                  <c:v>16.177205561910327</c:v>
                </c:pt>
                <c:pt idx="1">
                  <c:v>16.225707582422046</c:v>
                </c:pt>
                <c:pt idx="2">
                  <c:v>16.072675822937079</c:v>
                </c:pt>
                <c:pt idx="3">
                  <c:v>16.144498755273524</c:v>
                </c:pt>
                <c:pt idx="4">
                  <c:v>16.008168055746779</c:v>
                </c:pt>
                <c:pt idx="5">
                  <c:v>16.101536013845475</c:v>
                </c:pt>
                <c:pt idx="6">
                  <c:v>15.961747197631354</c:v>
                </c:pt>
                <c:pt idx="7">
                  <c:v>15.88649859774678</c:v>
                </c:pt>
                <c:pt idx="8">
                  <c:v>16.114502132622157</c:v>
                </c:pt>
                <c:pt idx="9">
                  <c:v>16.228429034713457</c:v>
                </c:pt>
                <c:pt idx="10">
                  <c:v>16.187663435979452</c:v>
                </c:pt>
                <c:pt idx="11">
                  <c:v>16.209339725151899</c:v>
                </c:pt>
                <c:pt idx="12">
                  <c:v>16.102020916000569</c:v>
                </c:pt>
                <c:pt idx="13">
                  <c:v>16.029161563928028</c:v>
                </c:pt>
                <c:pt idx="14">
                  <c:v>15.470611936592185</c:v>
                </c:pt>
                <c:pt idx="15">
                  <c:v>14.632649283120649</c:v>
                </c:pt>
                <c:pt idx="16">
                  <c:v>14.433393340848909</c:v>
                </c:pt>
                <c:pt idx="17">
                  <c:v>14.619173439918178</c:v>
                </c:pt>
                <c:pt idx="18">
                  <c:v>14.492020922812074</c:v>
                </c:pt>
                <c:pt idx="19">
                  <c:v>14.193039252078499</c:v>
                </c:pt>
                <c:pt idx="20">
                  <c:v>13.997024267712924</c:v>
                </c:pt>
                <c:pt idx="21">
                  <c:v>13.789417062301453</c:v>
                </c:pt>
                <c:pt idx="22">
                  <c:v>13.638114778747493</c:v>
                </c:pt>
                <c:pt idx="23">
                  <c:v>13.501467044469301</c:v>
                </c:pt>
                <c:pt idx="24">
                  <c:v>13.512156030497337</c:v>
                </c:pt>
                <c:pt idx="25">
                  <c:v>13.266297409601478</c:v>
                </c:pt>
                <c:pt idx="26">
                  <c:v>13.517523310086787</c:v>
                </c:pt>
                <c:pt idx="27">
                  <c:v>13.48364677432923</c:v>
                </c:pt>
                <c:pt idx="28">
                  <c:v>13.469512982025613</c:v>
                </c:pt>
                <c:pt idx="29">
                  <c:v>12.971852755010108</c:v>
                </c:pt>
                <c:pt idx="30">
                  <c:v>12.107894532003817</c:v>
                </c:pt>
                <c:pt idx="31">
                  <c:v>11.243936308997529</c:v>
                </c:pt>
                <c:pt idx="32">
                  <c:v>10.273143145512959</c:v>
                </c:pt>
                <c:pt idx="33">
                  <c:v>9.302349982028387</c:v>
                </c:pt>
                <c:pt idx="34">
                  <c:v>8.3315568185438167</c:v>
                </c:pt>
                <c:pt idx="35">
                  <c:v>7.3607636550592455</c:v>
                </c:pt>
              </c:numCache>
            </c:numRef>
          </c:yVal>
          <c:smooth val="0"/>
          <c:extLst>
            <c:ext xmlns:c16="http://schemas.microsoft.com/office/drawing/2014/chart" uri="{C3380CC4-5D6E-409C-BE32-E72D297353CC}">
              <c16:uniqueId val="{00000001-1C7F-4094-B0BF-BD520592ABC9}"/>
            </c:ext>
          </c:extLst>
        </c:ser>
        <c:ser>
          <c:idx val="2"/>
          <c:order val="2"/>
          <c:tx>
            <c:strRef>
              <c:f>[27]DNK!$B$44</c:f>
              <c:strCache>
                <c:ptCount val="1"/>
                <c:pt idx="0">
                  <c:v>LULUCF</c:v>
                </c:pt>
              </c:strCache>
            </c:strRef>
          </c:tx>
          <c:spPr>
            <a:ln w="19050" cap="rnd">
              <a:solidFill>
                <a:schemeClr val="accent6"/>
              </a:solidFill>
              <a:round/>
            </a:ln>
            <a:effectLst/>
          </c:spPr>
          <c:marker>
            <c:symbol val="none"/>
          </c:marker>
          <c:xVal>
            <c:numRef>
              <c:f>[27]DNK!$C$41:$AL$41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[27]DNK!$C$44:$AL$44</c:f>
              <c:numCache>
                <c:formatCode>General</c:formatCode>
                <c:ptCount val="36"/>
                <c:pt idx="1">
                  <c:v>5.7518318118993754</c:v>
                </c:pt>
                <c:pt idx="2">
                  <c:v>6.9916653396298827</c:v>
                </c:pt>
                <c:pt idx="3">
                  <c:v>5.7923115847924285</c:v>
                </c:pt>
                <c:pt idx="4">
                  <c:v>4.9066990187492419</c:v>
                </c:pt>
                <c:pt idx="5">
                  <c:v>4.9865075328466508</c:v>
                </c:pt>
                <c:pt idx="6">
                  <c:v>4.4618325344255352</c:v>
                </c:pt>
                <c:pt idx="7">
                  <c:v>4.7619480631222952</c:v>
                </c:pt>
                <c:pt idx="8">
                  <c:v>4.7225337323339893</c:v>
                </c:pt>
                <c:pt idx="9">
                  <c:v>5.0081481065246072</c:v>
                </c:pt>
                <c:pt idx="10">
                  <c:v>5.2404622841414952</c:v>
                </c:pt>
                <c:pt idx="11">
                  <c:v>5.5251418560043479</c:v>
                </c:pt>
                <c:pt idx="12">
                  <c:v>6.5793436794968718</c:v>
                </c:pt>
                <c:pt idx="13">
                  <c:v>6.3478915454044449</c:v>
                </c:pt>
                <c:pt idx="14">
                  <c:v>6.021544617630469</c:v>
                </c:pt>
                <c:pt idx="15">
                  <c:v>5.9424806227914537</c:v>
                </c:pt>
                <c:pt idx="16">
                  <c:v>6.120715879805954</c:v>
                </c:pt>
                <c:pt idx="17">
                  <c:v>3.6696211627188005</c:v>
                </c:pt>
                <c:pt idx="18">
                  <c:v>-0.86172999035752951</c:v>
                </c:pt>
                <c:pt idx="19">
                  <c:v>3.3094101738459902</c:v>
                </c:pt>
                <c:pt idx="20">
                  <c:v>0.54611372986129758</c:v>
                </c:pt>
                <c:pt idx="21">
                  <c:v>-0.98633242179658365</c:v>
                </c:pt>
                <c:pt idx="22">
                  <c:v>0.68339588170250976</c:v>
                </c:pt>
                <c:pt idx="23">
                  <c:v>1.9182940395166261</c:v>
                </c:pt>
                <c:pt idx="24">
                  <c:v>1.5834439296347718</c:v>
                </c:pt>
                <c:pt idx="25">
                  <c:v>5.1593239020623312</c:v>
                </c:pt>
                <c:pt idx="26">
                  <c:v>6.1669128261904991</c:v>
                </c:pt>
                <c:pt idx="27">
                  <c:v>4.4867171938234689</c:v>
                </c:pt>
                <c:pt idx="28">
                  <c:v>6.5947488406649741</c:v>
                </c:pt>
                <c:pt idx="29">
                  <c:v>4.3059122626414466</c:v>
                </c:pt>
                <c:pt idx="30">
                  <c:v>1.9</c:v>
                </c:pt>
                <c:pt idx="31">
                  <c:v>1.9</c:v>
                </c:pt>
                <c:pt idx="32">
                  <c:v>0.80000000000000027</c:v>
                </c:pt>
                <c:pt idx="33">
                  <c:v>-0.25899741637219392</c:v>
                </c:pt>
                <c:pt idx="34">
                  <c:v>-1.3179948327443873</c:v>
                </c:pt>
                <c:pt idx="35">
                  <c:v>-2.3769922491165811</c:v>
                </c:pt>
              </c:numCache>
            </c:numRef>
          </c:yVal>
          <c:smooth val="0"/>
          <c:extLst>
            <c:ext xmlns:c16="http://schemas.microsoft.com/office/drawing/2014/chart" uri="{C3380CC4-5D6E-409C-BE32-E72D297353CC}">
              <c16:uniqueId val="{00000002-1C7F-4094-B0BF-BD520592ABC9}"/>
            </c:ext>
          </c:extLst>
        </c:ser>
        <c:ser>
          <c:idx val="3"/>
          <c:order val="3"/>
          <c:tx>
            <c:strRef>
              <c:f>[27]DNK!$B$45</c:f>
              <c:strCache>
                <c:ptCount val="1"/>
                <c:pt idx="0">
                  <c:v>Energy related CO₂</c:v>
                </c:pt>
              </c:strCache>
            </c:strRef>
          </c:tx>
          <c:spPr>
            <a:ln w="19050" cap="rnd">
              <a:solidFill>
                <a:schemeClr val="bg1">
                  <a:lumMod val="65000"/>
                </a:schemeClr>
              </a:solidFill>
              <a:round/>
            </a:ln>
            <a:effectLst/>
          </c:spPr>
          <c:marker>
            <c:symbol val="none"/>
          </c:marker>
          <c:xVal>
            <c:numRef>
              <c:f>[27]DNK!$C$41:$AL$41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[27]DNK!$C$45:$AL$45</c:f>
              <c:numCache>
                <c:formatCode>General</c:formatCode>
                <c:ptCount val="36"/>
                <c:pt idx="0">
                  <c:v>54.82281482466999</c:v>
                </c:pt>
                <c:pt idx="1">
                  <c:v>65.404965206201922</c:v>
                </c:pt>
                <c:pt idx="2">
                  <c:v>59.570864507354791</c:v>
                </c:pt>
                <c:pt idx="3">
                  <c:v>61.659614701083164</c:v>
                </c:pt>
                <c:pt idx="4">
                  <c:v>65.676550650045158</c:v>
                </c:pt>
                <c:pt idx="5">
                  <c:v>62.63042843035835</c:v>
                </c:pt>
                <c:pt idx="6">
                  <c:v>75.961223946549708</c:v>
                </c:pt>
                <c:pt idx="7">
                  <c:v>66.578438165920332</c:v>
                </c:pt>
                <c:pt idx="8">
                  <c:v>62.37238254641138</c:v>
                </c:pt>
                <c:pt idx="9">
                  <c:v>59.818199823175661</c:v>
                </c:pt>
                <c:pt idx="10">
                  <c:v>55.585748207587464</c:v>
                </c:pt>
                <c:pt idx="11">
                  <c:v>57.298898462257675</c:v>
                </c:pt>
                <c:pt idx="12">
                  <c:v>56.872256442921895</c:v>
                </c:pt>
                <c:pt idx="13">
                  <c:v>62.03101108374976</c:v>
                </c:pt>
                <c:pt idx="14">
                  <c:v>56.477137670963621</c:v>
                </c:pt>
                <c:pt idx="15">
                  <c:v>52.908691291879954</c:v>
                </c:pt>
                <c:pt idx="16">
                  <c:v>60.834945062170007</c:v>
                </c:pt>
                <c:pt idx="17">
                  <c:v>56.0776497592664</c:v>
                </c:pt>
                <c:pt idx="18">
                  <c:v>52.616791347411208</c:v>
                </c:pt>
                <c:pt idx="19">
                  <c:v>50.161755445295988</c:v>
                </c:pt>
                <c:pt idx="20">
                  <c:v>50.657748369045599</c:v>
                </c:pt>
                <c:pt idx="21">
                  <c:v>45.632085021666796</c:v>
                </c:pt>
                <c:pt idx="22">
                  <c:v>41.199603839065958</c:v>
                </c:pt>
                <c:pt idx="23">
                  <c:v>43.060136507016004</c:v>
                </c:pt>
                <c:pt idx="24">
                  <c:v>38.849205227081768</c:v>
                </c:pt>
                <c:pt idx="25">
                  <c:v>36.475789401769809</c:v>
                </c:pt>
                <c:pt idx="26">
                  <c:v>38.280748418173125</c:v>
                </c:pt>
                <c:pt idx="27">
                  <c:v>36.194376897390825</c:v>
                </c:pt>
                <c:pt idx="28">
                  <c:v>36.224970316612328</c:v>
                </c:pt>
                <c:pt idx="29">
                  <c:v>31.26903192171666</c:v>
                </c:pt>
                <c:pt idx="30">
                  <c:v>21.884031995590966</c:v>
                </c:pt>
                <c:pt idx="31">
                  <c:v>10.093119806823813</c:v>
                </c:pt>
                <c:pt idx="32">
                  <c:v>6.3546489413530498</c:v>
                </c:pt>
                <c:pt idx="33">
                  <c:v>2.5751754922544787</c:v>
                </c:pt>
                <c:pt idx="34">
                  <c:v>-1.2042979568440986</c:v>
                </c:pt>
                <c:pt idx="35">
                  <c:v>-4.9837714059426643</c:v>
                </c:pt>
              </c:numCache>
            </c:numRef>
          </c:yVal>
          <c:smooth val="0"/>
          <c:extLst>
            <c:ext xmlns:c16="http://schemas.microsoft.com/office/drawing/2014/chart" uri="{C3380CC4-5D6E-409C-BE32-E72D297353CC}">
              <c16:uniqueId val="{00000003-1C7F-4094-B0BF-BD520592ABC9}"/>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FIN!$B$11</c:f>
          <c:strCache>
            <c:ptCount val="1"/>
            <c:pt idx="0">
              <c:v>Finland</c:v>
            </c:pt>
          </c:strCache>
        </c:strRef>
      </c:tx>
      <c:layout>
        <c:manualLayout>
          <c:xMode val="edge"/>
          <c:yMode val="edge"/>
          <c:x val="0.7138922547243665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FIN!$B$42</c:f>
              <c:strCache>
                <c:ptCount val="1"/>
                <c:pt idx="0">
                  <c:v>Net total</c:v>
                </c:pt>
              </c:strCache>
            </c:strRef>
          </c:tx>
          <c:spPr>
            <a:ln w="19050" cap="rnd">
              <a:solidFill>
                <a:schemeClr val="tx1"/>
              </a:solidFill>
              <a:round/>
            </a:ln>
            <a:effectLst/>
          </c:spPr>
          <c:marker>
            <c:symbol val="none"/>
          </c:marker>
          <c:xVal>
            <c:numRef>
              <c:f>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FIN!$C$42:$AL$42</c:f>
              <c:numCache>
                <c:formatCode>#,##0.0</c:formatCode>
                <c:ptCount val="36"/>
                <c:pt idx="0">
                  <c:v>56.299600344707834</c:v>
                </c:pt>
                <c:pt idx="1">
                  <c:v>41.673383805471452</c:v>
                </c:pt>
                <c:pt idx="2">
                  <c:v>46.336707809943526</c:v>
                </c:pt>
                <c:pt idx="3">
                  <c:v>48.453567403355315</c:v>
                </c:pt>
                <c:pt idx="4">
                  <c:v>60.6527893253391</c:v>
                </c:pt>
                <c:pt idx="5">
                  <c:v>57.594821963122328</c:v>
                </c:pt>
                <c:pt idx="6">
                  <c:v>56.25632437884677</c:v>
                </c:pt>
                <c:pt idx="7">
                  <c:v>59.012070939260795</c:v>
                </c:pt>
                <c:pt idx="8">
                  <c:v>57.07750492835828</c:v>
                </c:pt>
                <c:pt idx="9">
                  <c:v>54.180007496420266</c:v>
                </c:pt>
                <c:pt idx="10">
                  <c:v>51.247527416409199</c:v>
                </c:pt>
                <c:pt idx="11">
                  <c:v>54.701475684692262</c:v>
                </c:pt>
                <c:pt idx="12">
                  <c:v>56.065658242816198</c:v>
                </c:pt>
                <c:pt idx="13">
                  <c:v>63.196826297001337</c:v>
                </c:pt>
                <c:pt idx="14">
                  <c:v>58.336401499036924</c:v>
                </c:pt>
                <c:pt idx="15">
                  <c:v>45.406618290133864</c:v>
                </c:pt>
                <c:pt idx="16">
                  <c:v>50.669797080690451</c:v>
                </c:pt>
                <c:pt idx="17">
                  <c:v>56.988935911336242</c:v>
                </c:pt>
                <c:pt idx="18">
                  <c:v>50.170719915736527</c:v>
                </c:pt>
                <c:pt idx="19">
                  <c:v>33.981953221983382</c:v>
                </c:pt>
                <c:pt idx="20">
                  <c:v>53.187355123777671</c:v>
                </c:pt>
                <c:pt idx="21">
                  <c:v>45.165261235102477</c:v>
                </c:pt>
                <c:pt idx="22">
                  <c:v>36.969320890803353</c:v>
                </c:pt>
                <c:pt idx="23">
                  <c:v>43.814855014295752</c:v>
                </c:pt>
                <c:pt idx="24">
                  <c:v>37.357493152758138</c:v>
                </c:pt>
                <c:pt idx="25">
                  <c:v>36.21681727530958</c:v>
                </c:pt>
                <c:pt idx="26">
                  <c:v>41.286177652584755</c:v>
                </c:pt>
                <c:pt idx="27">
                  <c:v>38.154238179104219</c:v>
                </c:pt>
                <c:pt idx="28">
                  <c:v>46.091243615736659</c:v>
                </c:pt>
                <c:pt idx="29">
                  <c:v>34.86990540206267</c:v>
                </c:pt>
                <c:pt idx="30">
                  <c:v>23.246603601375114</c:v>
                </c:pt>
                <c:pt idx="31">
                  <c:v>11.623301800687555</c:v>
                </c:pt>
                <c:pt idx="32">
                  <c:v>0</c:v>
                </c:pt>
                <c:pt idx="33">
                  <c:v>-2.99957322180639</c:v>
                </c:pt>
                <c:pt idx="34">
                  <c:v>-5.3869662589824205</c:v>
                </c:pt>
                <c:pt idx="35">
                  <c:v>-7.7743592961584556</c:v>
                </c:pt>
              </c:numCache>
            </c:numRef>
          </c:yVal>
          <c:smooth val="0"/>
          <c:extLst>
            <c:ext xmlns:c16="http://schemas.microsoft.com/office/drawing/2014/chart" uri="{C3380CC4-5D6E-409C-BE32-E72D297353CC}">
              <c16:uniqueId val="{00000000-D9A3-48E3-8290-A853A68B8F78}"/>
            </c:ext>
          </c:extLst>
        </c:ser>
        <c:ser>
          <c:idx val="1"/>
          <c:order val="1"/>
          <c:tx>
            <c:strRef>
              <c:f>FIN!$B$46</c:f>
              <c:strCache>
                <c:ptCount val="1"/>
                <c:pt idx="0">
                  <c:v>Non-CO₂</c:v>
                </c:pt>
              </c:strCache>
            </c:strRef>
          </c:tx>
          <c:spPr>
            <a:ln w="19050" cap="rnd">
              <a:solidFill>
                <a:schemeClr val="accent2">
                  <a:lumMod val="60000"/>
                  <a:lumOff val="40000"/>
                </a:schemeClr>
              </a:solidFill>
              <a:round/>
            </a:ln>
            <a:effectLst/>
          </c:spPr>
          <c:marker>
            <c:symbol val="none"/>
          </c:marker>
          <c:xVal>
            <c:numRef>
              <c:f>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FIN!$C$46:$AL$46</c:f>
              <c:numCache>
                <c:formatCode>#,##0.0</c:formatCode>
                <c:ptCount val="36"/>
                <c:pt idx="0">
                  <c:v>14.093389403261874</c:v>
                </c:pt>
                <c:pt idx="1">
                  <c:v>13.623766187886638</c:v>
                </c:pt>
                <c:pt idx="2">
                  <c:v>13.131080029465913</c:v>
                </c:pt>
                <c:pt idx="3">
                  <c:v>13.331504279224518</c:v>
                </c:pt>
                <c:pt idx="4">
                  <c:v>13.499164709633057</c:v>
                </c:pt>
                <c:pt idx="5">
                  <c:v>13.511115251384076</c:v>
                </c:pt>
                <c:pt idx="6">
                  <c:v>13.570916364091644</c:v>
                </c:pt>
                <c:pt idx="7">
                  <c:v>13.598122969554865</c:v>
                </c:pt>
                <c:pt idx="8">
                  <c:v>13.25309925223398</c:v>
                </c:pt>
                <c:pt idx="9">
                  <c:v>13.122003811541241</c:v>
                </c:pt>
                <c:pt idx="10">
                  <c:v>13.107098469499746</c:v>
                </c:pt>
                <c:pt idx="11">
                  <c:v>12.939373711406866</c:v>
                </c:pt>
                <c:pt idx="12">
                  <c:v>12.849444618141831</c:v>
                </c:pt>
                <c:pt idx="13">
                  <c:v>12.874253349054726</c:v>
                </c:pt>
                <c:pt idx="14">
                  <c:v>12.878251611767823</c:v>
                </c:pt>
                <c:pt idx="15">
                  <c:v>12.794177898346923</c:v>
                </c:pt>
                <c:pt idx="16">
                  <c:v>12.823473088100087</c:v>
                </c:pt>
                <c:pt idx="17">
                  <c:v>12.784487499119109</c:v>
                </c:pt>
                <c:pt idx="18">
                  <c:v>12.842764226256399</c:v>
                </c:pt>
                <c:pt idx="19">
                  <c:v>11.910335226970275</c:v>
                </c:pt>
                <c:pt idx="20">
                  <c:v>11.55029333867779</c:v>
                </c:pt>
                <c:pt idx="21">
                  <c:v>11.233753319788143</c:v>
                </c:pt>
                <c:pt idx="22">
                  <c:v>11.197091948930378</c:v>
                </c:pt>
                <c:pt idx="23">
                  <c:v>11.105400652521823</c:v>
                </c:pt>
                <c:pt idx="24">
                  <c:v>11.056209419207121</c:v>
                </c:pt>
                <c:pt idx="25">
                  <c:v>10.972535852801897</c:v>
                </c:pt>
                <c:pt idx="26">
                  <c:v>10.812094100850899</c:v>
                </c:pt>
                <c:pt idx="27">
                  <c:v>10.66365761783964</c:v>
                </c:pt>
                <c:pt idx="28">
                  <c:v>10.509718744356626</c:v>
                </c:pt>
                <c:pt idx="29">
                  <c:v>10.199904858318348</c:v>
                </c:pt>
                <c:pt idx="30">
                  <c:v>9.4300404760449652</c:v>
                </c:pt>
                <c:pt idx="31">
                  <c:v>8.6601760937715824</c:v>
                </c:pt>
                <c:pt idx="32">
                  <c:v>8.1146774849608789</c:v>
                </c:pt>
                <c:pt idx="33">
                  <c:v>7.569178876150179</c:v>
                </c:pt>
                <c:pt idx="34">
                  <c:v>7.0236802673394774</c:v>
                </c:pt>
                <c:pt idx="35">
                  <c:v>6.4781816585287766</c:v>
                </c:pt>
              </c:numCache>
            </c:numRef>
          </c:yVal>
          <c:smooth val="0"/>
          <c:extLst>
            <c:ext xmlns:c16="http://schemas.microsoft.com/office/drawing/2014/chart" uri="{C3380CC4-5D6E-409C-BE32-E72D297353CC}">
              <c16:uniqueId val="{00000001-D9A3-48E3-8290-A853A68B8F78}"/>
            </c:ext>
          </c:extLst>
        </c:ser>
        <c:ser>
          <c:idx val="2"/>
          <c:order val="2"/>
          <c:tx>
            <c:strRef>
              <c:f>FIN!$B$44</c:f>
              <c:strCache>
                <c:ptCount val="1"/>
                <c:pt idx="0">
                  <c:v>LULUCF</c:v>
                </c:pt>
              </c:strCache>
            </c:strRef>
          </c:tx>
          <c:spPr>
            <a:ln w="19050" cap="rnd">
              <a:solidFill>
                <a:schemeClr val="accent6"/>
              </a:solidFill>
              <a:round/>
            </a:ln>
            <a:effectLst/>
          </c:spPr>
          <c:marker>
            <c:symbol val="none"/>
          </c:marker>
          <c:xVal>
            <c:numRef>
              <c:f>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FIN!$C$44:$AL$44</c:f>
              <c:numCache>
                <c:formatCode>#,##0.0</c:formatCode>
                <c:ptCount val="36"/>
                <c:pt idx="0">
                  <c:v>-14.765663330000015</c:v>
                </c:pt>
                <c:pt idx="1">
                  <c:v>-27.180786467333363</c:v>
                </c:pt>
                <c:pt idx="2">
                  <c:v>-21.079898695666689</c:v>
                </c:pt>
                <c:pt idx="3">
                  <c:v>-21.23048994800002</c:v>
                </c:pt>
                <c:pt idx="4">
                  <c:v>-14.562577600333345</c:v>
                </c:pt>
                <c:pt idx="5">
                  <c:v>-14.061736397333345</c:v>
                </c:pt>
                <c:pt idx="6">
                  <c:v>-21.377001271333352</c:v>
                </c:pt>
                <c:pt idx="7">
                  <c:v>-17.309044452333346</c:v>
                </c:pt>
                <c:pt idx="8">
                  <c:v>-15.548850417000011</c:v>
                </c:pt>
                <c:pt idx="9">
                  <c:v>-17.836766266000012</c:v>
                </c:pt>
                <c:pt idx="10">
                  <c:v>-18.897818204666681</c:v>
                </c:pt>
                <c:pt idx="11">
                  <c:v>-20.774104013333353</c:v>
                </c:pt>
                <c:pt idx="12">
                  <c:v>-21.843577945666688</c:v>
                </c:pt>
                <c:pt idx="13">
                  <c:v>-22.335247848333353</c:v>
                </c:pt>
                <c:pt idx="14">
                  <c:v>-23.502604970000018</c:v>
                </c:pt>
                <c:pt idx="15">
                  <c:v>-24.430457812333355</c:v>
                </c:pt>
                <c:pt idx="16">
                  <c:v>-30.538098781666694</c:v>
                </c:pt>
                <c:pt idx="17">
                  <c:v>-22.55585458300002</c:v>
                </c:pt>
                <c:pt idx="18">
                  <c:v>-21.281662862000019</c:v>
                </c:pt>
                <c:pt idx="19">
                  <c:v>-33.852747195000035</c:v>
                </c:pt>
                <c:pt idx="20">
                  <c:v>-22.462389538666688</c:v>
                </c:pt>
                <c:pt idx="21">
                  <c:v>-22.734144135000022</c:v>
                </c:pt>
                <c:pt idx="22">
                  <c:v>-25.449917714666693</c:v>
                </c:pt>
                <c:pt idx="23">
                  <c:v>-19.041504984333351</c:v>
                </c:pt>
                <c:pt idx="24">
                  <c:v>-21.342579549666688</c:v>
                </c:pt>
                <c:pt idx="25">
                  <c:v>-18.869432313000015</c:v>
                </c:pt>
                <c:pt idx="26">
                  <c:v>-16.75346401333335</c:v>
                </c:pt>
                <c:pt idx="27">
                  <c:v>-17.182482863333348</c:v>
                </c:pt>
                <c:pt idx="28">
                  <c:v>-10.267824527333342</c:v>
                </c:pt>
                <c:pt idx="29">
                  <c:v>-16.126428623188474</c:v>
                </c:pt>
                <c:pt idx="30">
                  <c:v>-18.446158881835913</c:v>
                </c:pt>
                <c:pt idx="31">
                  <c:v>-20.765889140483353</c:v>
                </c:pt>
                <c:pt idx="32">
                  <c:v>-20.765889140483353</c:v>
                </c:pt>
                <c:pt idx="33">
                  <c:v>-20.765889140483353</c:v>
                </c:pt>
                <c:pt idx="34">
                  <c:v>-21.376650585791687</c:v>
                </c:pt>
                <c:pt idx="35">
                  <c:v>-21.987412031100021</c:v>
                </c:pt>
              </c:numCache>
            </c:numRef>
          </c:yVal>
          <c:smooth val="0"/>
          <c:extLst>
            <c:ext xmlns:c16="http://schemas.microsoft.com/office/drawing/2014/chart" uri="{C3380CC4-5D6E-409C-BE32-E72D297353CC}">
              <c16:uniqueId val="{00000002-D9A3-48E3-8290-A853A68B8F78}"/>
            </c:ext>
          </c:extLst>
        </c:ser>
        <c:ser>
          <c:idx val="3"/>
          <c:order val="3"/>
          <c:tx>
            <c:strRef>
              <c:f>FIN!$B$45</c:f>
              <c:strCache>
                <c:ptCount val="1"/>
                <c:pt idx="0">
                  <c:v>Energy related CO₂</c:v>
                </c:pt>
              </c:strCache>
            </c:strRef>
          </c:tx>
          <c:spPr>
            <a:ln w="19050" cap="rnd">
              <a:solidFill>
                <a:schemeClr val="bg1">
                  <a:lumMod val="65000"/>
                </a:schemeClr>
              </a:solidFill>
              <a:round/>
            </a:ln>
            <a:effectLst/>
          </c:spPr>
          <c:marker>
            <c:symbol val="none"/>
          </c:marker>
          <c:xVal>
            <c:numRef>
              <c:f>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FIN!$C$45:$AL$45</c:f>
              <c:numCache>
                <c:formatCode>#,##0.0</c:formatCode>
                <c:ptCount val="36"/>
                <c:pt idx="0">
                  <c:v>56.971874271445976</c:v>
                </c:pt>
                <c:pt idx="1">
                  <c:v>55.230404084918185</c:v>
                </c:pt>
                <c:pt idx="2">
                  <c:v>54.285526476144305</c:v>
                </c:pt>
                <c:pt idx="3">
                  <c:v>56.352553072130817</c:v>
                </c:pt>
                <c:pt idx="4">
                  <c:v>61.716202216039385</c:v>
                </c:pt>
                <c:pt idx="5">
                  <c:v>58.1454431090716</c:v>
                </c:pt>
                <c:pt idx="6">
                  <c:v>64.062409286088482</c:v>
                </c:pt>
                <c:pt idx="7">
                  <c:v>62.722992422039269</c:v>
                </c:pt>
                <c:pt idx="8">
                  <c:v>59.373256093124311</c:v>
                </c:pt>
                <c:pt idx="9">
                  <c:v>58.894769950879045</c:v>
                </c:pt>
                <c:pt idx="10">
                  <c:v>57.03824715157613</c:v>
                </c:pt>
                <c:pt idx="11">
                  <c:v>62.536205986618747</c:v>
                </c:pt>
                <c:pt idx="12">
                  <c:v>65.059791570341048</c:v>
                </c:pt>
                <c:pt idx="13">
                  <c:v>72.657820796279964</c:v>
                </c:pt>
                <c:pt idx="14">
                  <c:v>68.960754857269123</c:v>
                </c:pt>
                <c:pt idx="15">
                  <c:v>57.042898204120299</c:v>
                </c:pt>
                <c:pt idx="16">
                  <c:v>68.384422774257061</c:v>
                </c:pt>
                <c:pt idx="17">
                  <c:v>66.76030299521716</c:v>
                </c:pt>
                <c:pt idx="18">
                  <c:v>58.609618551480146</c:v>
                </c:pt>
                <c:pt idx="19">
                  <c:v>55.924365190013148</c:v>
                </c:pt>
                <c:pt idx="20">
                  <c:v>64.099451323766573</c:v>
                </c:pt>
                <c:pt idx="21">
                  <c:v>56.665652050314357</c:v>
                </c:pt>
                <c:pt idx="22">
                  <c:v>51.222146656539664</c:v>
                </c:pt>
                <c:pt idx="23">
                  <c:v>51.75095934610728</c:v>
                </c:pt>
                <c:pt idx="24">
                  <c:v>47.643863283217705</c:v>
                </c:pt>
                <c:pt idx="25">
                  <c:v>44.113713735507702</c:v>
                </c:pt>
                <c:pt idx="26">
                  <c:v>47.227547565067205</c:v>
                </c:pt>
                <c:pt idx="27">
                  <c:v>44.673063424597927</c:v>
                </c:pt>
                <c:pt idx="28">
                  <c:v>45.849349398713379</c:v>
                </c:pt>
                <c:pt idx="29">
                  <c:v>40.796429166932796</c:v>
                </c:pt>
                <c:pt idx="30">
                  <c:v>32.262722007166062</c:v>
                </c:pt>
                <c:pt idx="31">
                  <c:v>23.729014847399327</c:v>
                </c:pt>
                <c:pt idx="32">
                  <c:v>12.651211655522474</c:v>
                </c:pt>
                <c:pt idx="33">
                  <c:v>10.197137042526784</c:v>
                </c:pt>
                <c:pt idx="34">
                  <c:v>8.9660040594697872</c:v>
                </c:pt>
                <c:pt idx="35">
                  <c:v>7.7348710764127899</c:v>
                </c:pt>
              </c:numCache>
            </c:numRef>
          </c:yVal>
          <c:smooth val="0"/>
          <c:extLst>
            <c:ext xmlns:c16="http://schemas.microsoft.com/office/drawing/2014/chart" uri="{C3380CC4-5D6E-409C-BE32-E72D297353CC}">
              <c16:uniqueId val="{00000003-D9A3-48E3-8290-A853A68B8F78}"/>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[27]FIN!$B$11</c:f>
          <c:strCache>
            <c:ptCount val="1"/>
            <c:pt idx="0">
              <c:v>Finland</c:v>
            </c:pt>
          </c:strCache>
        </c:strRef>
      </c:tx>
      <c:layout>
        <c:manualLayout>
          <c:xMode val="edge"/>
          <c:yMode val="edge"/>
          <c:x val="0.7138922547243665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[27]FIN!$B$42</c:f>
              <c:strCache>
                <c:ptCount val="1"/>
                <c:pt idx="0">
                  <c:v>Net total</c:v>
                </c:pt>
              </c:strCache>
            </c:strRef>
          </c:tx>
          <c:spPr>
            <a:ln w="19050" cap="rnd">
              <a:solidFill>
                <a:schemeClr val="tx1"/>
              </a:solidFill>
              <a:round/>
            </a:ln>
            <a:effectLst/>
          </c:spPr>
          <c:marker>
            <c:symbol val="none"/>
          </c:marker>
          <c:xVal>
            <c:numRef>
              <c:f>[27]FIN!$C$41:$AL$41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[27]FIN!$C$42:$AL$42</c:f>
              <c:numCache>
                <c:formatCode>General</c:formatCode>
                <c:ptCount val="36"/>
                <c:pt idx="0">
                  <c:v>56.299600344707834</c:v>
                </c:pt>
                <c:pt idx="1">
                  <c:v>41.673383805471452</c:v>
                </c:pt>
                <c:pt idx="2">
                  <c:v>46.336707809943526</c:v>
                </c:pt>
                <c:pt idx="3">
                  <c:v>48.453567403355315</c:v>
                </c:pt>
                <c:pt idx="4">
                  <c:v>60.6527893253391</c:v>
                </c:pt>
                <c:pt idx="5">
                  <c:v>57.594821963122328</c:v>
                </c:pt>
                <c:pt idx="6">
                  <c:v>56.25632437884677</c:v>
                </c:pt>
                <c:pt idx="7">
                  <c:v>59.012070939260795</c:v>
                </c:pt>
                <c:pt idx="8">
                  <c:v>57.07750492835828</c:v>
                </c:pt>
                <c:pt idx="9">
                  <c:v>54.180007496420266</c:v>
                </c:pt>
                <c:pt idx="10">
                  <c:v>51.247527416409199</c:v>
                </c:pt>
                <c:pt idx="11">
                  <c:v>54.701475684692262</c:v>
                </c:pt>
                <c:pt idx="12">
                  <c:v>56.065658242816198</c:v>
                </c:pt>
                <c:pt idx="13">
                  <c:v>63.196826297001337</c:v>
                </c:pt>
                <c:pt idx="14">
                  <c:v>58.336401499036924</c:v>
                </c:pt>
                <c:pt idx="15">
                  <c:v>45.406618290133864</c:v>
                </c:pt>
                <c:pt idx="16">
                  <c:v>50.669797080690451</c:v>
                </c:pt>
                <c:pt idx="17">
                  <c:v>56.988935911336242</c:v>
                </c:pt>
                <c:pt idx="18">
                  <c:v>50.170719915736527</c:v>
                </c:pt>
                <c:pt idx="19">
                  <c:v>33.981953221983382</c:v>
                </c:pt>
                <c:pt idx="20">
                  <c:v>53.187355123777671</c:v>
                </c:pt>
                <c:pt idx="21">
                  <c:v>45.165261235102477</c:v>
                </c:pt>
                <c:pt idx="22">
                  <c:v>36.969320890803353</c:v>
                </c:pt>
                <c:pt idx="23">
                  <c:v>43.814855014295752</c:v>
                </c:pt>
                <c:pt idx="24">
                  <c:v>37.357493152758138</c:v>
                </c:pt>
                <c:pt idx="25">
                  <c:v>36.21681727530958</c:v>
                </c:pt>
                <c:pt idx="26">
                  <c:v>41.286177652584755</c:v>
                </c:pt>
                <c:pt idx="27">
                  <c:v>38.154238179104219</c:v>
                </c:pt>
                <c:pt idx="28">
                  <c:v>46.091243615736659</c:v>
                </c:pt>
                <c:pt idx="29">
                  <c:v>34.86990540206267</c:v>
                </c:pt>
                <c:pt idx="30">
                  <c:v>23.246603601375114</c:v>
                </c:pt>
                <c:pt idx="31">
                  <c:v>11.623301800687555</c:v>
                </c:pt>
                <c:pt idx="32">
                  <c:v>0</c:v>
                </c:pt>
                <c:pt idx="33">
                  <c:v>-2.99957322180639</c:v>
                </c:pt>
                <c:pt idx="34">
                  <c:v>-5.3869662589824205</c:v>
                </c:pt>
                <c:pt idx="35">
                  <c:v>-7.7743592961584556</c:v>
                </c:pt>
              </c:numCache>
            </c:numRef>
          </c:yVal>
          <c:smooth val="0"/>
          <c:extLst>
            <c:ext xmlns:c16="http://schemas.microsoft.com/office/drawing/2014/chart" uri="{C3380CC4-5D6E-409C-BE32-E72D297353CC}">
              <c16:uniqueId val="{00000000-A94A-47D5-A6A5-E6D8B0146731}"/>
            </c:ext>
          </c:extLst>
        </c:ser>
        <c:ser>
          <c:idx val="1"/>
          <c:order val="1"/>
          <c:tx>
            <c:strRef>
              <c:f>[27]FIN!$B$46</c:f>
              <c:strCache>
                <c:ptCount val="1"/>
                <c:pt idx="0">
                  <c:v>Non-CO₂</c:v>
                </c:pt>
              </c:strCache>
            </c:strRef>
          </c:tx>
          <c:spPr>
            <a:ln w="19050" cap="rnd">
              <a:solidFill>
                <a:schemeClr val="accent2">
                  <a:lumMod val="60000"/>
                  <a:lumOff val="40000"/>
                </a:schemeClr>
              </a:solidFill>
              <a:round/>
            </a:ln>
            <a:effectLst/>
          </c:spPr>
          <c:marker>
            <c:symbol val="none"/>
          </c:marker>
          <c:xVal>
            <c:numRef>
              <c:f>[27]FIN!$C$41:$AL$41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[27]FIN!$C$46:$AL$46</c:f>
              <c:numCache>
                <c:formatCode>General</c:formatCode>
                <c:ptCount val="36"/>
                <c:pt idx="0">
                  <c:v>14.093389403261874</c:v>
                </c:pt>
                <c:pt idx="1">
                  <c:v>13.623766187886638</c:v>
                </c:pt>
                <c:pt idx="2">
                  <c:v>13.131080029465913</c:v>
                </c:pt>
                <c:pt idx="3">
                  <c:v>13.331504279224518</c:v>
                </c:pt>
                <c:pt idx="4">
                  <c:v>13.499164709633057</c:v>
                </c:pt>
                <c:pt idx="5">
                  <c:v>13.511115251384076</c:v>
                </c:pt>
                <c:pt idx="6">
                  <c:v>13.570916364091644</c:v>
                </c:pt>
                <c:pt idx="7">
                  <c:v>13.598122969554865</c:v>
                </c:pt>
                <c:pt idx="8">
                  <c:v>13.25309925223398</c:v>
                </c:pt>
                <c:pt idx="9">
                  <c:v>13.122003811541241</c:v>
                </c:pt>
                <c:pt idx="10">
                  <c:v>13.107098469499746</c:v>
                </c:pt>
                <c:pt idx="11">
                  <c:v>12.939373711406866</c:v>
                </c:pt>
                <c:pt idx="12">
                  <c:v>12.849444618141831</c:v>
                </c:pt>
                <c:pt idx="13">
                  <c:v>12.874253349054726</c:v>
                </c:pt>
                <c:pt idx="14">
                  <c:v>12.878251611767823</c:v>
                </c:pt>
                <c:pt idx="15">
                  <c:v>12.794177898346923</c:v>
                </c:pt>
                <c:pt idx="16">
                  <c:v>12.823473088100087</c:v>
                </c:pt>
                <c:pt idx="17">
                  <c:v>12.784487499119109</c:v>
                </c:pt>
                <c:pt idx="18">
                  <c:v>12.842764226256399</c:v>
                </c:pt>
                <c:pt idx="19">
                  <c:v>11.910335226970275</c:v>
                </c:pt>
                <c:pt idx="20">
                  <c:v>11.55029333867779</c:v>
                </c:pt>
                <c:pt idx="21">
                  <c:v>11.233753319788143</c:v>
                </c:pt>
                <c:pt idx="22">
                  <c:v>11.197091948930378</c:v>
                </c:pt>
                <c:pt idx="23">
                  <c:v>11.105400652521823</c:v>
                </c:pt>
                <c:pt idx="24">
                  <c:v>11.056209419207121</c:v>
                </c:pt>
                <c:pt idx="25">
                  <c:v>10.972535852801897</c:v>
                </c:pt>
                <c:pt idx="26">
                  <c:v>10.812094100850899</c:v>
                </c:pt>
                <c:pt idx="27">
                  <c:v>10.66365761783964</c:v>
                </c:pt>
                <c:pt idx="28">
                  <c:v>10.509718744356626</c:v>
                </c:pt>
                <c:pt idx="29">
                  <c:v>10.199904858318348</c:v>
                </c:pt>
                <c:pt idx="30">
                  <c:v>9.4300404760449652</c:v>
                </c:pt>
                <c:pt idx="31">
                  <c:v>8.6601760937715824</c:v>
                </c:pt>
                <c:pt idx="32">
                  <c:v>8.1146774849608789</c:v>
                </c:pt>
                <c:pt idx="33">
                  <c:v>7.569178876150179</c:v>
                </c:pt>
                <c:pt idx="34">
                  <c:v>7.0236802673394774</c:v>
                </c:pt>
                <c:pt idx="35">
                  <c:v>6.4781816585287766</c:v>
                </c:pt>
              </c:numCache>
            </c:numRef>
          </c:yVal>
          <c:smooth val="0"/>
          <c:extLst>
            <c:ext xmlns:c16="http://schemas.microsoft.com/office/drawing/2014/chart" uri="{C3380CC4-5D6E-409C-BE32-E72D297353CC}">
              <c16:uniqueId val="{00000001-A94A-47D5-A6A5-E6D8B0146731}"/>
            </c:ext>
          </c:extLst>
        </c:ser>
        <c:ser>
          <c:idx val="2"/>
          <c:order val="2"/>
          <c:tx>
            <c:strRef>
              <c:f>[27]FIN!$B$44</c:f>
              <c:strCache>
                <c:ptCount val="1"/>
                <c:pt idx="0">
                  <c:v>LULUCF</c:v>
                </c:pt>
              </c:strCache>
            </c:strRef>
          </c:tx>
          <c:spPr>
            <a:ln w="19050" cap="rnd">
              <a:solidFill>
                <a:schemeClr val="accent6"/>
              </a:solidFill>
              <a:round/>
            </a:ln>
            <a:effectLst/>
          </c:spPr>
          <c:marker>
            <c:symbol val="none"/>
          </c:marker>
          <c:xVal>
            <c:numRef>
              <c:f>[27]FIN!$C$41:$AL$41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[27]FIN!$C$44:$AL$44</c:f>
              <c:numCache>
                <c:formatCode>General</c:formatCode>
                <c:ptCount val="36"/>
                <c:pt idx="0">
                  <c:v>-14.765663330000015</c:v>
                </c:pt>
                <c:pt idx="1">
                  <c:v>-27.180786467333363</c:v>
                </c:pt>
                <c:pt idx="2">
                  <c:v>-21.079898695666689</c:v>
                </c:pt>
                <c:pt idx="3">
                  <c:v>-21.23048994800002</c:v>
                </c:pt>
                <c:pt idx="4">
                  <c:v>-14.562577600333345</c:v>
                </c:pt>
                <c:pt idx="5">
                  <c:v>-14.061736397333345</c:v>
                </c:pt>
                <c:pt idx="6">
                  <c:v>-21.377001271333352</c:v>
                </c:pt>
                <c:pt idx="7">
                  <c:v>-17.309044452333346</c:v>
                </c:pt>
                <c:pt idx="8">
                  <c:v>-15.548850417000011</c:v>
                </c:pt>
                <c:pt idx="9">
                  <c:v>-17.836766266000012</c:v>
                </c:pt>
                <c:pt idx="10">
                  <c:v>-18.897818204666681</c:v>
                </c:pt>
                <c:pt idx="11">
                  <c:v>-20.774104013333353</c:v>
                </c:pt>
                <c:pt idx="12">
                  <c:v>-21.843577945666688</c:v>
                </c:pt>
                <c:pt idx="13">
                  <c:v>-22.335247848333353</c:v>
                </c:pt>
                <c:pt idx="14">
                  <c:v>-23.502604970000018</c:v>
                </c:pt>
                <c:pt idx="15">
                  <c:v>-24.430457812333355</c:v>
                </c:pt>
                <c:pt idx="16">
                  <c:v>-30.538098781666694</c:v>
                </c:pt>
                <c:pt idx="17">
                  <c:v>-22.55585458300002</c:v>
                </c:pt>
                <c:pt idx="18">
                  <c:v>-21.281662862000019</c:v>
                </c:pt>
                <c:pt idx="19">
                  <c:v>-33.852747195000035</c:v>
                </c:pt>
                <c:pt idx="20">
                  <c:v>-22.462389538666688</c:v>
                </c:pt>
                <c:pt idx="21">
                  <c:v>-22.734144135000022</c:v>
                </c:pt>
                <c:pt idx="22">
                  <c:v>-25.449917714666693</c:v>
                </c:pt>
                <c:pt idx="23">
                  <c:v>-19.041504984333351</c:v>
                </c:pt>
                <c:pt idx="24">
                  <c:v>-21.342579549666688</c:v>
                </c:pt>
                <c:pt idx="25">
                  <c:v>-18.869432313000015</c:v>
                </c:pt>
                <c:pt idx="26">
                  <c:v>-16.75346401333335</c:v>
                </c:pt>
                <c:pt idx="27">
                  <c:v>-17.182482863333348</c:v>
                </c:pt>
                <c:pt idx="28">
                  <c:v>-10.267824527333342</c:v>
                </c:pt>
                <c:pt idx="29">
                  <c:v>-16.126428623188474</c:v>
                </c:pt>
                <c:pt idx="30">
                  <c:v>-18.446158881835913</c:v>
                </c:pt>
                <c:pt idx="31">
                  <c:v>-20.765889140483353</c:v>
                </c:pt>
                <c:pt idx="32">
                  <c:v>-20.765889140483353</c:v>
                </c:pt>
                <c:pt idx="33">
                  <c:v>-20.765889140483353</c:v>
                </c:pt>
                <c:pt idx="34">
                  <c:v>-21.376650585791687</c:v>
                </c:pt>
                <c:pt idx="35">
                  <c:v>-21.987412031100021</c:v>
                </c:pt>
              </c:numCache>
            </c:numRef>
          </c:yVal>
          <c:smooth val="0"/>
          <c:extLst>
            <c:ext xmlns:c16="http://schemas.microsoft.com/office/drawing/2014/chart" uri="{C3380CC4-5D6E-409C-BE32-E72D297353CC}">
              <c16:uniqueId val="{00000002-A94A-47D5-A6A5-E6D8B0146731}"/>
            </c:ext>
          </c:extLst>
        </c:ser>
        <c:ser>
          <c:idx val="3"/>
          <c:order val="3"/>
          <c:tx>
            <c:strRef>
              <c:f>[27]FIN!$B$45</c:f>
              <c:strCache>
                <c:ptCount val="1"/>
                <c:pt idx="0">
                  <c:v>Energy related CO₂</c:v>
                </c:pt>
              </c:strCache>
            </c:strRef>
          </c:tx>
          <c:spPr>
            <a:ln w="19050" cap="rnd">
              <a:solidFill>
                <a:schemeClr val="bg1">
                  <a:lumMod val="65000"/>
                </a:schemeClr>
              </a:solidFill>
              <a:round/>
            </a:ln>
            <a:effectLst/>
          </c:spPr>
          <c:marker>
            <c:symbol val="none"/>
          </c:marker>
          <c:xVal>
            <c:numRef>
              <c:f>[27]FIN!$C$41:$AL$41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[27]FIN!$C$45:$AL$45</c:f>
              <c:numCache>
                <c:formatCode>General</c:formatCode>
                <c:ptCount val="36"/>
                <c:pt idx="0">
                  <c:v>56.971874271445976</c:v>
                </c:pt>
                <c:pt idx="1">
                  <c:v>55.230404084918185</c:v>
                </c:pt>
                <c:pt idx="2">
                  <c:v>54.285526476144305</c:v>
                </c:pt>
                <c:pt idx="3">
                  <c:v>56.352553072130817</c:v>
                </c:pt>
                <c:pt idx="4">
                  <c:v>61.716202216039385</c:v>
                </c:pt>
                <c:pt idx="5">
                  <c:v>58.1454431090716</c:v>
                </c:pt>
                <c:pt idx="6">
                  <c:v>64.062409286088482</c:v>
                </c:pt>
                <c:pt idx="7">
                  <c:v>62.722992422039269</c:v>
                </c:pt>
                <c:pt idx="8">
                  <c:v>59.373256093124311</c:v>
                </c:pt>
                <c:pt idx="9">
                  <c:v>58.894769950879045</c:v>
                </c:pt>
                <c:pt idx="10">
                  <c:v>57.03824715157613</c:v>
                </c:pt>
                <c:pt idx="11">
                  <c:v>62.536205986618747</c:v>
                </c:pt>
                <c:pt idx="12">
                  <c:v>65.059791570341048</c:v>
                </c:pt>
                <c:pt idx="13">
                  <c:v>72.657820796279964</c:v>
                </c:pt>
                <c:pt idx="14">
                  <c:v>68.960754857269123</c:v>
                </c:pt>
                <c:pt idx="15">
                  <c:v>57.042898204120299</c:v>
                </c:pt>
                <c:pt idx="16">
                  <c:v>68.384422774257061</c:v>
                </c:pt>
                <c:pt idx="17">
                  <c:v>66.76030299521716</c:v>
                </c:pt>
                <c:pt idx="18">
                  <c:v>58.609618551480146</c:v>
                </c:pt>
                <c:pt idx="19">
                  <c:v>55.924365190013148</c:v>
                </c:pt>
                <c:pt idx="20">
                  <c:v>64.099451323766573</c:v>
                </c:pt>
                <c:pt idx="21">
                  <c:v>56.665652050314357</c:v>
                </c:pt>
                <c:pt idx="22">
                  <c:v>51.222146656539664</c:v>
                </c:pt>
                <c:pt idx="23">
                  <c:v>51.75095934610728</c:v>
                </c:pt>
                <c:pt idx="24">
                  <c:v>47.643863283217705</c:v>
                </c:pt>
                <c:pt idx="25">
                  <c:v>44.113713735507702</c:v>
                </c:pt>
                <c:pt idx="26">
                  <c:v>47.227547565067205</c:v>
                </c:pt>
                <c:pt idx="27">
                  <c:v>44.673063424597927</c:v>
                </c:pt>
                <c:pt idx="28">
                  <c:v>45.849349398713379</c:v>
                </c:pt>
                <c:pt idx="29">
                  <c:v>40.796429166932796</c:v>
                </c:pt>
                <c:pt idx="30">
                  <c:v>32.262722007166062</c:v>
                </c:pt>
                <c:pt idx="31">
                  <c:v>23.729014847399327</c:v>
                </c:pt>
                <c:pt idx="32">
                  <c:v>12.651211655522474</c:v>
                </c:pt>
                <c:pt idx="33">
                  <c:v>10.197137042526784</c:v>
                </c:pt>
                <c:pt idx="34">
                  <c:v>8.9660040594697872</c:v>
                </c:pt>
                <c:pt idx="35">
                  <c:v>7.7348710764127899</c:v>
                </c:pt>
              </c:numCache>
            </c:numRef>
          </c:yVal>
          <c:smooth val="0"/>
          <c:extLst>
            <c:ext xmlns:c16="http://schemas.microsoft.com/office/drawing/2014/chart" uri="{C3380CC4-5D6E-409C-BE32-E72D297353CC}">
              <c16:uniqueId val="{00000003-A94A-47D5-A6A5-E6D8B0146731}"/>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ISL!$B$11</c:f>
          <c:strCache>
            <c:ptCount val="1"/>
            <c:pt idx="0">
              <c:v>Iceland</c:v>
            </c:pt>
          </c:strCache>
        </c:strRef>
      </c:tx>
      <c:layout>
        <c:manualLayout>
          <c:xMode val="edge"/>
          <c:yMode val="edge"/>
          <c:x val="0.7138922547243665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ISL!$B$42</c:f>
              <c:strCache>
                <c:ptCount val="1"/>
                <c:pt idx="0">
                  <c:v>Net total</c:v>
                </c:pt>
              </c:strCache>
            </c:strRef>
          </c:tx>
          <c:spPr>
            <a:ln w="19050" cap="rnd">
              <a:solidFill>
                <a:schemeClr val="tx1"/>
              </a:solidFill>
              <a:round/>
            </a:ln>
            <a:effectLst/>
          </c:spPr>
          <c:marker>
            <c:symbol val="none"/>
          </c:marker>
          <c:xVal>
            <c:numRef>
              <c:f>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ISL!$C$42:$AL$42</c:f>
              <c:numCache>
                <c:formatCode>#,##0.0</c:formatCode>
                <c:ptCount val="36"/>
                <c:pt idx="0">
                  <c:v>13.076410755189212</c:v>
                </c:pt>
                <c:pt idx="1">
                  <c:v>12.849704517932793</c:v>
                </c:pt>
                <c:pt idx="2">
                  <c:v>12.743233684179256</c:v>
                </c:pt>
                <c:pt idx="3">
                  <c:v>12.82385854592826</c:v>
                </c:pt>
                <c:pt idx="4">
                  <c:v>12.709222930658507</c:v>
                </c:pt>
                <c:pt idx="5">
                  <c:v>12.810896997555048</c:v>
                </c:pt>
                <c:pt idx="6">
                  <c:v>12.858574832891478</c:v>
                </c:pt>
                <c:pt idx="7">
                  <c:v>13.01540446709136</c:v>
                </c:pt>
                <c:pt idx="8">
                  <c:v>13.153694646005681</c:v>
                </c:pt>
                <c:pt idx="9">
                  <c:v>13.380610216691718</c:v>
                </c:pt>
                <c:pt idx="10">
                  <c:v>13.409175278416807</c:v>
                </c:pt>
                <c:pt idx="11">
                  <c:v>13.302048705520455</c:v>
                </c:pt>
                <c:pt idx="12">
                  <c:v>13.40898344732787</c:v>
                </c:pt>
                <c:pt idx="13">
                  <c:v>13.355949881764438</c:v>
                </c:pt>
                <c:pt idx="14">
                  <c:v>13.452408968929594</c:v>
                </c:pt>
                <c:pt idx="15">
                  <c:v>13.301877580881435</c:v>
                </c:pt>
                <c:pt idx="16">
                  <c:v>13.951329417557982</c:v>
                </c:pt>
                <c:pt idx="17">
                  <c:v>14.257279377363169</c:v>
                </c:pt>
                <c:pt idx="18">
                  <c:v>14.664146272397387</c:v>
                </c:pt>
                <c:pt idx="19">
                  <c:v>14.295275958637317</c:v>
                </c:pt>
                <c:pt idx="20">
                  <c:v>14.190670515440553</c:v>
                </c:pt>
                <c:pt idx="21">
                  <c:v>13.911481891679065</c:v>
                </c:pt>
                <c:pt idx="22">
                  <c:v>13.90281497210151</c:v>
                </c:pt>
                <c:pt idx="23">
                  <c:v>13.888209931377054</c:v>
                </c:pt>
                <c:pt idx="24">
                  <c:v>13.892622073002711</c:v>
                </c:pt>
                <c:pt idx="25">
                  <c:v>13.940801174084273</c:v>
                </c:pt>
                <c:pt idx="26">
                  <c:v>13.865017542781155</c:v>
                </c:pt>
                <c:pt idx="27">
                  <c:v>13.888659675232493</c:v>
                </c:pt>
                <c:pt idx="28">
                  <c:v>13.866713525328629</c:v>
                </c:pt>
                <c:pt idx="29">
                  <c:v>12.063881374881822</c:v>
                </c:pt>
                <c:pt idx="30">
                  <c:v>9.047911031161366</c:v>
                </c:pt>
                <c:pt idx="31">
                  <c:v>6.0319406874409109</c:v>
                </c:pt>
                <c:pt idx="32">
                  <c:v>3.0159703437204559</c:v>
                </c:pt>
                <c:pt idx="33">
                  <c:v>0</c:v>
                </c:pt>
                <c:pt idx="34">
                  <c:v>-0.32691026887972896</c:v>
                </c:pt>
                <c:pt idx="35">
                  <c:v>-0.65382053775946147</c:v>
                </c:pt>
              </c:numCache>
            </c:numRef>
          </c:yVal>
          <c:smooth val="0"/>
          <c:extLst>
            <c:ext xmlns:c16="http://schemas.microsoft.com/office/drawing/2014/chart" uri="{C3380CC4-5D6E-409C-BE32-E72D297353CC}">
              <c16:uniqueId val="{00000000-0858-4E4A-9810-2E955739B3DC}"/>
            </c:ext>
          </c:extLst>
        </c:ser>
        <c:ser>
          <c:idx val="1"/>
          <c:order val="1"/>
          <c:tx>
            <c:strRef>
              <c:f>ISL!$B$46</c:f>
              <c:strCache>
                <c:ptCount val="1"/>
                <c:pt idx="0">
                  <c:v>Non-CO₂</c:v>
                </c:pt>
              </c:strCache>
            </c:strRef>
          </c:tx>
          <c:spPr>
            <a:ln w="19050" cap="rnd">
              <a:solidFill>
                <a:schemeClr val="accent2">
                  <a:lumMod val="60000"/>
                  <a:lumOff val="40000"/>
                </a:schemeClr>
              </a:solidFill>
              <a:round/>
            </a:ln>
            <a:effectLst/>
          </c:spPr>
          <c:marker>
            <c:symbol val="none"/>
          </c:marker>
          <c:xVal>
            <c:numRef>
              <c:f>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ISL!$C$46:$AL$46</c:f>
              <c:numCache>
                <c:formatCode>#,##0.0</c:formatCode>
                <c:ptCount val="36"/>
                <c:pt idx="0">
                  <c:v>1.4923642251287954</c:v>
                </c:pt>
                <c:pt idx="1">
                  <c:v>1.395592901183516</c:v>
                </c:pt>
                <c:pt idx="2">
                  <c:v>1.1609817662749027</c:v>
                </c:pt>
                <c:pt idx="3">
                  <c:v>1.0899490827117262</c:v>
                </c:pt>
                <c:pt idx="4">
                  <c:v>1.0667667724935272</c:v>
                </c:pt>
                <c:pt idx="5">
                  <c:v>1.0792129562253474</c:v>
                </c:pt>
                <c:pt idx="6">
                  <c:v>1.0818857271881384</c:v>
                </c:pt>
                <c:pt idx="7">
                  <c:v>1.1535175899664791</c:v>
                </c:pt>
                <c:pt idx="8">
                  <c:v>1.2777285694925582</c:v>
                </c:pt>
                <c:pt idx="9">
                  <c:v>1.2969262473597154</c:v>
                </c:pt>
                <c:pt idx="10">
                  <c:v>1.2273235357950436</c:v>
                </c:pt>
                <c:pt idx="11">
                  <c:v>1.1888570727844971</c:v>
                </c:pt>
                <c:pt idx="12">
                  <c:v>1.1550003546648426</c:v>
                </c:pt>
                <c:pt idx="13">
                  <c:v>1.1202031190466046</c:v>
                </c:pt>
                <c:pt idx="14">
                  <c:v>1.0996210391359469</c:v>
                </c:pt>
                <c:pt idx="15">
                  <c:v>1.0782239667363931</c:v>
                </c:pt>
                <c:pt idx="16">
                  <c:v>1.4886807072664321</c:v>
                </c:pt>
                <c:pt idx="17">
                  <c:v>1.4428212097026871</c:v>
                </c:pt>
                <c:pt idx="18">
                  <c:v>1.5241025599831755</c:v>
                </c:pt>
                <c:pt idx="19">
                  <c:v>1.2714792973444213</c:v>
                </c:pt>
                <c:pt idx="20">
                  <c:v>1.2747099957324557</c:v>
                </c:pt>
                <c:pt idx="21">
                  <c:v>1.1768707336260706</c:v>
                </c:pt>
                <c:pt idx="22">
                  <c:v>1.1869960921060962</c:v>
                </c:pt>
                <c:pt idx="23">
                  <c:v>1.2011610367088421</c:v>
                </c:pt>
                <c:pt idx="24">
                  <c:v>1.2595072401037113</c:v>
                </c:pt>
                <c:pt idx="25">
                  <c:v>1.2610146830140256</c:v>
                </c:pt>
                <c:pt idx="26">
                  <c:v>1.2638105264908388</c:v>
                </c:pt>
                <c:pt idx="27">
                  <c:v>1.2277155187823969</c:v>
                </c:pt>
                <c:pt idx="28">
                  <c:v>1.188575122995279</c:v>
                </c:pt>
                <c:pt idx="29">
                  <c:v>1.1899985619135478</c:v>
                </c:pt>
                <c:pt idx="30">
                  <c:v>1.1288288493980643</c:v>
                </c:pt>
                <c:pt idx="31">
                  <c:v>1.067659136882579</c:v>
                </c:pt>
                <c:pt idx="32">
                  <c:v>1.0014463637642272</c:v>
                </c:pt>
                <c:pt idx="33">
                  <c:v>0.93523359064587464</c:v>
                </c:pt>
                <c:pt idx="34">
                  <c:v>0.8690208175275238</c:v>
                </c:pt>
                <c:pt idx="35">
                  <c:v>0.80280804440917208</c:v>
                </c:pt>
              </c:numCache>
            </c:numRef>
          </c:yVal>
          <c:smooth val="0"/>
          <c:extLst>
            <c:ext xmlns:c16="http://schemas.microsoft.com/office/drawing/2014/chart" uri="{C3380CC4-5D6E-409C-BE32-E72D297353CC}">
              <c16:uniqueId val="{00000001-0858-4E4A-9810-2E955739B3DC}"/>
            </c:ext>
          </c:extLst>
        </c:ser>
        <c:ser>
          <c:idx val="2"/>
          <c:order val="2"/>
          <c:tx>
            <c:strRef>
              <c:f>ISL!$B$44</c:f>
              <c:strCache>
                <c:ptCount val="1"/>
                <c:pt idx="0">
                  <c:v>LULUCF</c:v>
                </c:pt>
              </c:strCache>
            </c:strRef>
          </c:tx>
          <c:spPr>
            <a:ln w="19050" cap="rnd">
              <a:solidFill>
                <a:schemeClr val="accent6"/>
              </a:solidFill>
              <a:round/>
            </a:ln>
            <a:effectLst/>
          </c:spPr>
          <c:marker>
            <c:symbol val="none"/>
          </c:marker>
          <c:xVal>
            <c:numRef>
              <c:f>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ISL!$C$44:$AL$44</c:f>
              <c:numCache>
                <c:formatCode>#,##0.0</c:formatCode>
                <c:ptCount val="36"/>
                <c:pt idx="0">
                  <c:v>9.3435391812552187</c:v>
                </c:pt>
                <c:pt idx="1">
                  <c:v>9.3329390496228974</c:v>
                </c:pt>
                <c:pt idx="2">
                  <c:v>9.3150267605094417</c:v>
                </c:pt>
                <c:pt idx="3">
                  <c:v>9.3077432015539294</c:v>
                </c:pt>
                <c:pt idx="4">
                  <c:v>9.2746857399842142</c:v>
                </c:pt>
                <c:pt idx="5">
                  <c:v>9.2598580819037366</c:v>
                </c:pt>
                <c:pt idx="6">
                  <c:v>9.2490135005171261</c:v>
                </c:pt>
                <c:pt idx="7">
                  <c:v>9.2385821752914943</c:v>
                </c:pt>
                <c:pt idx="8">
                  <c:v>9.231676220471476</c:v>
                </c:pt>
                <c:pt idx="9">
                  <c:v>9.2326452989206089</c:v>
                </c:pt>
                <c:pt idx="10">
                  <c:v>9.2381258031091011</c:v>
                </c:pt>
                <c:pt idx="11">
                  <c:v>9.2405311810864532</c:v>
                </c:pt>
                <c:pt idx="12">
                  <c:v>9.2558618199730489</c:v>
                </c:pt>
                <c:pt idx="13">
                  <c:v>9.2432474434844014</c:v>
                </c:pt>
                <c:pt idx="14">
                  <c:v>9.241072264895644</c:v>
                </c:pt>
                <c:pt idx="15">
                  <c:v>9.2424136507436572</c:v>
                </c:pt>
                <c:pt idx="16">
                  <c:v>9.3030404743893236</c:v>
                </c:pt>
                <c:pt idx="17">
                  <c:v>9.3102236588710365</c:v>
                </c:pt>
                <c:pt idx="18">
                  <c:v>9.3212351563145202</c:v>
                </c:pt>
                <c:pt idx="19">
                  <c:v>9.2896756199255677</c:v>
                </c:pt>
                <c:pt idx="20">
                  <c:v>9.2617462253219713</c:v>
                </c:pt>
                <c:pt idx="21">
                  <c:v>9.2305250237684273</c:v>
                </c:pt>
                <c:pt idx="22">
                  <c:v>9.2192787717343361</c:v>
                </c:pt>
                <c:pt idx="23">
                  <c:v>9.1996717857482828</c:v>
                </c:pt>
                <c:pt idx="24">
                  <c:v>9.1705248150383696</c:v>
                </c:pt>
                <c:pt idx="25">
                  <c:v>9.1409925716117311</c:v>
                </c:pt>
                <c:pt idx="26">
                  <c:v>9.1104219901002441</c:v>
                </c:pt>
                <c:pt idx="27">
                  <c:v>9.0531527290250597</c:v>
                </c:pt>
                <c:pt idx="28">
                  <c:v>9.0097599227279659</c:v>
                </c:pt>
                <c:pt idx="29">
                  <c:v>8.3585417678223557</c:v>
                </c:pt>
                <c:pt idx="30">
                  <c:v>7.1931476909411325</c:v>
                </c:pt>
                <c:pt idx="31">
                  <c:v>6.0277536140599093</c:v>
                </c:pt>
                <c:pt idx="32">
                  <c:v>4.862359537178687</c:v>
                </c:pt>
                <c:pt idx="33">
                  <c:v>3.6969654602974629</c:v>
                </c:pt>
                <c:pt idx="34">
                  <c:v>3.6969654602974629</c:v>
                </c:pt>
                <c:pt idx="35">
                  <c:v>3.6969654602974629</c:v>
                </c:pt>
              </c:numCache>
            </c:numRef>
          </c:yVal>
          <c:smooth val="0"/>
          <c:extLst>
            <c:ext xmlns:c16="http://schemas.microsoft.com/office/drawing/2014/chart" uri="{C3380CC4-5D6E-409C-BE32-E72D297353CC}">
              <c16:uniqueId val="{00000002-0858-4E4A-9810-2E955739B3DC}"/>
            </c:ext>
          </c:extLst>
        </c:ser>
        <c:ser>
          <c:idx val="3"/>
          <c:order val="3"/>
          <c:tx>
            <c:strRef>
              <c:f>ISL!$B$45</c:f>
              <c:strCache>
                <c:ptCount val="1"/>
                <c:pt idx="0">
                  <c:v>Energy related CO₂</c:v>
                </c:pt>
              </c:strCache>
            </c:strRef>
          </c:tx>
          <c:spPr>
            <a:ln w="19050" cap="rnd">
              <a:solidFill>
                <a:schemeClr val="bg1">
                  <a:lumMod val="65000"/>
                </a:schemeClr>
              </a:solidFill>
              <a:round/>
            </a:ln>
            <a:effectLst/>
          </c:spPr>
          <c:marker>
            <c:symbol val="none"/>
          </c:marker>
          <c:xVal>
            <c:numRef>
              <c:f>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ISL!$C$45:$AL$45</c:f>
              <c:numCache>
                <c:formatCode>#,##0.0</c:formatCode>
                <c:ptCount val="36"/>
                <c:pt idx="0">
                  <c:v>2.2405073488051976</c:v>
                </c:pt>
                <c:pt idx="1">
                  <c:v>2.1211725671263792</c:v>
                </c:pt>
                <c:pt idx="2">
                  <c:v>2.2672251573949112</c:v>
                </c:pt>
                <c:pt idx="3">
                  <c:v>2.4261662616626047</c:v>
                </c:pt>
                <c:pt idx="4">
                  <c:v>2.3677704181807657</c:v>
                </c:pt>
                <c:pt idx="5">
                  <c:v>2.4718259594259639</c:v>
                </c:pt>
                <c:pt idx="6">
                  <c:v>2.527675605186213</c:v>
                </c:pt>
                <c:pt idx="7">
                  <c:v>2.6233047018333862</c:v>
                </c:pt>
                <c:pt idx="8">
                  <c:v>2.6442898560416466</c:v>
                </c:pt>
                <c:pt idx="9">
                  <c:v>2.8510386704113935</c:v>
                </c:pt>
                <c:pt idx="10">
                  <c:v>2.9437259395126625</c:v>
                </c:pt>
                <c:pt idx="11">
                  <c:v>2.8726604516495051</c:v>
                </c:pt>
                <c:pt idx="12">
                  <c:v>2.9981212726899784</c:v>
                </c:pt>
                <c:pt idx="13">
                  <c:v>2.9924993192334322</c:v>
                </c:pt>
                <c:pt idx="14">
                  <c:v>3.1117156648980036</c:v>
                </c:pt>
                <c:pt idx="15">
                  <c:v>2.9812399634013844</c:v>
                </c:pt>
                <c:pt idx="16">
                  <c:v>3.1596082359022266</c:v>
                </c:pt>
                <c:pt idx="17">
                  <c:v>3.5042345087894451</c:v>
                </c:pt>
                <c:pt idx="18">
                  <c:v>3.8188085560996914</c:v>
                </c:pt>
                <c:pt idx="19">
                  <c:v>3.7341210413673283</c:v>
                </c:pt>
                <c:pt idx="20">
                  <c:v>3.6542142943861262</c:v>
                </c:pt>
                <c:pt idx="21">
                  <c:v>3.5040861342845671</c:v>
                </c:pt>
                <c:pt idx="22">
                  <c:v>3.4965401082610774</c:v>
                </c:pt>
                <c:pt idx="23">
                  <c:v>3.4873771089199286</c:v>
                </c:pt>
                <c:pt idx="24">
                  <c:v>3.4625900178606299</c:v>
                </c:pt>
                <c:pt idx="25">
                  <c:v>3.5387939194585161</c:v>
                </c:pt>
                <c:pt idx="26">
                  <c:v>3.4907850261900721</c:v>
                </c:pt>
                <c:pt idx="27">
                  <c:v>3.607791427425036</c:v>
                </c:pt>
                <c:pt idx="28">
                  <c:v>3.6683784796053844</c:v>
                </c:pt>
                <c:pt idx="29">
                  <c:v>2.5153410451459184</c:v>
                </c:pt>
                <c:pt idx="30">
                  <c:v>0.72593449082216921</c:v>
                </c:pt>
                <c:pt idx="31">
                  <c:v>-1.0634720635015773</c:v>
                </c:pt>
                <c:pt idx="32">
                  <c:v>-2.8478355572224583</c:v>
                </c:pt>
                <c:pt idx="33">
                  <c:v>-4.6321990509433375</c:v>
                </c:pt>
                <c:pt idx="34">
                  <c:v>-4.8928965467047156</c:v>
                </c:pt>
                <c:pt idx="35">
                  <c:v>-5.1535940424660964</c:v>
                </c:pt>
              </c:numCache>
            </c:numRef>
          </c:yVal>
          <c:smooth val="0"/>
          <c:extLst>
            <c:ext xmlns:c16="http://schemas.microsoft.com/office/drawing/2014/chart" uri="{C3380CC4-5D6E-409C-BE32-E72D297353CC}">
              <c16:uniqueId val="{00000003-0858-4E4A-9810-2E955739B3DC}"/>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[27]ISL!$B$11</c:f>
          <c:strCache>
            <c:ptCount val="1"/>
            <c:pt idx="0">
              <c:v>Iceland</c:v>
            </c:pt>
          </c:strCache>
        </c:strRef>
      </c:tx>
      <c:layout>
        <c:manualLayout>
          <c:xMode val="edge"/>
          <c:yMode val="edge"/>
          <c:x val="0.7138922547243665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[27]ISL!$B$42</c:f>
              <c:strCache>
                <c:ptCount val="1"/>
                <c:pt idx="0">
                  <c:v>Net total</c:v>
                </c:pt>
              </c:strCache>
            </c:strRef>
          </c:tx>
          <c:spPr>
            <a:ln w="19050" cap="rnd">
              <a:solidFill>
                <a:schemeClr val="tx1"/>
              </a:solidFill>
              <a:round/>
            </a:ln>
            <a:effectLst/>
          </c:spPr>
          <c:marker>
            <c:symbol val="none"/>
          </c:marker>
          <c:xVal>
            <c:numRef>
              <c:f>[27]ISL!$C$41:$AL$41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[27]ISL!$C$42:$AL$42</c:f>
              <c:numCache>
                <c:formatCode>General</c:formatCode>
                <c:ptCount val="36"/>
                <c:pt idx="0">
                  <c:v>13.076410755189212</c:v>
                </c:pt>
                <c:pt idx="1">
                  <c:v>12.849704517932793</c:v>
                </c:pt>
                <c:pt idx="2">
                  <c:v>12.743233684179256</c:v>
                </c:pt>
                <c:pt idx="3">
                  <c:v>12.82385854592826</c:v>
                </c:pt>
                <c:pt idx="4">
                  <c:v>12.709222930658507</c:v>
                </c:pt>
                <c:pt idx="5">
                  <c:v>12.810896997555048</c:v>
                </c:pt>
                <c:pt idx="6">
                  <c:v>12.858574832891478</c:v>
                </c:pt>
                <c:pt idx="7">
                  <c:v>13.01540446709136</c:v>
                </c:pt>
                <c:pt idx="8">
                  <c:v>13.153694646005681</c:v>
                </c:pt>
                <c:pt idx="9">
                  <c:v>13.380610216691718</c:v>
                </c:pt>
                <c:pt idx="10">
                  <c:v>13.409175278416807</c:v>
                </c:pt>
                <c:pt idx="11">
                  <c:v>13.302048705520455</c:v>
                </c:pt>
                <c:pt idx="12">
                  <c:v>13.40898344732787</c:v>
                </c:pt>
                <c:pt idx="13">
                  <c:v>13.355949881764438</c:v>
                </c:pt>
                <c:pt idx="14">
                  <c:v>13.452408968929594</c:v>
                </c:pt>
                <c:pt idx="15">
                  <c:v>13.301877580881435</c:v>
                </c:pt>
                <c:pt idx="16">
                  <c:v>13.951329417557982</c:v>
                </c:pt>
                <c:pt idx="17">
                  <c:v>14.257279377363169</c:v>
                </c:pt>
                <c:pt idx="18">
                  <c:v>14.664146272397387</c:v>
                </c:pt>
                <c:pt idx="19">
                  <c:v>14.295275958637317</c:v>
                </c:pt>
                <c:pt idx="20">
                  <c:v>14.190670515440553</c:v>
                </c:pt>
                <c:pt idx="21">
                  <c:v>13.911481891679065</c:v>
                </c:pt>
                <c:pt idx="22">
                  <c:v>13.90281497210151</c:v>
                </c:pt>
                <c:pt idx="23">
                  <c:v>13.888209931377054</c:v>
                </c:pt>
                <c:pt idx="24">
                  <c:v>13.892622073002711</c:v>
                </c:pt>
                <c:pt idx="25">
                  <c:v>13.940801174084273</c:v>
                </c:pt>
                <c:pt idx="26">
                  <c:v>13.865017542781155</c:v>
                </c:pt>
                <c:pt idx="27">
                  <c:v>13.888659675232493</c:v>
                </c:pt>
                <c:pt idx="28">
                  <c:v>13.866713525328629</c:v>
                </c:pt>
                <c:pt idx="29">
                  <c:v>12.063881374881822</c:v>
                </c:pt>
                <c:pt idx="30">
                  <c:v>9.047911031161366</c:v>
                </c:pt>
                <c:pt idx="31">
                  <c:v>6.0319406874409109</c:v>
                </c:pt>
                <c:pt idx="32">
                  <c:v>3.0159703437204559</c:v>
                </c:pt>
                <c:pt idx="33">
                  <c:v>0</c:v>
                </c:pt>
                <c:pt idx="34">
                  <c:v>-0.32691026887972896</c:v>
                </c:pt>
                <c:pt idx="35">
                  <c:v>-0.65382053775946147</c:v>
                </c:pt>
              </c:numCache>
            </c:numRef>
          </c:yVal>
          <c:smooth val="0"/>
          <c:extLst>
            <c:ext xmlns:c16="http://schemas.microsoft.com/office/drawing/2014/chart" uri="{C3380CC4-5D6E-409C-BE32-E72D297353CC}">
              <c16:uniqueId val="{00000000-30DB-4293-A554-A23062EFF55E}"/>
            </c:ext>
          </c:extLst>
        </c:ser>
        <c:ser>
          <c:idx val="1"/>
          <c:order val="1"/>
          <c:tx>
            <c:strRef>
              <c:f>[27]ISL!$B$46</c:f>
              <c:strCache>
                <c:ptCount val="1"/>
                <c:pt idx="0">
                  <c:v>Non-CO₂</c:v>
                </c:pt>
              </c:strCache>
            </c:strRef>
          </c:tx>
          <c:spPr>
            <a:ln w="19050" cap="rnd">
              <a:solidFill>
                <a:schemeClr val="accent2">
                  <a:lumMod val="60000"/>
                  <a:lumOff val="40000"/>
                </a:schemeClr>
              </a:solidFill>
              <a:round/>
            </a:ln>
            <a:effectLst/>
          </c:spPr>
          <c:marker>
            <c:symbol val="none"/>
          </c:marker>
          <c:xVal>
            <c:numRef>
              <c:f>[27]ISL!$C$41:$AL$41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[27]ISL!$C$46:$AL$46</c:f>
              <c:numCache>
                <c:formatCode>General</c:formatCode>
                <c:ptCount val="36"/>
                <c:pt idx="0">
                  <c:v>1.4923642251287954</c:v>
                </c:pt>
                <c:pt idx="1">
                  <c:v>1.395592901183516</c:v>
                </c:pt>
                <c:pt idx="2">
                  <c:v>1.1609817662749027</c:v>
                </c:pt>
                <c:pt idx="3">
                  <c:v>1.0899490827117262</c:v>
                </c:pt>
                <c:pt idx="4">
                  <c:v>1.0667667724935272</c:v>
                </c:pt>
                <c:pt idx="5">
                  <c:v>1.0792129562253474</c:v>
                </c:pt>
                <c:pt idx="6">
                  <c:v>1.0818857271881384</c:v>
                </c:pt>
                <c:pt idx="7">
                  <c:v>1.1535175899664791</c:v>
                </c:pt>
                <c:pt idx="8">
                  <c:v>1.2777285694925582</c:v>
                </c:pt>
                <c:pt idx="9">
                  <c:v>1.2969262473597154</c:v>
                </c:pt>
                <c:pt idx="10">
                  <c:v>1.2273235357950436</c:v>
                </c:pt>
                <c:pt idx="11">
                  <c:v>1.1888570727844971</c:v>
                </c:pt>
                <c:pt idx="12">
                  <c:v>1.1550003546648426</c:v>
                </c:pt>
                <c:pt idx="13">
                  <c:v>1.1202031190466046</c:v>
                </c:pt>
                <c:pt idx="14">
                  <c:v>1.0996210391359469</c:v>
                </c:pt>
                <c:pt idx="15">
                  <c:v>1.0782239667363931</c:v>
                </c:pt>
                <c:pt idx="16">
                  <c:v>1.4886807072664321</c:v>
                </c:pt>
                <c:pt idx="17">
                  <c:v>1.4428212097026871</c:v>
                </c:pt>
                <c:pt idx="18">
                  <c:v>1.5241025599831755</c:v>
                </c:pt>
                <c:pt idx="19">
                  <c:v>1.2714792973444213</c:v>
                </c:pt>
                <c:pt idx="20">
                  <c:v>1.2747099957324557</c:v>
                </c:pt>
                <c:pt idx="21">
                  <c:v>1.1768707336260706</c:v>
                </c:pt>
                <c:pt idx="22">
                  <c:v>1.1869960921060962</c:v>
                </c:pt>
                <c:pt idx="23">
                  <c:v>1.2011610367088421</c:v>
                </c:pt>
                <c:pt idx="24">
                  <c:v>1.2595072401037113</c:v>
                </c:pt>
                <c:pt idx="25">
                  <c:v>1.2610146830140256</c:v>
                </c:pt>
                <c:pt idx="26">
                  <c:v>1.2638105264908388</c:v>
                </c:pt>
                <c:pt idx="27">
                  <c:v>1.2277155187823969</c:v>
                </c:pt>
                <c:pt idx="28">
                  <c:v>1.188575122995279</c:v>
                </c:pt>
                <c:pt idx="29">
                  <c:v>1.1899985619135478</c:v>
                </c:pt>
                <c:pt idx="30">
                  <c:v>1.1288288493980643</c:v>
                </c:pt>
                <c:pt idx="31">
                  <c:v>1.067659136882579</c:v>
                </c:pt>
                <c:pt idx="32">
                  <c:v>1.0014463637642272</c:v>
                </c:pt>
                <c:pt idx="33">
                  <c:v>0.93523359064587464</c:v>
                </c:pt>
                <c:pt idx="34">
                  <c:v>0.8690208175275238</c:v>
                </c:pt>
                <c:pt idx="35">
                  <c:v>0.80280804440917208</c:v>
                </c:pt>
              </c:numCache>
            </c:numRef>
          </c:yVal>
          <c:smooth val="0"/>
          <c:extLst>
            <c:ext xmlns:c16="http://schemas.microsoft.com/office/drawing/2014/chart" uri="{C3380CC4-5D6E-409C-BE32-E72D297353CC}">
              <c16:uniqueId val="{00000001-30DB-4293-A554-A23062EFF55E}"/>
            </c:ext>
          </c:extLst>
        </c:ser>
        <c:ser>
          <c:idx val="2"/>
          <c:order val="2"/>
          <c:tx>
            <c:strRef>
              <c:f>[27]ISL!$B$44</c:f>
              <c:strCache>
                <c:ptCount val="1"/>
                <c:pt idx="0">
                  <c:v>LULUCF</c:v>
                </c:pt>
              </c:strCache>
            </c:strRef>
          </c:tx>
          <c:spPr>
            <a:ln w="19050" cap="rnd">
              <a:solidFill>
                <a:schemeClr val="accent6"/>
              </a:solidFill>
              <a:round/>
            </a:ln>
            <a:effectLst/>
          </c:spPr>
          <c:marker>
            <c:symbol val="none"/>
          </c:marker>
          <c:xVal>
            <c:numRef>
              <c:f>[27]ISL!$C$41:$AL$41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[27]ISL!$C$44:$AL$44</c:f>
              <c:numCache>
                <c:formatCode>General</c:formatCode>
                <c:ptCount val="36"/>
                <c:pt idx="0">
                  <c:v>9.3435391812552187</c:v>
                </c:pt>
                <c:pt idx="1">
                  <c:v>9.3329390496228974</c:v>
                </c:pt>
                <c:pt idx="2">
                  <c:v>9.3150267605094417</c:v>
                </c:pt>
                <c:pt idx="3">
                  <c:v>9.3077432015539294</c:v>
                </c:pt>
                <c:pt idx="4">
                  <c:v>9.2746857399842142</c:v>
                </c:pt>
                <c:pt idx="5">
                  <c:v>9.2598580819037366</c:v>
                </c:pt>
                <c:pt idx="6">
                  <c:v>9.2490135005171261</c:v>
                </c:pt>
                <c:pt idx="7">
                  <c:v>9.2385821752914943</c:v>
                </c:pt>
                <c:pt idx="8">
                  <c:v>9.231676220471476</c:v>
                </c:pt>
                <c:pt idx="9">
                  <c:v>9.2326452989206089</c:v>
                </c:pt>
                <c:pt idx="10">
                  <c:v>9.2381258031091011</c:v>
                </c:pt>
                <c:pt idx="11">
                  <c:v>9.2405311810864532</c:v>
                </c:pt>
                <c:pt idx="12">
                  <c:v>9.2558618199730489</c:v>
                </c:pt>
                <c:pt idx="13">
                  <c:v>9.2432474434844014</c:v>
                </c:pt>
                <c:pt idx="14">
                  <c:v>9.241072264895644</c:v>
                </c:pt>
                <c:pt idx="15">
                  <c:v>9.2424136507436572</c:v>
                </c:pt>
                <c:pt idx="16">
                  <c:v>9.3030404743893236</c:v>
                </c:pt>
                <c:pt idx="17">
                  <c:v>9.3102236588710365</c:v>
                </c:pt>
                <c:pt idx="18">
                  <c:v>9.3212351563145202</c:v>
                </c:pt>
                <c:pt idx="19">
                  <c:v>9.2896756199255677</c:v>
                </c:pt>
                <c:pt idx="20">
                  <c:v>9.2617462253219713</c:v>
                </c:pt>
                <c:pt idx="21">
                  <c:v>9.2305250237684273</c:v>
                </c:pt>
                <c:pt idx="22">
                  <c:v>9.2192787717343361</c:v>
                </c:pt>
                <c:pt idx="23">
                  <c:v>9.1996717857482828</c:v>
                </c:pt>
                <c:pt idx="24">
                  <c:v>9.1705248150383696</c:v>
                </c:pt>
                <c:pt idx="25">
                  <c:v>9.1409925716117311</c:v>
                </c:pt>
                <c:pt idx="26">
                  <c:v>9.1104219901002441</c:v>
                </c:pt>
                <c:pt idx="27">
                  <c:v>9.0531527290250597</c:v>
                </c:pt>
                <c:pt idx="28">
                  <c:v>9.0097599227279659</c:v>
                </c:pt>
                <c:pt idx="29">
                  <c:v>8.3585417678223557</c:v>
                </c:pt>
                <c:pt idx="30">
                  <c:v>7.1931476909411325</c:v>
                </c:pt>
                <c:pt idx="31">
                  <c:v>6.0277536140599093</c:v>
                </c:pt>
                <c:pt idx="32">
                  <c:v>4.862359537178687</c:v>
                </c:pt>
                <c:pt idx="33">
                  <c:v>3.6969654602974629</c:v>
                </c:pt>
                <c:pt idx="34">
                  <c:v>3.6969654602974629</c:v>
                </c:pt>
                <c:pt idx="35">
                  <c:v>3.6969654602974629</c:v>
                </c:pt>
              </c:numCache>
            </c:numRef>
          </c:yVal>
          <c:smooth val="0"/>
          <c:extLst>
            <c:ext xmlns:c16="http://schemas.microsoft.com/office/drawing/2014/chart" uri="{C3380CC4-5D6E-409C-BE32-E72D297353CC}">
              <c16:uniqueId val="{00000002-30DB-4293-A554-A23062EFF55E}"/>
            </c:ext>
          </c:extLst>
        </c:ser>
        <c:ser>
          <c:idx val="3"/>
          <c:order val="3"/>
          <c:tx>
            <c:strRef>
              <c:f>[27]ISL!$B$45</c:f>
              <c:strCache>
                <c:ptCount val="1"/>
                <c:pt idx="0">
                  <c:v>Energy related CO₂</c:v>
                </c:pt>
              </c:strCache>
            </c:strRef>
          </c:tx>
          <c:spPr>
            <a:ln w="19050" cap="rnd">
              <a:solidFill>
                <a:schemeClr val="bg1">
                  <a:lumMod val="65000"/>
                </a:schemeClr>
              </a:solidFill>
              <a:round/>
            </a:ln>
            <a:effectLst/>
          </c:spPr>
          <c:marker>
            <c:symbol val="none"/>
          </c:marker>
          <c:xVal>
            <c:numRef>
              <c:f>[27]ISL!$C$41:$AL$41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[27]ISL!$C$45:$AL$45</c:f>
              <c:numCache>
                <c:formatCode>General</c:formatCode>
                <c:ptCount val="36"/>
                <c:pt idx="0">
                  <c:v>2.2405073488051976</c:v>
                </c:pt>
                <c:pt idx="1">
                  <c:v>2.1211725671263792</c:v>
                </c:pt>
                <c:pt idx="2">
                  <c:v>2.2672251573949112</c:v>
                </c:pt>
                <c:pt idx="3">
                  <c:v>2.4261662616626047</c:v>
                </c:pt>
                <c:pt idx="4">
                  <c:v>2.3677704181807657</c:v>
                </c:pt>
                <c:pt idx="5">
                  <c:v>2.4718259594259639</c:v>
                </c:pt>
                <c:pt idx="6">
                  <c:v>2.527675605186213</c:v>
                </c:pt>
                <c:pt idx="7">
                  <c:v>2.6233047018333862</c:v>
                </c:pt>
                <c:pt idx="8">
                  <c:v>2.6442898560416466</c:v>
                </c:pt>
                <c:pt idx="9">
                  <c:v>2.8510386704113935</c:v>
                </c:pt>
                <c:pt idx="10">
                  <c:v>2.9437259395126625</c:v>
                </c:pt>
                <c:pt idx="11">
                  <c:v>2.8726604516495051</c:v>
                </c:pt>
                <c:pt idx="12">
                  <c:v>2.9981212726899784</c:v>
                </c:pt>
                <c:pt idx="13">
                  <c:v>2.9924993192334322</c:v>
                </c:pt>
                <c:pt idx="14">
                  <c:v>3.1117156648980036</c:v>
                </c:pt>
                <c:pt idx="15">
                  <c:v>2.9812399634013844</c:v>
                </c:pt>
                <c:pt idx="16">
                  <c:v>3.1596082359022266</c:v>
                </c:pt>
                <c:pt idx="17">
                  <c:v>3.5042345087894451</c:v>
                </c:pt>
                <c:pt idx="18">
                  <c:v>3.8188085560996914</c:v>
                </c:pt>
                <c:pt idx="19">
                  <c:v>3.7341210413673283</c:v>
                </c:pt>
                <c:pt idx="20">
                  <c:v>3.6542142943861262</c:v>
                </c:pt>
                <c:pt idx="21">
                  <c:v>3.5040861342845671</c:v>
                </c:pt>
                <c:pt idx="22">
                  <c:v>3.4965401082610774</c:v>
                </c:pt>
                <c:pt idx="23">
                  <c:v>3.4873771089199286</c:v>
                </c:pt>
                <c:pt idx="24">
                  <c:v>3.4625900178606299</c:v>
                </c:pt>
                <c:pt idx="25">
                  <c:v>3.5387939194585161</c:v>
                </c:pt>
                <c:pt idx="26">
                  <c:v>3.4907850261900721</c:v>
                </c:pt>
                <c:pt idx="27">
                  <c:v>3.607791427425036</c:v>
                </c:pt>
                <c:pt idx="28">
                  <c:v>3.6683784796053844</c:v>
                </c:pt>
                <c:pt idx="29">
                  <c:v>2.5153410451459184</c:v>
                </c:pt>
                <c:pt idx="30">
                  <c:v>0.72593449082216921</c:v>
                </c:pt>
                <c:pt idx="31">
                  <c:v>-1.0634720635015773</c:v>
                </c:pt>
                <c:pt idx="32">
                  <c:v>-2.8478355572224583</c:v>
                </c:pt>
                <c:pt idx="33">
                  <c:v>-4.6321990509433375</c:v>
                </c:pt>
                <c:pt idx="34">
                  <c:v>-4.8928965467047156</c:v>
                </c:pt>
                <c:pt idx="35">
                  <c:v>-5.1535940424660964</c:v>
                </c:pt>
              </c:numCache>
            </c:numRef>
          </c:yVal>
          <c:smooth val="0"/>
          <c:extLst>
            <c:ext xmlns:c16="http://schemas.microsoft.com/office/drawing/2014/chart" uri="{C3380CC4-5D6E-409C-BE32-E72D297353CC}">
              <c16:uniqueId val="{00000003-30DB-4293-A554-A23062EFF55E}"/>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NOR!$B$11</c:f>
          <c:strCache>
            <c:ptCount val="1"/>
            <c:pt idx="0">
              <c:v>Norway</c:v>
            </c:pt>
          </c:strCache>
        </c:strRef>
      </c:tx>
      <c:layout>
        <c:manualLayout>
          <c:xMode val="edge"/>
          <c:yMode val="edge"/>
          <c:x val="0.7114367577076021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NOR!$B$42</c:f>
              <c:strCache>
                <c:ptCount val="1"/>
                <c:pt idx="0">
                  <c:v>Net total</c:v>
                </c:pt>
              </c:strCache>
            </c:strRef>
          </c:tx>
          <c:spPr>
            <a:ln w="19050" cap="rnd">
              <a:solidFill>
                <a:schemeClr val="tx1"/>
              </a:solidFill>
              <a:round/>
            </a:ln>
            <a:effectLst/>
          </c:spPr>
          <c:marker>
            <c:symbol val="none"/>
          </c:marker>
          <c:xVal>
            <c:numRef>
              <c:f>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NOR!$C$42:$AL$42</c:f>
              <c:numCache>
                <c:formatCode>#,##0.0</c:formatCode>
                <c:ptCount val="36"/>
                <c:pt idx="0">
                  <c:v>41.367372745074022</c:v>
                </c:pt>
                <c:pt idx="1">
                  <c:v>36.272734429216769</c:v>
                </c:pt>
                <c:pt idx="2">
                  <c:v>33.650229208784069</c:v>
                </c:pt>
                <c:pt idx="3">
                  <c:v>36.648884575892602</c:v>
                </c:pt>
                <c:pt idx="4">
                  <c:v>36.394369541508141</c:v>
                </c:pt>
                <c:pt idx="5">
                  <c:v>37.668071852281713</c:v>
                </c:pt>
                <c:pt idx="6">
                  <c:v>37.822943095345508</c:v>
                </c:pt>
                <c:pt idx="7">
                  <c:v>37.965265126719707</c:v>
                </c:pt>
                <c:pt idx="8">
                  <c:v>34.987687257141879</c:v>
                </c:pt>
                <c:pt idx="9">
                  <c:v>33.486711695980368</c:v>
                </c:pt>
                <c:pt idx="10">
                  <c:v>30.573267394206376</c:v>
                </c:pt>
                <c:pt idx="11">
                  <c:v>29.937109358979392</c:v>
                </c:pt>
                <c:pt idx="12">
                  <c:v>28.16574582573649</c:v>
                </c:pt>
                <c:pt idx="13">
                  <c:v>27.224503963206399</c:v>
                </c:pt>
                <c:pt idx="14">
                  <c:v>28.234829490349028</c:v>
                </c:pt>
                <c:pt idx="15">
                  <c:v>30.140494727281695</c:v>
                </c:pt>
                <c:pt idx="16">
                  <c:v>28.094591937035766</c:v>
                </c:pt>
                <c:pt idx="17">
                  <c:v>29.988378000099235</c:v>
                </c:pt>
                <c:pt idx="18">
                  <c:v>27.812342044547911</c:v>
                </c:pt>
                <c:pt idx="19">
                  <c:v>22.788720267889829</c:v>
                </c:pt>
                <c:pt idx="20">
                  <c:v>29.009220974800144</c:v>
                </c:pt>
                <c:pt idx="21">
                  <c:v>26.668115200887581</c:v>
                </c:pt>
                <c:pt idx="22">
                  <c:v>29.58454855324208</c:v>
                </c:pt>
                <c:pt idx="23">
                  <c:v>28.690370708776609</c:v>
                </c:pt>
                <c:pt idx="24">
                  <c:v>31.809537664744976</c:v>
                </c:pt>
                <c:pt idx="25">
                  <c:v>33.123290141788402</c:v>
                </c:pt>
                <c:pt idx="26">
                  <c:v>31.658431584554553</c:v>
                </c:pt>
                <c:pt idx="27">
                  <c:v>29.36545252123554</c:v>
                </c:pt>
                <c:pt idx="28">
                  <c:v>28.354938839584381</c:v>
                </c:pt>
                <c:pt idx="29">
                  <c:v>26.067931448887553</c:v>
                </c:pt>
                <c:pt idx="30">
                  <c:v>19.85958222738099</c:v>
                </c:pt>
                <c:pt idx="31">
                  <c:v>13.651233005874428</c:v>
                </c:pt>
                <c:pt idx="32">
                  <c:v>8.8939851401909138</c:v>
                </c:pt>
                <c:pt idx="33">
                  <c:v>3.3382553252202314</c:v>
                </c:pt>
                <c:pt idx="34">
                  <c:v>-2.6585859692026652</c:v>
                </c:pt>
                <c:pt idx="35">
                  <c:v>-8.6554272636255636</c:v>
                </c:pt>
              </c:numCache>
            </c:numRef>
          </c:yVal>
          <c:smooth val="0"/>
          <c:extLst>
            <c:ext xmlns:c16="http://schemas.microsoft.com/office/drawing/2014/chart" uri="{C3380CC4-5D6E-409C-BE32-E72D297353CC}">
              <c16:uniqueId val="{00000000-FC29-4496-818D-A81F8BB8F04E}"/>
            </c:ext>
          </c:extLst>
        </c:ser>
        <c:ser>
          <c:idx val="1"/>
          <c:order val="1"/>
          <c:tx>
            <c:strRef>
              <c:f>NOR!$B$46</c:f>
              <c:strCache>
                <c:ptCount val="1"/>
                <c:pt idx="0">
                  <c:v>Non-CO₂</c:v>
                </c:pt>
              </c:strCache>
            </c:strRef>
          </c:tx>
          <c:spPr>
            <a:ln w="19050" cap="rnd">
              <a:solidFill>
                <a:schemeClr val="accent2">
                  <a:lumMod val="60000"/>
                  <a:lumOff val="40000"/>
                </a:schemeClr>
              </a:solidFill>
              <a:round/>
            </a:ln>
            <a:effectLst/>
          </c:spPr>
          <c:marker>
            <c:symbol val="none"/>
          </c:marker>
          <c:xVal>
            <c:numRef>
              <c:f>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NOR!$C$46:$AL$46</c:f>
              <c:numCache>
                <c:formatCode>#,##0.0</c:formatCode>
                <c:ptCount val="36"/>
                <c:pt idx="0">
                  <c:v>16.137884319483284</c:v>
                </c:pt>
                <c:pt idx="1">
                  <c:v>15.383260826039667</c:v>
                </c:pt>
                <c:pt idx="2">
                  <c:v>12.80216740231721</c:v>
                </c:pt>
                <c:pt idx="3">
                  <c:v>13.181838501277518</c:v>
                </c:pt>
                <c:pt idx="4">
                  <c:v>13.180415182499452</c:v>
                </c:pt>
                <c:pt idx="5">
                  <c:v>12.913520752220393</c:v>
                </c:pt>
                <c:pt idx="6">
                  <c:v>12.775092143025773</c:v>
                </c:pt>
                <c:pt idx="7">
                  <c:v>12.627429927607302</c:v>
                </c:pt>
                <c:pt idx="8">
                  <c:v>12.539437325207594</c:v>
                </c:pt>
                <c:pt idx="9">
                  <c:v>12.744483204654038</c:v>
                </c:pt>
                <c:pt idx="10">
                  <c:v>12.596931183352709</c:v>
                </c:pt>
                <c:pt idx="11">
                  <c:v>12.482784549873166</c:v>
                </c:pt>
                <c:pt idx="12">
                  <c:v>12.305146378506457</c:v>
                </c:pt>
                <c:pt idx="13">
                  <c:v>11.490899144338258</c:v>
                </c:pt>
                <c:pt idx="14">
                  <c:v>11.569063093584191</c:v>
                </c:pt>
                <c:pt idx="15">
                  <c:v>11.481198287255239</c:v>
                </c:pt>
                <c:pt idx="16">
                  <c:v>10.871203819441504</c:v>
                </c:pt>
                <c:pt idx="17">
                  <c:v>10.777418869038272</c:v>
                </c:pt>
                <c:pt idx="18">
                  <c:v>10.210691332454132</c:v>
                </c:pt>
                <c:pt idx="19">
                  <c:v>9.2902010868155855</c:v>
                </c:pt>
                <c:pt idx="20">
                  <c:v>9.2382728310593194</c:v>
                </c:pt>
                <c:pt idx="21">
                  <c:v>9.1308202093063286</c:v>
                </c:pt>
                <c:pt idx="22">
                  <c:v>9.0883489730480349</c:v>
                </c:pt>
                <c:pt idx="23">
                  <c:v>8.9879494391068278</c:v>
                </c:pt>
                <c:pt idx="24">
                  <c:v>9.0144865343003389</c:v>
                </c:pt>
                <c:pt idx="25">
                  <c:v>9.0043693627572239</c:v>
                </c:pt>
                <c:pt idx="26">
                  <c:v>9.000499722501381</c:v>
                </c:pt>
                <c:pt idx="27">
                  <c:v>8.8249560053927638</c:v>
                </c:pt>
                <c:pt idx="28">
                  <c:v>8.2057626817985181</c:v>
                </c:pt>
                <c:pt idx="29">
                  <c:v>8.4089823239813271</c:v>
                </c:pt>
                <c:pt idx="30">
                  <c:v>7.9621648585653944</c:v>
                </c:pt>
                <c:pt idx="31">
                  <c:v>7.5153473931494617</c:v>
                </c:pt>
                <c:pt idx="32">
                  <c:v>7.068529927733529</c:v>
                </c:pt>
                <c:pt idx="33">
                  <c:v>6.6217124623175962</c:v>
                </c:pt>
                <c:pt idx="34">
                  <c:v>6.1748949969016635</c:v>
                </c:pt>
                <c:pt idx="35">
                  <c:v>5.7280775314857308</c:v>
                </c:pt>
              </c:numCache>
            </c:numRef>
          </c:yVal>
          <c:smooth val="0"/>
          <c:extLst>
            <c:ext xmlns:c16="http://schemas.microsoft.com/office/drawing/2014/chart" uri="{C3380CC4-5D6E-409C-BE32-E72D297353CC}">
              <c16:uniqueId val="{00000001-FC29-4496-818D-A81F8BB8F04E}"/>
            </c:ext>
          </c:extLst>
        </c:ser>
        <c:ser>
          <c:idx val="2"/>
          <c:order val="2"/>
          <c:tx>
            <c:strRef>
              <c:f>NOR!$B$44</c:f>
              <c:strCache>
                <c:ptCount val="1"/>
                <c:pt idx="0">
                  <c:v>LULUCF</c:v>
                </c:pt>
              </c:strCache>
            </c:strRef>
          </c:tx>
          <c:spPr>
            <a:ln w="19050" cap="rnd">
              <a:solidFill>
                <a:schemeClr val="accent6"/>
              </a:solidFill>
              <a:round/>
            </a:ln>
            <a:effectLst/>
          </c:spPr>
          <c:marker>
            <c:symbol val="none"/>
          </c:marker>
          <c:xVal>
            <c:numRef>
              <c:f>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NOR!$C$44:$AL$44</c:f>
              <c:numCache>
                <c:formatCode>#,##0.0</c:formatCode>
                <c:ptCount val="36"/>
                <c:pt idx="0">
                  <c:v>-10.091648287782263</c:v>
                </c:pt>
                <c:pt idx="1">
                  <c:v>-12.926794287893699</c:v>
                </c:pt>
                <c:pt idx="2">
                  <c:v>-13.886495863137741</c:v>
                </c:pt>
                <c:pt idx="3">
                  <c:v>-12.756992797779516</c:v>
                </c:pt>
                <c:pt idx="4">
                  <c:v>-14.87347577165481</c:v>
                </c:pt>
                <c:pt idx="5">
                  <c:v>-13.95210250097708</c:v>
                </c:pt>
                <c:pt idx="6">
                  <c:v>-16.781433586939261</c:v>
                </c:pt>
                <c:pt idx="7">
                  <c:v>-16.631193903424993</c:v>
                </c:pt>
                <c:pt idx="8">
                  <c:v>-19.771128180218518</c:v>
                </c:pt>
                <c:pt idx="9">
                  <c:v>-22.230987250803576</c:v>
                </c:pt>
                <c:pt idx="10">
                  <c:v>-24.541477988970836</c:v>
                </c:pt>
                <c:pt idx="11">
                  <c:v>-26.411276563623883</c:v>
                </c:pt>
                <c:pt idx="12">
                  <c:v>-27.124128551760371</c:v>
                </c:pt>
                <c:pt idx="13">
                  <c:v>-28.571168318036463</c:v>
                </c:pt>
                <c:pt idx="14">
                  <c:v>-27.955934662054872</c:v>
                </c:pt>
                <c:pt idx="15">
                  <c:v>-25.262975293595758</c:v>
                </c:pt>
                <c:pt idx="16">
                  <c:v>-27.260544046388535</c:v>
                </c:pt>
                <c:pt idx="17">
                  <c:v>-27.020326885047535</c:v>
                </c:pt>
                <c:pt idx="18">
                  <c:v>-27.775017155200526</c:v>
                </c:pt>
                <c:pt idx="19">
                  <c:v>-30.390477505078866</c:v>
                </c:pt>
                <c:pt idx="20">
                  <c:v>-26.459747731196568</c:v>
                </c:pt>
                <c:pt idx="21">
                  <c:v>-27.97497796901105</c:v>
                </c:pt>
                <c:pt idx="22">
                  <c:v>-24.536574507241262</c:v>
                </c:pt>
                <c:pt idx="23">
                  <c:v>-25.278987145558624</c:v>
                </c:pt>
                <c:pt idx="24">
                  <c:v>-22.120710427952947</c:v>
                </c:pt>
                <c:pt idx="25">
                  <c:v>-21.230676677217115</c:v>
                </c:pt>
                <c:pt idx="26">
                  <c:v>-21.813780911103088</c:v>
                </c:pt>
                <c:pt idx="27">
                  <c:v>-23.021072923080723</c:v>
                </c:pt>
                <c:pt idx="28">
                  <c:v>-23.667465766429839</c:v>
                </c:pt>
                <c:pt idx="29">
                  <c:v>-22.671316583461174</c:v>
                </c:pt>
                <c:pt idx="30">
                  <c:v>-22.4</c:v>
                </c:pt>
                <c:pt idx="31">
                  <c:v>-21.3</c:v>
                </c:pt>
                <c:pt idx="32">
                  <c:v>-20.2</c:v>
                </c:pt>
                <c:pt idx="33">
                  <c:v>-19.782410490065605</c:v>
                </c:pt>
                <c:pt idx="34">
                  <c:v>-19.36482098013121</c:v>
                </c:pt>
                <c:pt idx="35">
                  <c:v>-18.947231470196819</c:v>
                </c:pt>
              </c:numCache>
            </c:numRef>
          </c:yVal>
          <c:smooth val="0"/>
          <c:extLst>
            <c:ext xmlns:c16="http://schemas.microsoft.com/office/drawing/2014/chart" uri="{C3380CC4-5D6E-409C-BE32-E72D297353CC}">
              <c16:uniqueId val="{00000002-FC29-4496-818D-A81F8BB8F04E}"/>
            </c:ext>
          </c:extLst>
        </c:ser>
        <c:ser>
          <c:idx val="3"/>
          <c:order val="3"/>
          <c:tx>
            <c:strRef>
              <c:f>NOR!$B$45</c:f>
              <c:strCache>
                <c:ptCount val="1"/>
                <c:pt idx="0">
                  <c:v>Energy related CO₂</c:v>
                </c:pt>
              </c:strCache>
            </c:strRef>
          </c:tx>
          <c:spPr>
            <a:ln w="19050" cap="rnd">
              <a:solidFill>
                <a:schemeClr val="bg1">
                  <a:lumMod val="65000"/>
                </a:schemeClr>
              </a:solidFill>
              <a:round/>
            </a:ln>
            <a:effectLst/>
          </c:spPr>
          <c:marker>
            <c:symbol val="none"/>
          </c:marker>
          <c:xVal>
            <c:numRef>
              <c:f>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NOR!$C$45:$AL$45</c:f>
              <c:numCache>
                <c:formatCode>#,##0.0</c:formatCode>
                <c:ptCount val="36"/>
                <c:pt idx="0">
                  <c:v>35.321136713373001</c:v>
                </c:pt>
                <c:pt idx="1">
                  <c:v>33.816267891070801</c:v>
                </c:pt>
                <c:pt idx="2">
                  <c:v>34.734557669604598</c:v>
                </c:pt>
                <c:pt idx="3">
                  <c:v>36.224038872394601</c:v>
                </c:pt>
                <c:pt idx="4">
                  <c:v>38.087430130663499</c:v>
                </c:pt>
                <c:pt idx="5">
                  <c:v>38.706653601038397</c:v>
                </c:pt>
                <c:pt idx="6">
                  <c:v>41.829284539258992</c:v>
                </c:pt>
                <c:pt idx="7">
                  <c:v>41.969029102537398</c:v>
                </c:pt>
                <c:pt idx="8">
                  <c:v>42.219378112152803</c:v>
                </c:pt>
                <c:pt idx="9">
                  <c:v>42.973215742129902</c:v>
                </c:pt>
                <c:pt idx="10">
                  <c:v>42.5178141998245</c:v>
                </c:pt>
                <c:pt idx="11">
                  <c:v>43.865601372730104</c:v>
                </c:pt>
                <c:pt idx="12">
                  <c:v>42.984727998990401</c:v>
                </c:pt>
                <c:pt idx="13">
                  <c:v>44.304773136904601</c:v>
                </c:pt>
                <c:pt idx="14">
                  <c:v>44.62170105881971</c:v>
                </c:pt>
                <c:pt idx="15">
                  <c:v>43.92227173362221</c:v>
                </c:pt>
                <c:pt idx="16">
                  <c:v>44.4839321639828</c:v>
                </c:pt>
                <c:pt idx="17">
                  <c:v>46.231286016108498</c:v>
                </c:pt>
                <c:pt idx="18">
                  <c:v>45.376667867294302</c:v>
                </c:pt>
                <c:pt idx="19">
                  <c:v>43.888996686153106</c:v>
                </c:pt>
                <c:pt idx="20">
                  <c:v>46.230695874937396</c:v>
                </c:pt>
                <c:pt idx="21">
                  <c:v>45.512272960592306</c:v>
                </c:pt>
                <c:pt idx="22">
                  <c:v>45.032774087435307</c:v>
                </c:pt>
                <c:pt idx="23">
                  <c:v>44.981408415228401</c:v>
                </c:pt>
                <c:pt idx="24">
                  <c:v>44.915761558397584</c:v>
                </c:pt>
                <c:pt idx="25">
                  <c:v>45.349597456248297</c:v>
                </c:pt>
                <c:pt idx="26">
                  <c:v>44.471712773156263</c:v>
                </c:pt>
                <c:pt idx="27">
                  <c:v>43.561569438923499</c:v>
                </c:pt>
                <c:pt idx="28">
                  <c:v>43.816641924215702</c:v>
                </c:pt>
                <c:pt idx="29">
                  <c:v>40.330265708367399</c:v>
                </c:pt>
                <c:pt idx="30">
                  <c:v>34.297417368815594</c:v>
                </c:pt>
                <c:pt idx="31">
                  <c:v>27.435885612724967</c:v>
                </c:pt>
                <c:pt idx="32">
                  <c:v>22.025455212457384</c:v>
                </c:pt>
                <c:pt idx="33">
                  <c:v>16.49895335296824</c:v>
                </c:pt>
                <c:pt idx="34">
                  <c:v>10.531340014026881</c:v>
                </c:pt>
                <c:pt idx="35">
                  <c:v>4.5637266750855243</c:v>
                </c:pt>
              </c:numCache>
            </c:numRef>
          </c:yVal>
          <c:smooth val="0"/>
          <c:extLst>
            <c:ext xmlns:c16="http://schemas.microsoft.com/office/drawing/2014/chart" uri="{C3380CC4-5D6E-409C-BE32-E72D297353CC}">
              <c16:uniqueId val="{00000003-FC29-4496-818D-A81F8BB8F04E}"/>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[27]NOR!$B$11</c:f>
          <c:strCache>
            <c:ptCount val="1"/>
            <c:pt idx="0">
              <c:v>Norway</c:v>
            </c:pt>
          </c:strCache>
        </c:strRef>
      </c:tx>
      <c:layout>
        <c:manualLayout>
          <c:xMode val="edge"/>
          <c:yMode val="edge"/>
          <c:x val="0.71143675770760217"/>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[27]NOR!$B$42</c:f>
              <c:strCache>
                <c:ptCount val="1"/>
                <c:pt idx="0">
                  <c:v>Net total</c:v>
                </c:pt>
              </c:strCache>
            </c:strRef>
          </c:tx>
          <c:spPr>
            <a:ln w="19050" cap="rnd">
              <a:solidFill>
                <a:schemeClr val="tx1"/>
              </a:solidFill>
              <a:round/>
            </a:ln>
            <a:effectLst/>
          </c:spPr>
          <c:marker>
            <c:symbol val="none"/>
          </c:marker>
          <c:xVal>
            <c:numRef>
              <c:f>[27]NOR!$C$41:$AL$41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[27]NOR!$C$42:$AL$42</c:f>
              <c:numCache>
                <c:formatCode>General</c:formatCode>
                <c:ptCount val="36"/>
                <c:pt idx="0">
                  <c:v>41.367372745074022</c:v>
                </c:pt>
                <c:pt idx="1">
                  <c:v>36.272734429216769</c:v>
                </c:pt>
                <c:pt idx="2">
                  <c:v>33.650229208784069</c:v>
                </c:pt>
                <c:pt idx="3">
                  <c:v>36.648884575892602</c:v>
                </c:pt>
                <c:pt idx="4">
                  <c:v>36.394369541508141</c:v>
                </c:pt>
                <c:pt idx="5">
                  <c:v>37.668071852281713</c:v>
                </c:pt>
                <c:pt idx="6">
                  <c:v>37.822943095345508</c:v>
                </c:pt>
                <c:pt idx="7">
                  <c:v>37.965265126719707</c:v>
                </c:pt>
                <c:pt idx="8">
                  <c:v>34.987687257141879</c:v>
                </c:pt>
                <c:pt idx="9">
                  <c:v>33.486711695980368</c:v>
                </c:pt>
                <c:pt idx="10">
                  <c:v>30.573267394206376</c:v>
                </c:pt>
                <c:pt idx="11">
                  <c:v>29.937109358979392</c:v>
                </c:pt>
                <c:pt idx="12">
                  <c:v>28.16574582573649</c:v>
                </c:pt>
                <c:pt idx="13">
                  <c:v>27.224503963206399</c:v>
                </c:pt>
                <c:pt idx="14">
                  <c:v>28.234829490349028</c:v>
                </c:pt>
                <c:pt idx="15">
                  <c:v>30.140494727281695</c:v>
                </c:pt>
                <c:pt idx="16">
                  <c:v>28.094591937035766</c:v>
                </c:pt>
                <c:pt idx="17">
                  <c:v>29.988378000099235</c:v>
                </c:pt>
                <c:pt idx="18">
                  <c:v>27.812342044547911</c:v>
                </c:pt>
                <c:pt idx="19">
                  <c:v>22.788720267889829</c:v>
                </c:pt>
                <c:pt idx="20">
                  <c:v>29.009220974800144</c:v>
                </c:pt>
                <c:pt idx="21">
                  <c:v>26.668115200887581</c:v>
                </c:pt>
                <c:pt idx="22">
                  <c:v>29.58454855324208</c:v>
                </c:pt>
                <c:pt idx="23">
                  <c:v>28.690370708776609</c:v>
                </c:pt>
                <c:pt idx="24">
                  <c:v>31.809537664744976</c:v>
                </c:pt>
                <c:pt idx="25">
                  <c:v>33.123290141788402</c:v>
                </c:pt>
                <c:pt idx="26">
                  <c:v>31.658431584554553</c:v>
                </c:pt>
                <c:pt idx="27">
                  <c:v>29.36545252123554</c:v>
                </c:pt>
                <c:pt idx="28">
                  <c:v>28.354938839584381</c:v>
                </c:pt>
                <c:pt idx="29">
                  <c:v>26.067931448887553</c:v>
                </c:pt>
                <c:pt idx="30">
                  <c:v>19.85958222738099</c:v>
                </c:pt>
                <c:pt idx="31">
                  <c:v>13.651233005874428</c:v>
                </c:pt>
                <c:pt idx="32">
                  <c:v>8.8939851401909138</c:v>
                </c:pt>
                <c:pt idx="33">
                  <c:v>3.3382553252202314</c:v>
                </c:pt>
                <c:pt idx="34">
                  <c:v>-2.6585859692026652</c:v>
                </c:pt>
                <c:pt idx="35">
                  <c:v>-8.6554272636255636</c:v>
                </c:pt>
              </c:numCache>
            </c:numRef>
          </c:yVal>
          <c:smooth val="0"/>
          <c:extLst>
            <c:ext xmlns:c16="http://schemas.microsoft.com/office/drawing/2014/chart" uri="{C3380CC4-5D6E-409C-BE32-E72D297353CC}">
              <c16:uniqueId val="{00000000-28E9-468E-A5BD-EA4E8205497C}"/>
            </c:ext>
          </c:extLst>
        </c:ser>
        <c:ser>
          <c:idx val="1"/>
          <c:order val="1"/>
          <c:tx>
            <c:strRef>
              <c:f>[27]NOR!$B$46</c:f>
              <c:strCache>
                <c:ptCount val="1"/>
                <c:pt idx="0">
                  <c:v>Non-CO₂</c:v>
                </c:pt>
              </c:strCache>
            </c:strRef>
          </c:tx>
          <c:spPr>
            <a:ln w="19050" cap="rnd">
              <a:solidFill>
                <a:schemeClr val="accent2">
                  <a:lumMod val="60000"/>
                  <a:lumOff val="40000"/>
                </a:schemeClr>
              </a:solidFill>
              <a:round/>
            </a:ln>
            <a:effectLst/>
          </c:spPr>
          <c:marker>
            <c:symbol val="none"/>
          </c:marker>
          <c:xVal>
            <c:numRef>
              <c:f>[27]NOR!$C$41:$AL$41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[27]NOR!$C$46:$AL$46</c:f>
              <c:numCache>
                <c:formatCode>General</c:formatCode>
                <c:ptCount val="36"/>
                <c:pt idx="0">
                  <c:v>16.137884319483284</c:v>
                </c:pt>
                <c:pt idx="1">
                  <c:v>15.383260826039667</c:v>
                </c:pt>
                <c:pt idx="2">
                  <c:v>12.80216740231721</c:v>
                </c:pt>
                <c:pt idx="3">
                  <c:v>13.181838501277518</c:v>
                </c:pt>
                <c:pt idx="4">
                  <c:v>13.180415182499452</c:v>
                </c:pt>
                <c:pt idx="5">
                  <c:v>12.913520752220393</c:v>
                </c:pt>
                <c:pt idx="6">
                  <c:v>12.775092143025773</c:v>
                </c:pt>
                <c:pt idx="7">
                  <c:v>12.627429927607302</c:v>
                </c:pt>
                <c:pt idx="8">
                  <c:v>12.539437325207594</c:v>
                </c:pt>
                <c:pt idx="9">
                  <c:v>12.744483204654038</c:v>
                </c:pt>
                <c:pt idx="10">
                  <c:v>12.596931183352709</c:v>
                </c:pt>
                <c:pt idx="11">
                  <c:v>12.482784549873166</c:v>
                </c:pt>
                <c:pt idx="12">
                  <c:v>12.305146378506457</c:v>
                </c:pt>
                <c:pt idx="13">
                  <c:v>11.490899144338258</c:v>
                </c:pt>
                <c:pt idx="14">
                  <c:v>11.569063093584191</c:v>
                </c:pt>
                <c:pt idx="15">
                  <c:v>11.481198287255239</c:v>
                </c:pt>
                <c:pt idx="16">
                  <c:v>10.871203819441504</c:v>
                </c:pt>
                <c:pt idx="17">
                  <c:v>10.777418869038272</c:v>
                </c:pt>
                <c:pt idx="18">
                  <c:v>10.210691332454132</c:v>
                </c:pt>
                <c:pt idx="19">
                  <c:v>9.2902010868155855</c:v>
                </c:pt>
                <c:pt idx="20">
                  <c:v>9.2382728310593194</c:v>
                </c:pt>
                <c:pt idx="21">
                  <c:v>9.1308202093063286</c:v>
                </c:pt>
                <c:pt idx="22">
                  <c:v>9.0883489730480349</c:v>
                </c:pt>
                <c:pt idx="23">
                  <c:v>8.9879494391068278</c:v>
                </c:pt>
                <c:pt idx="24">
                  <c:v>9.0144865343003389</c:v>
                </c:pt>
                <c:pt idx="25">
                  <c:v>9.0043693627572239</c:v>
                </c:pt>
                <c:pt idx="26">
                  <c:v>9.000499722501381</c:v>
                </c:pt>
                <c:pt idx="27">
                  <c:v>8.8249560053927638</c:v>
                </c:pt>
                <c:pt idx="28">
                  <c:v>8.2057626817985181</c:v>
                </c:pt>
                <c:pt idx="29">
                  <c:v>8.4089823239813271</c:v>
                </c:pt>
                <c:pt idx="30">
                  <c:v>7.9621648585653944</c:v>
                </c:pt>
                <c:pt idx="31">
                  <c:v>7.5153473931494617</c:v>
                </c:pt>
                <c:pt idx="32">
                  <c:v>7.068529927733529</c:v>
                </c:pt>
                <c:pt idx="33">
                  <c:v>6.6217124623175962</c:v>
                </c:pt>
                <c:pt idx="34">
                  <c:v>6.1748949969016635</c:v>
                </c:pt>
                <c:pt idx="35">
                  <c:v>5.7280775314857308</c:v>
                </c:pt>
              </c:numCache>
            </c:numRef>
          </c:yVal>
          <c:smooth val="0"/>
          <c:extLst>
            <c:ext xmlns:c16="http://schemas.microsoft.com/office/drawing/2014/chart" uri="{C3380CC4-5D6E-409C-BE32-E72D297353CC}">
              <c16:uniqueId val="{00000001-28E9-468E-A5BD-EA4E8205497C}"/>
            </c:ext>
          </c:extLst>
        </c:ser>
        <c:ser>
          <c:idx val="2"/>
          <c:order val="2"/>
          <c:tx>
            <c:strRef>
              <c:f>[27]NOR!$B$44</c:f>
              <c:strCache>
                <c:ptCount val="1"/>
                <c:pt idx="0">
                  <c:v>LULUCF</c:v>
                </c:pt>
              </c:strCache>
            </c:strRef>
          </c:tx>
          <c:spPr>
            <a:ln w="19050" cap="rnd">
              <a:solidFill>
                <a:schemeClr val="accent6"/>
              </a:solidFill>
              <a:round/>
            </a:ln>
            <a:effectLst/>
          </c:spPr>
          <c:marker>
            <c:symbol val="none"/>
          </c:marker>
          <c:xVal>
            <c:numRef>
              <c:f>[27]NOR!$C$41:$AL$41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[27]NOR!$C$44:$AL$44</c:f>
              <c:numCache>
                <c:formatCode>General</c:formatCode>
                <c:ptCount val="36"/>
                <c:pt idx="0">
                  <c:v>-10.091648287782263</c:v>
                </c:pt>
                <c:pt idx="1">
                  <c:v>-12.926794287893699</c:v>
                </c:pt>
                <c:pt idx="2">
                  <c:v>-13.886495863137741</c:v>
                </c:pt>
                <c:pt idx="3">
                  <c:v>-12.756992797779516</c:v>
                </c:pt>
                <c:pt idx="4">
                  <c:v>-14.87347577165481</c:v>
                </c:pt>
                <c:pt idx="5">
                  <c:v>-13.95210250097708</c:v>
                </c:pt>
                <c:pt idx="6">
                  <c:v>-16.781433586939261</c:v>
                </c:pt>
                <c:pt idx="7">
                  <c:v>-16.631193903424993</c:v>
                </c:pt>
                <c:pt idx="8">
                  <c:v>-19.771128180218518</c:v>
                </c:pt>
                <c:pt idx="9">
                  <c:v>-22.230987250803576</c:v>
                </c:pt>
                <c:pt idx="10">
                  <c:v>-24.541477988970836</c:v>
                </c:pt>
                <c:pt idx="11">
                  <c:v>-26.411276563623883</c:v>
                </c:pt>
                <c:pt idx="12">
                  <c:v>-27.124128551760371</c:v>
                </c:pt>
                <c:pt idx="13">
                  <c:v>-28.571168318036463</c:v>
                </c:pt>
                <c:pt idx="14">
                  <c:v>-27.955934662054872</c:v>
                </c:pt>
                <c:pt idx="15">
                  <c:v>-25.262975293595758</c:v>
                </c:pt>
                <c:pt idx="16">
                  <c:v>-27.260544046388535</c:v>
                </c:pt>
                <c:pt idx="17">
                  <c:v>-27.020326885047535</c:v>
                </c:pt>
                <c:pt idx="18">
                  <c:v>-27.775017155200526</c:v>
                </c:pt>
                <c:pt idx="19">
                  <c:v>-30.390477505078866</c:v>
                </c:pt>
                <c:pt idx="20">
                  <c:v>-26.459747731196568</c:v>
                </c:pt>
                <c:pt idx="21">
                  <c:v>-27.97497796901105</c:v>
                </c:pt>
                <c:pt idx="22">
                  <c:v>-24.536574507241262</c:v>
                </c:pt>
                <c:pt idx="23">
                  <c:v>-25.278987145558624</c:v>
                </c:pt>
                <c:pt idx="24">
                  <c:v>-22.120710427952947</c:v>
                </c:pt>
                <c:pt idx="25">
                  <c:v>-21.230676677217115</c:v>
                </c:pt>
                <c:pt idx="26">
                  <c:v>-21.813780911103088</c:v>
                </c:pt>
                <c:pt idx="27">
                  <c:v>-23.021072923080723</c:v>
                </c:pt>
                <c:pt idx="28">
                  <c:v>-23.667465766429839</c:v>
                </c:pt>
                <c:pt idx="29">
                  <c:v>-22.671316583461174</c:v>
                </c:pt>
                <c:pt idx="30">
                  <c:v>-22.4</c:v>
                </c:pt>
                <c:pt idx="31">
                  <c:v>-21.3</c:v>
                </c:pt>
                <c:pt idx="32">
                  <c:v>-20.2</c:v>
                </c:pt>
                <c:pt idx="33">
                  <c:v>-19.782410490065605</c:v>
                </c:pt>
                <c:pt idx="34">
                  <c:v>-19.36482098013121</c:v>
                </c:pt>
                <c:pt idx="35">
                  <c:v>-18.947231470196819</c:v>
                </c:pt>
              </c:numCache>
            </c:numRef>
          </c:yVal>
          <c:smooth val="0"/>
          <c:extLst>
            <c:ext xmlns:c16="http://schemas.microsoft.com/office/drawing/2014/chart" uri="{C3380CC4-5D6E-409C-BE32-E72D297353CC}">
              <c16:uniqueId val="{00000002-28E9-468E-A5BD-EA4E8205497C}"/>
            </c:ext>
          </c:extLst>
        </c:ser>
        <c:ser>
          <c:idx val="3"/>
          <c:order val="3"/>
          <c:tx>
            <c:strRef>
              <c:f>[27]NOR!$B$45</c:f>
              <c:strCache>
                <c:ptCount val="1"/>
                <c:pt idx="0">
                  <c:v>Energy related CO₂</c:v>
                </c:pt>
              </c:strCache>
            </c:strRef>
          </c:tx>
          <c:spPr>
            <a:ln w="19050" cap="rnd">
              <a:solidFill>
                <a:schemeClr val="bg1">
                  <a:lumMod val="65000"/>
                </a:schemeClr>
              </a:solidFill>
              <a:round/>
            </a:ln>
            <a:effectLst/>
          </c:spPr>
          <c:marker>
            <c:symbol val="none"/>
          </c:marker>
          <c:xVal>
            <c:numRef>
              <c:f>[27]NOR!$C$41:$AL$41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[27]NOR!$C$45:$AL$45</c:f>
              <c:numCache>
                <c:formatCode>General</c:formatCode>
                <c:ptCount val="36"/>
                <c:pt idx="0">
                  <c:v>35.321136713373001</c:v>
                </c:pt>
                <c:pt idx="1">
                  <c:v>33.816267891070801</c:v>
                </c:pt>
                <c:pt idx="2">
                  <c:v>34.734557669604598</c:v>
                </c:pt>
                <c:pt idx="3">
                  <c:v>36.224038872394601</c:v>
                </c:pt>
                <c:pt idx="4">
                  <c:v>38.087430130663499</c:v>
                </c:pt>
                <c:pt idx="5">
                  <c:v>38.706653601038397</c:v>
                </c:pt>
                <c:pt idx="6">
                  <c:v>41.829284539258992</c:v>
                </c:pt>
                <c:pt idx="7">
                  <c:v>41.969029102537398</c:v>
                </c:pt>
                <c:pt idx="8">
                  <c:v>42.219378112152803</c:v>
                </c:pt>
                <c:pt idx="9">
                  <c:v>42.973215742129902</c:v>
                </c:pt>
                <c:pt idx="10">
                  <c:v>42.5178141998245</c:v>
                </c:pt>
                <c:pt idx="11">
                  <c:v>43.865601372730104</c:v>
                </c:pt>
                <c:pt idx="12">
                  <c:v>42.984727998990401</c:v>
                </c:pt>
                <c:pt idx="13">
                  <c:v>44.304773136904601</c:v>
                </c:pt>
                <c:pt idx="14">
                  <c:v>44.62170105881971</c:v>
                </c:pt>
                <c:pt idx="15">
                  <c:v>43.92227173362221</c:v>
                </c:pt>
                <c:pt idx="16">
                  <c:v>44.4839321639828</c:v>
                </c:pt>
                <c:pt idx="17">
                  <c:v>46.231286016108498</c:v>
                </c:pt>
                <c:pt idx="18">
                  <c:v>45.376667867294302</c:v>
                </c:pt>
                <c:pt idx="19">
                  <c:v>43.888996686153106</c:v>
                </c:pt>
                <c:pt idx="20">
                  <c:v>46.230695874937396</c:v>
                </c:pt>
                <c:pt idx="21">
                  <c:v>45.512272960592306</c:v>
                </c:pt>
                <c:pt idx="22">
                  <c:v>45.032774087435307</c:v>
                </c:pt>
                <c:pt idx="23">
                  <c:v>44.981408415228401</c:v>
                </c:pt>
                <c:pt idx="24">
                  <c:v>44.915761558397584</c:v>
                </c:pt>
                <c:pt idx="25">
                  <c:v>45.349597456248297</c:v>
                </c:pt>
                <c:pt idx="26">
                  <c:v>44.471712773156263</c:v>
                </c:pt>
                <c:pt idx="27">
                  <c:v>43.561569438923499</c:v>
                </c:pt>
                <c:pt idx="28">
                  <c:v>43.816641924215702</c:v>
                </c:pt>
                <c:pt idx="29">
                  <c:v>40.330265708367399</c:v>
                </c:pt>
                <c:pt idx="30">
                  <c:v>34.297417368815594</c:v>
                </c:pt>
                <c:pt idx="31">
                  <c:v>27.435885612724967</c:v>
                </c:pt>
                <c:pt idx="32">
                  <c:v>22.025455212457384</c:v>
                </c:pt>
                <c:pt idx="33">
                  <c:v>16.49895335296824</c:v>
                </c:pt>
                <c:pt idx="34">
                  <c:v>10.531340014026881</c:v>
                </c:pt>
                <c:pt idx="35">
                  <c:v>4.5637266750855243</c:v>
                </c:pt>
              </c:numCache>
            </c:numRef>
          </c:yVal>
          <c:smooth val="0"/>
          <c:extLst>
            <c:ext xmlns:c16="http://schemas.microsoft.com/office/drawing/2014/chart" uri="{C3380CC4-5D6E-409C-BE32-E72D297353CC}">
              <c16:uniqueId val="{00000003-28E9-468E-A5BD-EA4E8205497C}"/>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SWE!$B$11</c:f>
          <c:strCache>
            <c:ptCount val="1"/>
            <c:pt idx="0">
              <c:v>Sweden</c:v>
            </c:pt>
          </c:strCache>
        </c:strRef>
      </c:tx>
      <c:layout>
        <c:manualLayout>
          <c:xMode val="edge"/>
          <c:yMode val="edge"/>
          <c:x val="0.71634775174113108"/>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SWE!$B$42</c:f>
              <c:strCache>
                <c:ptCount val="1"/>
                <c:pt idx="0">
                  <c:v>Net total</c:v>
                </c:pt>
              </c:strCache>
            </c:strRef>
          </c:tx>
          <c:spPr>
            <a:ln w="19050" cap="rnd">
              <a:solidFill>
                <a:schemeClr val="tx1"/>
              </a:solidFill>
              <a:round/>
            </a:ln>
            <a:effectLst/>
          </c:spPr>
          <c:marker>
            <c:symbol val="none"/>
          </c:marker>
          <c:xVal>
            <c:numRef>
              <c:f>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SWE!$C$42:$AL$42</c:f>
              <c:numCache>
                <c:formatCode>#,##0.0</c:formatCode>
                <c:ptCount val="36"/>
                <c:pt idx="0">
                  <c:v>36.697111511591181</c:v>
                </c:pt>
                <c:pt idx="1">
                  <c:v>37.829500470170444</c:v>
                </c:pt>
                <c:pt idx="2">
                  <c:v>37.527349562869752</c:v>
                </c:pt>
                <c:pt idx="3">
                  <c:v>41.916215474957667</c:v>
                </c:pt>
                <c:pt idx="4">
                  <c:v>42.132300976630425</c:v>
                </c:pt>
                <c:pt idx="5">
                  <c:v>38.593826425850544</c:v>
                </c:pt>
                <c:pt idx="6">
                  <c:v>40.156241508692858</c:v>
                </c:pt>
                <c:pt idx="7">
                  <c:v>34.462328215775393</c:v>
                </c:pt>
                <c:pt idx="8">
                  <c:v>34.318288695838092</c:v>
                </c:pt>
                <c:pt idx="9">
                  <c:v>31.895443655370904</c:v>
                </c:pt>
                <c:pt idx="10">
                  <c:v>28.382473708984154</c:v>
                </c:pt>
                <c:pt idx="11">
                  <c:v>28.003656449220973</c:v>
                </c:pt>
                <c:pt idx="12">
                  <c:v>29.122887325777299</c:v>
                </c:pt>
                <c:pt idx="13">
                  <c:v>31.954375290436353</c:v>
                </c:pt>
                <c:pt idx="14">
                  <c:v>37.584219002515539</c:v>
                </c:pt>
                <c:pt idx="15">
                  <c:v>34.495095139953733</c:v>
                </c:pt>
                <c:pt idx="16">
                  <c:v>23.959005644436814</c:v>
                </c:pt>
                <c:pt idx="17">
                  <c:v>24.661746925255173</c:v>
                </c:pt>
                <c:pt idx="18">
                  <c:v>21.350849535649541</c:v>
                </c:pt>
                <c:pt idx="19">
                  <c:v>16.686563009533177</c:v>
                </c:pt>
                <c:pt idx="20">
                  <c:v>19.359651576547918</c:v>
                </c:pt>
                <c:pt idx="21">
                  <c:v>16.293571170859046</c:v>
                </c:pt>
                <c:pt idx="22">
                  <c:v>12.845025601351333</c:v>
                </c:pt>
                <c:pt idx="23">
                  <c:v>13.100371145521461</c:v>
                </c:pt>
                <c:pt idx="24">
                  <c:v>12.827007100817379</c:v>
                </c:pt>
                <c:pt idx="25">
                  <c:v>11.746488975076522</c:v>
                </c:pt>
                <c:pt idx="26">
                  <c:v>8.4974584725008704</c:v>
                </c:pt>
                <c:pt idx="27">
                  <c:v>9.6471519722289489</c:v>
                </c:pt>
                <c:pt idx="28">
                  <c:v>9.7852751621657958</c:v>
                </c:pt>
                <c:pt idx="29">
                  <c:v>5.1127877018788013</c:v>
                </c:pt>
                <c:pt idx="30">
                  <c:v>-1.8825025765985188</c:v>
                </c:pt>
                <c:pt idx="31">
                  <c:v>-7.4674422423440596</c:v>
                </c:pt>
                <c:pt idx="32">
                  <c:v>-13.352381908089605</c:v>
                </c:pt>
                <c:pt idx="33">
                  <c:v>-20.153413447878219</c:v>
                </c:pt>
                <c:pt idx="34">
                  <c:v>-26.954444987666847</c:v>
                </c:pt>
                <c:pt idx="35">
                  <c:v>-28.050159988446474</c:v>
                </c:pt>
              </c:numCache>
            </c:numRef>
          </c:yVal>
          <c:smooth val="0"/>
          <c:extLst>
            <c:ext xmlns:c16="http://schemas.microsoft.com/office/drawing/2014/chart" uri="{C3380CC4-5D6E-409C-BE32-E72D297353CC}">
              <c16:uniqueId val="{00000000-7A25-4730-B086-DD51A5F7BFC1}"/>
            </c:ext>
          </c:extLst>
        </c:ser>
        <c:ser>
          <c:idx val="1"/>
          <c:order val="1"/>
          <c:tx>
            <c:strRef>
              <c:f>SWE!$B$46</c:f>
              <c:strCache>
                <c:ptCount val="1"/>
                <c:pt idx="0">
                  <c:v>Non-CO₂</c:v>
                </c:pt>
              </c:strCache>
            </c:strRef>
          </c:tx>
          <c:spPr>
            <a:ln w="19050" cap="rnd">
              <a:solidFill>
                <a:schemeClr val="accent2">
                  <a:lumMod val="60000"/>
                  <a:lumOff val="40000"/>
                </a:schemeClr>
              </a:solidFill>
              <a:round/>
            </a:ln>
            <a:effectLst/>
          </c:spPr>
          <c:marker>
            <c:symbol val="none"/>
          </c:marker>
          <c:xVal>
            <c:numRef>
              <c:f>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SWE!$C$46:$AL$46</c:f>
              <c:numCache>
                <c:formatCode>#,##0.0</c:formatCode>
                <c:ptCount val="36"/>
                <c:pt idx="0">
                  <c:v>13.879954692912861</c:v>
                </c:pt>
                <c:pt idx="1">
                  <c:v>13.773073624666303</c:v>
                </c:pt>
                <c:pt idx="2">
                  <c:v>13.577060762049875</c:v>
                </c:pt>
                <c:pt idx="3">
                  <c:v>13.83094344085147</c:v>
                </c:pt>
                <c:pt idx="4">
                  <c:v>13.884008609136366</c:v>
                </c:pt>
                <c:pt idx="5">
                  <c:v>13.797017882539933</c:v>
                </c:pt>
                <c:pt idx="6">
                  <c:v>13.834293383136867</c:v>
                </c:pt>
                <c:pt idx="7">
                  <c:v>13.922339920123108</c:v>
                </c:pt>
                <c:pt idx="8">
                  <c:v>13.901941179028292</c:v>
                </c:pt>
                <c:pt idx="9">
                  <c:v>13.682655623157373</c:v>
                </c:pt>
                <c:pt idx="10">
                  <c:v>13.474658701247506</c:v>
                </c:pt>
                <c:pt idx="11">
                  <c:v>13.364678517399717</c:v>
                </c:pt>
                <c:pt idx="12">
                  <c:v>13.130305562019046</c:v>
                </c:pt>
                <c:pt idx="13">
                  <c:v>12.93797278768362</c:v>
                </c:pt>
                <c:pt idx="14">
                  <c:v>13.073560475148071</c:v>
                </c:pt>
                <c:pt idx="15">
                  <c:v>12.866026450623337</c:v>
                </c:pt>
                <c:pt idx="16">
                  <c:v>12.661957686663172</c:v>
                </c:pt>
                <c:pt idx="17">
                  <c:v>12.286759081400795</c:v>
                </c:pt>
                <c:pt idx="18">
                  <c:v>12.000155187402335</c:v>
                </c:pt>
                <c:pt idx="19">
                  <c:v>11.371109760628372</c:v>
                </c:pt>
                <c:pt idx="20">
                  <c:v>11.525312652372904</c:v>
                </c:pt>
                <c:pt idx="21">
                  <c:v>11.069998034386614</c:v>
                </c:pt>
                <c:pt idx="22">
                  <c:v>10.728603909856012</c:v>
                </c:pt>
                <c:pt idx="23">
                  <c:v>10.645132145548025</c:v>
                </c:pt>
                <c:pt idx="24">
                  <c:v>10.630976270993109</c:v>
                </c:pt>
                <c:pt idx="25">
                  <c:v>10.521231269456244</c:v>
                </c:pt>
                <c:pt idx="26">
                  <c:v>10.434232300115838</c:v>
                </c:pt>
                <c:pt idx="27">
                  <c:v>10.535678803096239</c:v>
                </c:pt>
                <c:pt idx="28">
                  <c:v>10.137262160381738</c:v>
                </c:pt>
                <c:pt idx="29">
                  <c:v>10.058366380603417</c:v>
                </c:pt>
                <c:pt idx="30">
                  <c:v>9.540547424057003</c:v>
                </c:pt>
                <c:pt idx="31">
                  <c:v>9.0227284675105857</c:v>
                </c:pt>
                <c:pt idx="32">
                  <c:v>8.5049095109641684</c:v>
                </c:pt>
                <c:pt idx="33">
                  <c:v>7.9870905544177511</c:v>
                </c:pt>
                <c:pt idx="34">
                  <c:v>7.4692715978713338</c:v>
                </c:pt>
                <c:pt idx="35">
                  <c:v>6.9514526413249165</c:v>
                </c:pt>
              </c:numCache>
            </c:numRef>
          </c:yVal>
          <c:smooth val="0"/>
          <c:extLst>
            <c:ext xmlns:c16="http://schemas.microsoft.com/office/drawing/2014/chart" uri="{C3380CC4-5D6E-409C-BE32-E72D297353CC}">
              <c16:uniqueId val="{00000001-7A25-4730-B086-DD51A5F7BFC1}"/>
            </c:ext>
          </c:extLst>
        </c:ser>
        <c:ser>
          <c:idx val="2"/>
          <c:order val="2"/>
          <c:tx>
            <c:strRef>
              <c:f>SWE!$B$44</c:f>
              <c:strCache>
                <c:ptCount val="1"/>
                <c:pt idx="0">
                  <c:v>LULUCF</c:v>
                </c:pt>
              </c:strCache>
            </c:strRef>
          </c:tx>
          <c:spPr>
            <a:ln w="19050" cap="rnd">
              <a:solidFill>
                <a:schemeClr val="accent6"/>
              </a:solidFill>
              <a:round/>
            </a:ln>
            <a:effectLst/>
          </c:spPr>
          <c:marker>
            <c:symbol val="none"/>
          </c:marker>
          <c:xVal>
            <c:numRef>
              <c:f>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SWE!$C$44:$AL$44</c:f>
              <c:numCache>
                <c:formatCode>#,##0.0</c:formatCode>
                <c:ptCount val="36"/>
                <c:pt idx="0">
                  <c:v>-34.487813557870929</c:v>
                </c:pt>
                <c:pt idx="1">
                  <c:v>-33.598593514817246</c:v>
                </c:pt>
                <c:pt idx="2">
                  <c:v>-33.442874240945223</c:v>
                </c:pt>
                <c:pt idx="3">
                  <c:v>-29.36016230327165</c:v>
                </c:pt>
                <c:pt idx="4">
                  <c:v>-31.656436670877298</c:v>
                </c:pt>
                <c:pt idx="5">
                  <c:v>-34.526657066481206</c:v>
                </c:pt>
                <c:pt idx="6">
                  <c:v>-36.931712274450483</c:v>
                </c:pt>
                <c:pt idx="7">
                  <c:v>-37.62196083761593</c:v>
                </c:pt>
                <c:pt idx="8">
                  <c:v>-38.231154434240423</c:v>
                </c:pt>
                <c:pt idx="9">
                  <c:v>-37.559168885365537</c:v>
                </c:pt>
                <c:pt idx="10">
                  <c:v>-39.732174308653391</c:v>
                </c:pt>
                <c:pt idx="11">
                  <c:v>-40.930606914478439</c:v>
                </c:pt>
                <c:pt idx="12">
                  <c:v>-40.519212957845198</c:v>
                </c:pt>
                <c:pt idx="13">
                  <c:v>-38.062848274547108</c:v>
                </c:pt>
                <c:pt idx="14">
                  <c:v>-31.870930245203802</c:v>
                </c:pt>
                <c:pt idx="15">
                  <c:v>-32.128935323590646</c:v>
                </c:pt>
                <c:pt idx="16">
                  <c:v>-42.288352764344452</c:v>
                </c:pt>
                <c:pt idx="17">
                  <c:v>-40.467414309813961</c:v>
                </c:pt>
                <c:pt idx="18">
                  <c:v>-41.402582850678357</c:v>
                </c:pt>
                <c:pt idx="19">
                  <c:v>-41.810188875122144</c:v>
                </c:pt>
                <c:pt idx="20">
                  <c:v>-45.107655380882377</c:v>
                </c:pt>
                <c:pt idx="21">
                  <c:v>-43.837901297855616</c:v>
                </c:pt>
                <c:pt idx="22">
                  <c:v>-44.449275262902596</c:v>
                </c:pt>
                <c:pt idx="23">
                  <c:v>-42.507339349368713</c:v>
                </c:pt>
                <c:pt idx="24">
                  <c:v>-41.019355094546164</c:v>
                </c:pt>
                <c:pt idx="25">
                  <c:v>-41.992695111878945</c:v>
                </c:pt>
                <c:pt idx="26">
                  <c:v>-44.788477386611021</c:v>
                </c:pt>
                <c:pt idx="27">
                  <c:v>-43.067877801687708</c:v>
                </c:pt>
                <c:pt idx="28">
                  <c:v>-41.993961870588734</c:v>
                </c:pt>
                <c:pt idx="29">
                  <c:v>-42.98964938726823</c:v>
                </c:pt>
                <c:pt idx="30">
                  <c:v>-42.5</c:v>
                </c:pt>
                <c:pt idx="31">
                  <c:v>-40.6</c:v>
                </c:pt>
                <c:pt idx="32">
                  <c:v>-39</c:v>
                </c:pt>
                <c:pt idx="33">
                  <c:v>-38.316091874043082</c:v>
                </c:pt>
                <c:pt idx="34">
                  <c:v>-37.632183748086163</c:v>
                </c:pt>
                <c:pt idx="35">
                  <c:v>-36.948275622129238</c:v>
                </c:pt>
              </c:numCache>
            </c:numRef>
          </c:yVal>
          <c:smooth val="0"/>
          <c:extLst>
            <c:ext xmlns:c16="http://schemas.microsoft.com/office/drawing/2014/chart" uri="{C3380CC4-5D6E-409C-BE32-E72D297353CC}">
              <c16:uniqueId val="{00000002-7A25-4730-B086-DD51A5F7BFC1}"/>
            </c:ext>
          </c:extLst>
        </c:ser>
        <c:ser>
          <c:idx val="3"/>
          <c:order val="3"/>
          <c:tx>
            <c:strRef>
              <c:f>SWE!$B$45</c:f>
              <c:strCache>
                <c:ptCount val="1"/>
                <c:pt idx="0">
                  <c:v>Energy related CO₂</c:v>
                </c:pt>
              </c:strCache>
            </c:strRef>
          </c:tx>
          <c:spPr>
            <a:ln w="19050" cap="rnd">
              <a:solidFill>
                <a:schemeClr val="bg1">
                  <a:lumMod val="65000"/>
                </a:schemeClr>
              </a:solidFill>
              <a:round/>
            </a:ln>
            <a:effectLst/>
          </c:spPr>
          <c:marker>
            <c:symbol val="none"/>
          </c:marker>
          <c:xVal>
            <c:numRef>
              <c:f>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SWE!$C$45:$AL$45</c:f>
              <c:numCache>
                <c:formatCode>#,##0.0</c:formatCode>
                <c:ptCount val="36"/>
                <c:pt idx="0">
                  <c:v>57.30497037654925</c:v>
                </c:pt>
                <c:pt idx="1">
                  <c:v>57.655020360321394</c:v>
                </c:pt>
                <c:pt idx="2">
                  <c:v>57.393163041765099</c:v>
                </c:pt>
                <c:pt idx="3">
                  <c:v>57.445434337377847</c:v>
                </c:pt>
                <c:pt idx="4">
                  <c:v>59.904729038371364</c:v>
                </c:pt>
                <c:pt idx="5">
                  <c:v>59.32346560979181</c:v>
                </c:pt>
                <c:pt idx="6">
                  <c:v>63.253660400006481</c:v>
                </c:pt>
                <c:pt idx="7">
                  <c:v>58.161949133268223</c:v>
                </c:pt>
                <c:pt idx="8">
                  <c:v>58.647501951050224</c:v>
                </c:pt>
                <c:pt idx="9">
                  <c:v>55.771956917579061</c:v>
                </c:pt>
                <c:pt idx="10">
                  <c:v>54.639989316390043</c:v>
                </c:pt>
                <c:pt idx="11">
                  <c:v>55.569584846299698</c:v>
                </c:pt>
                <c:pt idx="12">
                  <c:v>56.511794721603451</c:v>
                </c:pt>
                <c:pt idx="13">
                  <c:v>57.079250777299833</c:v>
                </c:pt>
                <c:pt idx="14">
                  <c:v>56.381588772571263</c:v>
                </c:pt>
                <c:pt idx="15">
                  <c:v>53.758004012921049</c:v>
                </c:pt>
                <c:pt idx="16">
                  <c:v>53.585400722118095</c:v>
                </c:pt>
                <c:pt idx="17">
                  <c:v>52.842402153668338</c:v>
                </c:pt>
                <c:pt idx="18">
                  <c:v>50.753277198925566</c:v>
                </c:pt>
                <c:pt idx="19">
                  <c:v>47.125642124026953</c:v>
                </c:pt>
                <c:pt idx="20">
                  <c:v>52.941994305057392</c:v>
                </c:pt>
                <c:pt idx="21">
                  <c:v>49.061474434328048</c:v>
                </c:pt>
                <c:pt idx="22">
                  <c:v>46.565696954397914</c:v>
                </c:pt>
                <c:pt idx="23">
                  <c:v>44.962578349342145</c:v>
                </c:pt>
                <c:pt idx="24">
                  <c:v>43.21538592437043</c:v>
                </c:pt>
                <c:pt idx="25">
                  <c:v>43.217952817499224</c:v>
                </c:pt>
                <c:pt idx="26">
                  <c:v>42.85170355899605</c:v>
                </c:pt>
                <c:pt idx="27">
                  <c:v>42.179350970820416</c:v>
                </c:pt>
                <c:pt idx="28">
                  <c:v>41.641974872372792</c:v>
                </c:pt>
                <c:pt idx="29">
                  <c:v>38.044070708543615</c:v>
                </c:pt>
                <c:pt idx="30">
                  <c:v>31.076949999344478</c:v>
                </c:pt>
                <c:pt idx="31">
                  <c:v>24.10982929014536</c:v>
                </c:pt>
                <c:pt idx="32">
                  <c:v>17.142708580946231</c:v>
                </c:pt>
                <c:pt idx="33">
                  <c:v>10.175587871747112</c:v>
                </c:pt>
                <c:pt idx="34">
                  <c:v>3.2084671625479846</c:v>
                </c:pt>
                <c:pt idx="35">
                  <c:v>1.9466629923578473</c:v>
                </c:pt>
              </c:numCache>
            </c:numRef>
          </c:yVal>
          <c:smooth val="0"/>
          <c:extLst>
            <c:ext xmlns:c16="http://schemas.microsoft.com/office/drawing/2014/chart" uri="{C3380CC4-5D6E-409C-BE32-E72D297353CC}">
              <c16:uniqueId val="{00000003-7A25-4730-B086-DD51A5F7BFC1}"/>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[27]SWE!$B$11</c:f>
          <c:strCache>
            <c:ptCount val="1"/>
            <c:pt idx="0">
              <c:v>Sweden</c:v>
            </c:pt>
          </c:strCache>
        </c:strRef>
      </c:tx>
      <c:layout>
        <c:manualLayout>
          <c:xMode val="edge"/>
          <c:yMode val="edge"/>
          <c:x val="0.71634775174113108"/>
          <c:y val="2.063983488132095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[27]SWE!$B$42</c:f>
              <c:strCache>
                <c:ptCount val="1"/>
                <c:pt idx="0">
                  <c:v>Net total</c:v>
                </c:pt>
              </c:strCache>
            </c:strRef>
          </c:tx>
          <c:spPr>
            <a:ln w="19050" cap="rnd">
              <a:solidFill>
                <a:schemeClr val="tx1"/>
              </a:solidFill>
              <a:round/>
            </a:ln>
            <a:effectLst/>
          </c:spPr>
          <c:marker>
            <c:symbol val="none"/>
          </c:marker>
          <c:xVal>
            <c:numRef>
              <c:f>[27]SWE!$C$41:$AL$41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[27]SWE!$C$42:$AL$42</c:f>
              <c:numCache>
                <c:formatCode>General</c:formatCode>
                <c:ptCount val="36"/>
                <c:pt idx="0">
                  <c:v>36.697111511591181</c:v>
                </c:pt>
                <c:pt idx="1">
                  <c:v>37.829500470170444</c:v>
                </c:pt>
                <c:pt idx="2">
                  <c:v>37.527349562869752</c:v>
                </c:pt>
                <c:pt idx="3">
                  <c:v>41.916215474957667</c:v>
                </c:pt>
                <c:pt idx="4">
                  <c:v>42.132300976630425</c:v>
                </c:pt>
                <c:pt idx="5">
                  <c:v>38.593826425850544</c:v>
                </c:pt>
                <c:pt idx="6">
                  <c:v>40.156241508692858</c:v>
                </c:pt>
                <c:pt idx="7">
                  <c:v>34.462328215775393</c:v>
                </c:pt>
                <c:pt idx="8">
                  <c:v>34.318288695838092</c:v>
                </c:pt>
                <c:pt idx="9">
                  <c:v>31.895443655370904</c:v>
                </c:pt>
                <c:pt idx="10">
                  <c:v>28.382473708984154</c:v>
                </c:pt>
                <c:pt idx="11">
                  <c:v>28.003656449220973</c:v>
                </c:pt>
                <c:pt idx="12">
                  <c:v>29.122887325777299</c:v>
                </c:pt>
                <c:pt idx="13">
                  <c:v>31.954375290436353</c:v>
                </c:pt>
                <c:pt idx="14">
                  <c:v>37.584219002515539</c:v>
                </c:pt>
                <c:pt idx="15">
                  <c:v>34.495095139953733</c:v>
                </c:pt>
                <c:pt idx="16">
                  <c:v>23.959005644436814</c:v>
                </c:pt>
                <c:pt idx="17">
                  <c:v>24.661746925255173</c:v>
                </c:pt>
                <c:pt idx="18">
                  <c:v>21.350849535649541</c:v>
                </c:pt>
                <c:pt idx="19">
                  <c:v>16.686563009533177</c:v>
                </c:pt>
                <c:pt idx="20">
                  <c:v>19.359651576547918</c:v>
                </c:pt>
                <c:pt idx="21">
                  <c:v>16.293571170859046</c:v>
                </c:pt>
                <c:pt idx="22">
                  <c:v>12.845025601351333</c:v>
                </c:pt>
                <c:pt idx="23">
                  <c:v>13.100371145521461</c:v>
                </c:pt>
                <c:pt idx="24">
                  <c:v>12.827007100817379</c:v>
                </c:pt>
                <c:pt idx="25">
                  <c:v>11.746488975076522</c:v>
                </c:pt>
                <c:pt idx="26">
                  <c:v>8.4974584725008704</c:v>
                </c:pt>
                <c:pt idx="27">
                  <c:v>9.6471519722289489</c:v>
                </c:pt>
                <c:pt idx="28">
                  <c:v>9.7852751621657958</c:v>
                </c:pt>
                <c:pt idx="29">
                  <c:v>5.7932367624011079</c:v>
                </c:pt>
                <c:pt idx="30">
                  <c:v>-6.7971748538987242E-2</c:v>
                </c:pt>
                <c:pt idx="31">
                  <c:v>-4.5188296467473386</c:v>
                </c:pt>
                <c:pt idx="32">
                  <c:v>-9.2696875449556693</c:v>
                </c:pt>
                <c:pt idx="33">
                  <c:v>-14.936637317207087</c:v>
                </c:pt>
                <c:pt idx="34">
                  <c:v>-20.603587089458511</c:v>
                </c:pt>
                <c:pt idx="35">
                  <c:v>-26.270536861709921</c:v>
                </c:pt>
              </c:numCache>
            </c:numRef>
          </c:yVal>
          <c:smooth val="0"/>
          <c:extLst>
            <c:ext xmlns:c16="http://schemas.microsoft.com/office/drawing/2014/chart" uri="{C3380CC4-5D6E-409C-BE32-E72D297353CC}">
              <c16:uniqueId val="{00000000-9EC3-4E8F-AE9D-C81EA138C920}"/>
            </c:ext>
          </c:extLst>
        </c:ser>
        <c:ser>
          <c:idx val="1"/>
          <c:order val="1"/>
          <c:tx>
            <c:strRef>
              <c:f>[27]SWE!$B$46</c:f>
              <c:strCache>
                <c:ptCount val="1"/>
                <c:pt idx="0">
                  <c:v>Non-CO₂</c:v>
                </c:pt>
              </c:strCache>
            </c:strRef>
          </c:tx>
          <c:spPr>
            <a:ln w="19050" cap="rnd">
              <a:solidFill>
                <a:schemeClr val="accent2">
                  <a:lumMod val="60000"/>
                  <a:lumOff val="40000"/>
                </a:schemeClr>
              </a:solidFill>
              <a:round/>
            </a:ln>
            <a:effectLst/>
          </c:spPr>
          <c:marker>
            <c:symbol val="none"/>
          </c:marker>
          <c:xVal>
            <c:numRef>
              <c:f>[27]SWE!$C$41:$AL$41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[27]SWE!$C$46:$AL$46</c:f>
              <c:numCache>
                <c:formatCode>General</c:formatCode>
                <c:ptCount val="36"/>
                <c:pt idx="0">
                  <c:v>13.879954692912861</c:v>
                </c:pt>
                <c:pt idx="1">
                  <c:v>13.773073624666303</c:v>
                </c:pt>
                <c:pt idx="2">
                  <c:v>13.577060762049875</c:v>
                </c:pt>
                <c:pt idx="3">
                  <c:v>13.83094344085147</c:v>
                </c:pt>
                <c:pt idx="4">
                  <c:v>13.884008609136366</c:v>
                </c:pt>
                <c:pt idx="5">
                  <c:v>13.797017882539933</c:v>
                </c:pt>
                <c:pt idx="6">
                  <c:v>13.834293383136867</c:v>
                </c:pt>
                <c:pt idx="7">
                  <c:v>13.922339920123108</c:v>
                </c:pt>
                <c:pt idx="8">
                  <c:v>13.901941179028292</c:v>
                </c:pt>
                <c:pt idx="9">
                  <c:v>13.682655623157373</c:v>
                </c:pt>
                <c:pt idx="10">
                  <c:v>13.474658701247506</c:v>
                </c:pt>
                <c:pt idx="11">
                  <c:v>13.364678517399717</c:v>
                </c:pt>
                <c:pt idx="12">
                  <c:v>13.130305562019046</c:v>
                </c:pt>
                <c:pt idx="13">
                  <c:v>12.93797278768362</c:v>
                </c:pt>
                <c:pt idx="14">
                  <c:v>13.073560475148071</c:v>
                </c:pt>
                <c:pt idx="15">
                  <c:v>12.866026450623337</c:v>
                </c:pt>
                <c:pt idx="16">
                  <c:v>12.661957686663172</c:v>
                </c:pt>
                <c:pt idx="17">
                  <c:v>12.286759081400795</c:v>
                </c:pt>
                <c:pt idx="18">
                  <c:v>12.000155187402335</c:v>
                </c:pt>
                <c:pt idx="19">
                  <c:v>11.371109760628372</c:v>
                </c:pt>
                <c:pt idx="20">
                  <c:v>11.525312652372904</c:v>
                </c:pt>
                <c:pt idx="21">
                  <c:v>11.069998034386614</c:v>
                </c:pt>
                <c:pt idx="22">
                  <c:v>10.728603909856012</c:v>
                </c:pt>
                <c:pt idx="23">
                  <c:v>10.645132145548025</c:v>
                </c:pt>
                <c:pt idx="24">
                  <c:v>10.630976270993109</c:v>
                </c:pt>
                <c:pt idx="25">
                  <c:v>10.521231269456244</c:v>
                </c:pt>
                <c:pt idx="26">
                  <c:v>10.434232300115838</c:v>
                </c:pt>
                <c:pt idx="27">
                  <c:v>10.535678803096239</c:v>
                </c:pt>
                <c:pt idx="28">
                  <c:v>10.137262160381738</c:v>
                </c:pt>
                <c:pt idx="29">
                  <c:v>10.058366380603424</c:v>
                </c:pt>
                <c:pt idx="30">
                  <c:v>9.540547424057003</c:v>
                </c:pt>
                <c:pt idx="31">
                  <c:v>9.0227284675105857</c:v>
                </c:pt>
                <c:pt idx="32">
                  <c:v>8.5049095109641684</c:v>
                </c:pt>
                <c:pt idx="33">
                  <c:v>7.9870905544177511</c:v>
                </c:pt>
                <c:pt idx="34">
                  <c:v>7.4692715978713338</c:v>
                </c:pt>
                <c:pt idx="35">
                  <c:v>6.9514526413249165</c:v>
                </c:pt>
              </c:numCache>
            </c:numRef>
          </c:yVal>
          <c:smooth val="0"/>
          <c:extLst>
            <c:ext xmlns:c16="http://schemas.microsoft.com/office/drawing/2014/chart" uri="{C3380CC4-5D6E-409C-BE32-E72D297353CC}">
              <c16:uniqueId val="{00000001-9EC3-4E8F-AE9D-C81EA138C920}"/>
            </c:ext>
          </c:extLst>
        </c:ser>
        <c:ser>
          <c:idx val="2"/>
          <c:order val="2"/>
          <c:tx>
            <c:strRef>
              <c:f>[27]SWE!$B$44</c:f>
              <c:strCache>
                <c:ptCount val="1"/>
                <c:pt idx="0">
                  <c:v>LULUCF</c:v>
                </c:pt>
              </c:strCache>
            </c:strRef>
          </c:tx>
          <c:spPr>
            <a:ln w="19050" cap="rnd">
              <a:solidFill>
                <a:schemeClr val="accent6"/>
              </a:solidFill>
              <a:round/>
            </a:ln>
            <a:effectLst/>
          </c:spPr>
          <c:marker>
            <c:symbol val="none"/>
          </c:marker>
          <c:xVal>
            <c:numRef>
              <c:f>[27]SWE!$C$41:$AL$41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[27]SWE!$C$44:$AL$44</c:f>
              <c:numCache>
                <c:formatCode>General</c:formatCode>
                <c:ptCount val="36"/>
                <c:pt idx="0">
                  <c:v>-34.487813557870929</c:v>
                </c:pt>
                <c:pt idx="1">
                  <c:v>-33.598593514817246</c:v>
                </c:pt>
                <c:pt idx="2">
                  <c:v>-33.442874240945223</c:v>
                </c:pt>
                <c:pt idx="3">
                  <c:v>-29.36016230327165</c:v>
                </c:pt>
                <c:pt idx="4">
                  <c:v>-31.656436670877298</c:v>
                </c:pt>
                <c:pt idx="5">
                  <c:v>-34.526657066481206</c:v>
                </c:pt>
                <c:pt idx="6">
                  <c:v>-36.931712274450483</c:v>
                </c:pt>
                <c:pt idx="7">
                  <c:v>-37.62196083761593</c:v>
                </c:pt>
                <c:pt idx="8">
                  <c:v>-38.231154434240423</c:v>
                </c:pt>
                <c:pt idx="9">
                  <c:v>-37.559168885365537</c:v>
                </c:pt>
                <c:pt idx="10">
                  <c:v>-39.732174308653391</c:v>
                </c:pt>
                <c:pt idx="11">
                  <c:v>-40.930606914478439</c:v>
                </c:pt>
                <c:pt idx="12">
                  <c:v>-40.519212957845198</c:v>
                </c:pt>
                <c:pt idx="13">
                  <c:v>-38.062848274547108</c:v>
                </c:pt>
                <c:pt idx="14">
                  <c:v>-31.870930245203802</c:v>
                </c:pt>
                <c:pt idx="15">
                  <c:v>-32.128935323590646</c:v>
                </c:pt>
                <c:pt idx="16">
                  <c:v>-42.288352764344452</c:v>
                </c:pt>
                <c:pt idx="17">
                  <c:v>-40.467414309813961</c:v>
                </c:pt>
                <c:pt idx="18">
                  <c:v>-41.402582850678357</c:v>
                </c:pt>
                <c:pt idx="19">
                  <c:v>-41.810188875122144</c:v>
                </c:pt>
                <c:pt idx="20">
                  <c:v>-45.107655380882377</c:v>
                </c:pt>
                <c:pt idx="21">
                  <c:v>-43.837901297855616</c:v>
                </c:pt>
                <c:pt idx="22">
                  <c:v>-44.449275262902596</c:v>
                </c:pt>
                <c:pt idx="23">
                  <c:v>-42.507339349368713</c:v>
                </c:pt>
                <c:pt idx="24">
                  <c:v>-41.019355094546164</c:v>
                </c:pt>
                <c:pt idx="25">
                  <c:v>-41.992695111878945</c:v>
                </c:pt>
                <c:pt idx="26">
                  <c:v>-44.788477386611021</c:v>
                </c:pt>
                <c:pt idx="27">
                  <c:v>-43.067877801687708</c:v>
                </c:pt>
                <c:pt idx="28">
                  <c:v>-41.993961870588734</c:v>
                </c:pt>
                <c:pt idx="29">
                  <c:v>-42.98964938726823</c:v>
                </c:pt>
                <c:pt idx="30">
                  <c:v>-42.5</c:v>
                </c:pt>
                <c:pt idx="31">
                  <c:v>-40.6</c:v>
                </c:pt>
                <c:pt idx="32">
                  <c:v>-39</c:v>
                </c:pt>
                <c:pt idx="33">
                  <c:v>-38.316091874043082</c:v>
                </c:pt>
                <c:pt idx="34">
                  <c:v>-37.632183748086163</c:v>
                </c:pt>
                <c:pt idx="35">
                  <c:v>-36.948275622129238</c:v>
                </c:pt>
              </c:numCache>
            </c:numRef>
          </c:yVal>
          <c:smooth val="0"/>
          <c:extLst>
            <c:ext xmlns:c16="http://schemas.microsoft.com/office/drawing/2014/chart" uri="{C3380CC4-5D6E-409C-BE32-E72D297353CC}">
              <c16:uniqueId val="{00000002-9EC3-4E8F-AE9D-C81EA138C920}"/>
            </c:ext>
          </c:extLst>
        </c:ser>
        <c:ser>
          <c:idx val="3"/>
          <c:order val="3"/>
          <c:tx>
            <c:strRef>
              <c:f>[27]SWE!$B$45</c:f>
              <c:strCache>
                <c:ptCount val="1"/>
                <c:pt idx="0">
                  <c:v>Energy related CO₂</c:v>
                </c:pt>
              </c:strCache>
            </c:strRef>
          </c:tx>
          <c:spPr>
            <a:ln w="19050" cap="rnd">
              <a:solidFill>
                <a:schemeClr val="bg1">
                  <a:lumMod val="65000"/>
                </a:schemeClr>
              </a:solidFill>
              <a:round/>
            </a:ln>
            <a:effectLst/>
          </c:spPr>
          <c:marker>
            <c:symbol val="none"/>
          </c:marker>
          <c:xVal>
            <c:numRef>
              <c:f>[27]SWE!$C$41:$AL$41</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[27]SWE!$C$45:$AL$45</c:f>
              <c:numCache>
                <c:formatCode>General</c:formatCode>
                <c:ptCount val="36"/>
                <c:pt idx="0">
                  <c:v>57.30497037654925</c:v>
                </c:pt>
                <c:pt idx="1">
                  <c:v>57.655020360321394</c:v>
                </c:pt>
                <c:pt idx="2">
                  <c:v>57.393163041765099</c:v>
                </c:pt>
                <c:pt idx="3">
                  <c:v>57.445434337377847</c:v>
                </c:pt>
                <c:pt idx="4">
                  <c:v>59.904729038371364</c:v>
                </c:pt>
                <c:pt idx="5">
                  <c:v>59.32346560979181</c:v>
                </c:pt>
                <c:pt idx="6">
                  <c:v>63.253660400006481</c:v>
                </c:pt>
                <c:pt idx="7">
                  <c:v>58.161949133268223</c:v>
                </c:pt>
                <c:pt idx="8">
                  <c:v>58.647501951050224</c:v>
                </c:pt>
                <c:pt idx="9">
                  <c:v>55.771956917579061</c:v>
                </c:pt>
                <c:pt idx="10">
                  <c:v>54.639989316390043</c:v>
                </c:pt>
                <c:pt idx="11">
                  <c:v>55.569584846299698</c:v>
                </c:pt>
                <c:pt idx="12">
                  <c:v>56.511794721603451</c:v>
                </c:pt>
                <c:pt idx="13">
                  <c:v>57.079250777299833</c:v>
                </c:pt>
                <c:pt idx="14">
                  <c:v>56.381588772571263</c:v>
                </c:pt>
                <c:pt idx="15">
                  <c:v>53.758004012921049</c:v>
                </c:pt>
                <c:pt idx="16">
                  <c:v>53.585400722118095</c:v>
                </c:pt>
                <c:pt idx="17">
                  <c:v>52.842402153668338</c:v>
                </c:pt>
                <c:pt idx="18">
                  <c:v>50.753277198925566</c:v>
                </c:pt>
                <c:pt idx="19">
                  <c:v>47.125642124026953</c:v>
                </c:pt>
                <c:pt idx="20">
                  <c:v>52.941994305057392</c:v>
                </c:pt>
                <c:pt idx="21">
                  <c:v>49.061474434328048</c:v>
                </c:pt>
                <c:pt idx="22">
                  <c:v>46.565696954397914</c:v>
                </c:pt>
                <c:pt idx="23">
                  <c:v>44.962578349342145</c:v>
                </c:pt>
                <c:pt idx="24">
                  <c:v>43.21538592437043</c:v>
                </c:pt>
                <c:pt idx="25">
                  <c:v>43.217952817499224</c:v>
                </c:pt>
                <c:pt idx="26">
                  <c:v>42.85170355899605</c:v>
                </c:pt>
                <c:pt idx="27">
                  <c:v>42.179350970820416</c:v>
                </c:pt>
                <c:pt idx="28">
                  <c:v>41.641974872372792</c:v>
                </c:pt>
                <c:pt idx="29">
                  <c:v>38.724519769065921</c:v>
                </c:pt>
                <c:pt idx="30">
                  <c:v>32.89148082740401</c:v>
                </c:pt>
                <c:pt idx="31">
                  <c:v>27.058441885742081</c:v>
                </c:pt>
                <c:pt idx="32">
                  <c:v>21.225402944080166</c:v>
                </c:pt>
                <c:pt idx="33">
                  <c:v>15.392364002418244</c:v>
                </c:pt>
                <c:pt idx="34">
                  <c:v>9.5593250607563185</c:v>
                </c:pt>
                <c:pt idx="35">
                  <c:v>3.7262861190944019</c:v>
                </c:pt>
              </c:numCache>
            </c:numRef>
          </c:yVal>
          <c:smooth val="0"/>
          <c:extLst>
            <c:ext xmlns:c16="http://schemas.microsoft.com/office/drawing/2014/chart" uri="{C3380CC4-5D6E-409C-BE32-E72D297353CC}">
              <c16:uniqueId val="{00000003-9EC3-4E8F-AE9D-C81EA138C920}"/>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 val="autoZero"/>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4960550603636573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6100490925391753"/>
          <c:y val="0.10357556698601528"/>
          <c:w val="0.33899509074608242"/>
          <c:h val="0.215408368071638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'Nordic (2)'!$B$11</c:f>
          <c:strCache>
            <c:ptCount val="1"/>
            <c:pt idx="0">
              <c:v>Nordic sum</c:v>
            </c:pt>
          </c:strCache>
        </c:strRef>
      </c:tx>
      <c:layout>
        <c:manualLayout>
          <c:xMode val="edge"/>
          <c:yMode val="edge"/>
          <c:x val="0.64513833825496136"/>
          <c:y val="2.4767801857585141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'Nordic (2)'!$B$15</c:f>
              <c:strCache>
                <c:ptCount val="1"/>
                <c:pt idx="0">
                  <c:v>Net total, excl. intl. transport</c:v>
                </c:pt>
              </c:strCache>
            </c:strRef>
          </c:tx>
          <c:spPr>
            <a:ln w="19050" cap="rnd">
              <a:solidFill>
                <a:schemeClr val="tx1"/>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(2)'!$C$15:$AL$15</c:f>
              <c:numCache>
                <c:formatCode>#,##0.0</c:formatCode>
                <c:ptCount val="36"/>
                <c:pt idx="0">
                  <c:v>224.8973490759667</c:v>
                </c:pt>
                <c:pt idx="1">
                  <c:v>216.00782782331481</c:v>
                </c:pt>
                <c:pt idx="2">
                  <c:v>212.89272593569831</c:v>
                </c:pt>
                <c:pt idx="3">
                  <c:v>223.43895104128296</c:v>
                </c:pt>
                <c:pt idx="4">
                  <c:v>238.48010049867739</c:v>
                </c:pt>
                <c:pt idx="5">
                  <c:v>230.38608921586012</c:v>
                </c:pt>
                <c:pt idx="6">
                  <c:v>243.47888749438323</c:v>
                </c:pt>
                <c:pt idx="7">
                  <c:v>231.68195357563667</c:v>
                </c:pt>
                <c:pt idx="8">
                  <c:v>222.74659393871144</c:v>
                </c:pt>
                <c:pt idx="9">
                  <c:v>213.99755002887699</c:v>
                </c:pt>
                <c:pt idx="10">
                  <c:v>200.62631772572493</c:v>
                </c:pt>
                <c:pt idx="11">
                  <c:v>204.97767024182704</c:v>
                </c:pt>
                <c:pt idx="12">
                  <c:v>206.3168958800772</c:v>
                </c:pt>
                <c:pt idx="13">
                  <c:v>220.13971962549076</c:v>
                </c:pt>
                <c:pt idx="14">
                  <c:v>215.57715318601737</c:v>
                </c:pt>
                <c:pt idx="15">
                  <c:v>196.82790693604278</c:v>
                </c:pt>
                <c:pt idx="16">
                  <c:v>198.06377836254589</c:v>
                </c:pt>
                <c:pt idx="17">
                  <c:v>200.2627845759572</c:v>
                </c:pt>
                <c:pt idx="18">
                  <c:v>180.2451400481971</c:v>
                </c:pt>
                <c:pt idx="19">
                  <c:v>155.4167173292642</c:v>
                </c:pt>
                <c:pt idx="20">
                  <c:v>180.94778455718611</c:v>
                </c:pt>
                <c:pt idx="21">
                  <c:v>160.47359916069985</c:v>
                </c:pt>
                <c:pt idx="22">
                  <c:v>148.82282451701423</c:v>
                </c:pt>
                <c:pt idx="23">
                  <c:v>157.97370439097278</c:v>
                </c:pt>
                <c:pt idx="24">
                  <c:v>149.83146517853709</c:v>
                </c:pt>
                <c:pt idx="25">
                  <c:v>149.92880827969239</c:v>
                </c:pt>
                <c:pt idx="26">
                  <c:v>153.27226980687175</c:v>
                </c:pt>
                <c:pt idx="27">
                  <c:v>145.22024321334473</c:v>
                </c:pt>
                <c:pt idx="28">
                  <c:v>154.38740328211838</c:v>
                </c:pt>
                <c:pt idx="29">
                  <c:v>126.66130286707906</c:v>
                </c:pt>
                <c:pt idx="30">
                  <c:v>86.163520810913752</c:v>
                </c:pt>
                <c:pt idx="31">
                  <c:v>47.076089367480165</c:v>
                </c:pt>
                <c:pt idx="32">
                  <c:v>15.985365662687776</c:v>
                </c:pt>
                <c:pt idx="33">
                  <c:v>-8.1962032865537058</c:v>
                </c:pt>
                <c:pt idx="34">
                  <c:v>-29.51764345577633</c:v>
                </c:pt>
                <c:pt idx="35">
                  <c:v>-45.133767085989952</c:v>
                </c:pt>
              </c:numCache>
            </c:numRef>
          </c:yVal>
          <c:smooth val="0"/>
          <c:extLst>
            <c:ext xmlns:c16="http://schemas.microsoft.com/office/drawing/2014/chart" uri="{C3380CC4-5D6E-409C-BE32-E72D297353CC}">
              <c16:uniqueId val="{00000000-62F1-47D2-8F6A-7B38749039D0}"/>
            </c:ext>
          </c:extLst>
        </c:ser>
        <c:ser>
          <c:idx val="1"/>
          <c:order val="1"/>
          <c:tx>
            <c:strRef>
              <c:f>'Nordic (2)'!$B$16</c:f>
              <c:strCache>
                <c:ptCount val="1"/>
                <c:pt idx="0">
                  <c:v>Total GHG, excl. LULUCF</c:v>
                </c:pt>
              </c:strCache>
            </c:strRef>
          </c:tx>
          <c:spPr>
            <a:ln w="19050" cap="rnd">
              <a:solidFill>
                <a:schemeClr val="accent2">
                  <a:lumMod val="60000"/>
                  <a:lumOff val="40000"/>
                </a:schemeClr>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(2)'!$C$16:$AL$16</c:f>
              <c:numCache>
                <c:formatCode>#,##0.0</c:formatCode>
                <c:ptCount val="36"/>
                <c:pt idx="0">
                  <c:v>268.44210173754055</c:v>
                </c:pt>
                <c:pt idx="1">
                  <c:v>274.62923123183685</c:v>
                </c:pt>
                <c:pt idx="2">
                  <c:v>264.99530263530869</c:v>
                </c:pt>
                <c:pt idx="3">
                  <c:v>271.68654130398784</c:v>
                </c:pt>
                <c:pt idx="4">
                  <c:v>285.39120578280938</c:v>
                </c:pt>
                <c:pt idx="5">
                  <c:v>278.68021956590133</c:v>
                </c:pt>
                <c:pt idx="6">
                  <c:v>304.85818859216363</c:v>
                </c:pt>
                <c:pt idx="7">
                  <c:v>289.24362253059712</c:v>
                </c:pt>
                <c:pt idx="8">
                  <c:v>282.34351701736489</c:v>
                </c:pt>
                <c:pt idx="9">
                  <c:v>277.38367902560088</c:v>
                </c:pt>
                <c:pt idx="10">
                  <c:v>269.31920014076525</c:v>
                </c:pt>
                <c:pt idx="11">
                  <c:v>278.32798469617188</c:v>
                </c:pt>
                <c:pt idx="12">
                  <c:v>279.96860983587953</c:v>
                </c:pt>
                <c:pt idx="13">
                  <c:v>293.51784507751881</c:v>
                </c:pt>
                <c:pt idx="14">
                  <c:v>283.6440061807499</c:v>
                </c:pt>
                <c:pt idx="15">
                  <c:v>263.46538109202743</c:v>
                </c:pt>
                <c:pt idx="16">
                  <c:v>282.72701760075029</c:v>
                </c:pt>
                <c:pt idx="17">
                  <c:v>277.32653553222889</c:v>
                </c:pt>
                <c:pt idx="18">
                  <c:v>262.24489775011904</c:v>
                </c:pt>
                <c:pt idx="19">
                  <c:v>248.87104511069367</c:v>
                </c:pt>
                <c:pt idx="20">
                  <c:v>265.16971725274846</c:v>
                </c:pt>
                <c:pt idx="21">
                  <c:v>246.77642996059467</c:v>
                </c:pt>
                <c:pt idx="22">
                  <c:v>233.35591734838792</c:v>
                </c:pt>
                <c:pt idx="23">
                  <c:v>233.68357004496858</c:v>
                </c:pt>
                <c:pt idx="24">
                  <c:v>223.56014150602977</c:v>
                </c:pt>
                <c:pt idx="25">
                  <c:v>217.72129590811443</c:v>
                </c:pt>
                <c:pt idx="26">
                  <c:v>221.35065730162847</c:v>
                </c:pt>
                <c:pt idx="27">
                  <c:v>214.95180687859798</c:v>
                </c:pt>
                <c:pt idx="28">
                  <c:v>214.71214668307738</c:v>
                </c:pt>
                <c:pt idx="29">
                  <c:v>195.78424343053314</c:v>
                </c:pt>
                <c:pt idx="30">
                  <c:v>160.41653200180852</c:v>
                </c:pt>
                <c:pt idx="31">
                  <c:v>121.81422489390363</c:v>
                </c:pt>
                <c:pt idx="32">
                  <c:v>90.288895265992451</c:v>
                </c:pt>
                <c:pt idx="33">
                  <c:v>67.230220174113057</c:v>
                </c:pt>
                <c:pt idx="34">
                  <c:v>46.477041230679653</c:v>
                </c:pt>
                <c:pt idx="35">
                  <c:v>31.429178826255239</c:v>
                </c:pt>
              </c:numCache>
            </c:numRef>
          </c:yVal>
          <c:smooth val="0"/>
          <c:extLst>
            <c:ext xmlns:c16="http://schemas.microsoft.com/office/drawing/2014/chart" uri="{C3380CC4-5D6E-409C-BE32-E72D297353CC}">
              <c16:uniqueId val="{00000001-62F1-47D2-8F6A-7B38749039D0}"/>
            </c:ext>
          </c:extLst>
        </c:ser>
        <c:ser>
          <c:idx val="2"/>
          <c:order val="2"/>
          <c:tx>
            <c:strRef>
              <c:f>'Nordic (2)'!$B$17</c:f>
              <c:strCache>
                <c:ptCount val="1"/>
                <c:pt idx="0">
                  <c:v>LULUCF</c:v>
                </c:pt>
              </c:strCache>
            </c:strRef>
          </c:tx>
          <c:spPr>
            <a:ln w="19050" cap="rnd">
              <a:solidFill>
                <a:schemeClr val="accent6"/>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(2)'!$C$17:$AL$17</c:f>
              <c:numCache>
                <c:formatCode>#,##0.0</c:formatCode>
                <c:ptCount val="36"/>
                <c:pt idx="0">
                  <c:v>-50.001585994397985</c:v>
                </c:pt>
                <c:pt idx="1">
                  <c:v>-58.621403408522035</c:v>
                </c:pt>
                <c:pt idx="2">
                  <c:v>-52.102576699610324</c:v>
                </c:pt>
                <c:pt idx="3">
                  <c:v>-48.247590262704826</c:v>
                </c:pt>
                <c:pt idx="4">
                  <c:v>-46.911105284131999</c:v>
                </c:pt>
                <c:pt idx="5">
                  <c:v>-48.294130350041243</c:v>
                </c:pt>
                <c:pt idx="6">
                  <c:v>-61.379301097780434</c:v>
                </c:pt>
                <c:pt idx="7">
                  <c:v>-57.561668954960481</c:v>
                </c:pt>
                <c:pt idx="8">
                  <c:v>-59.596923078653489</c:v>
                </c:pt>
                <c:pt idx="9">
                  <c:v>-63.386128996723912</c:v>
                </c:pt>
                <c:pt idx="10">
                  <c:v>-68.692882415040316</c:v>
                </c:pt>
                <c:pt idx="11">
                  <c:v>-73.350314454344868</c:v>
                </c:pt>
                <c:pt idx="12">
                  <c:v>-73.651713955802336</c:v>
                </c:pt>
                <c:pt idx="13">
                  <c:v>-73.378125452028087</c:v>
                </c:pt>
                <c:pt idx="14">
                  <c:v>-68.066852994732585</c:v>
                </c:pt>
                <c:pt idx="15">
                  <c:v>-66.637474155984648</c:v>
                </c:pt>
                <c:pt idx="16">
                  <c:v>-84.663239238204397</c:v>
                </c:pt>
                <c:pt idx="17">
                  <c:v>-77.063750956271676</c:v>
                </c:pt>
                <c:pt idx="18">
                  <c:v>-81.999757701921908</c:v>
                </c:pt>
                <c:pt idx="19">
                  <c:v>-93.454327781429498</c:v>
                </c:pt>
                <c:pt idx="20">
                  <c:v>-84.221932695562373</c:v>
                </c:pt>
                <c:pt idx="21">
                  <c:v>-86.302830799894849</c:v>
                </c:pt>
                <c:pt idx="22">
                  <c:v>-84.533092831373708</c:v>
                </c:pt>
                <c:pt idx="23">
                  <c:v>-75.709865653995777</c:v>
                </c:pt>
                <c:pt idx="24">
                  <c:v>-73.72867632749265</c:v>
                </c:pt>
                <c:pt idx="25">
                  <c:v>-67.792487628422009</c:v>
                </c:pt>
                <c:pt idx="26">
                  <c:v>-68.078387494756711</c:v>
                </c:pt>
                <c:pt idx="27">
                  <c:v>-69.731563665253248</c:v>
                </c:pt>
                <c:pt idx="28">
                  <c:v>-60.32474340095898</c:v>
                </c:pt>
                <c:pt idx="29">
                  <c:v>-69.12294056345408</c:v>
                </c:pt>
                <c:pt idx="30">
                  <c:v>-74.253011190894782</c:v>
                </c:pt>
                <c:pt idx="31">
                  <c:v>-74.738135526423449</c:v>
                </c:pt>
                <c:pt idx="32">
                  <c:v>-74.303529603304668</c:v>
                </c:pt>
                <c:pt idx="33">
                  <c:v>-75.426423460666769</c:v>
                </c:pt>
                <c:pt idx="34">
                  <c:v>-75.994684686455983</c:v>
                </c:pt>
                <c:pt idx="35">
                  <c:v>-76.562945912245198</c:v>
                </c:pt>
              </c:numCache>
            </c:numRef>
          </c:yVal>
          <c:smooth val="0"/>
          <c:extLst>
            <c:ext xmlns:c16="http://schemas.microsoft.com/office/drawing/2014/chart" uri="{C3380CC4-5D6E-409C-BE32-E72D297353CC}">
              <c16:uniqueId val="{00000002-62F1-47D2-8F6A-7B38749039D0}"/>
            </c:ext>
          </c:extLst>
        </c:ser>
        <c:ser>
          <c:idx val="3"/>
          <c:order val="3"/>
          <c:tx>
            <c:strRef>
              <c:f>'Nordic (2)'!$B$18</c:f>
              <c:strCache>
                <c:ptCount val="1"/>
                <c:pt idx="0">
                  <c:v>Energy-related CO₂</c:v>
                </c:pt>
              </c:strCache>
            </c:strRef>
          </c:tx>
          <c:spPr>
            <a:ln w="19050" cap="rnd">
              <a:solidFill>
                <a:schemeClr val="bg1">
                  <a:lumMod val="65000"/>
                </a:schemeClr>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(2)'!$C$18:$AL$18</c:f>
              <c:numCache>
                <c:formatCode>#,##0.0</c:formatCode>
                <c:ptCount val="36"/>
                <c:pt idx="0">
                  <c:v>206.66130353484343</c:v>
                </c:pt>
                <c:pt idx="1">
                  <c:v>214.22783010963869</c:v>
                </c:pt>
                <c:pt idx="2">
                  <c:v>208.25133685226371</c:v>
                </c:pt>
                <c:pt idx="3">
                  <c:v>214.107807244649</c:v>
                </c:pt>
                <c:pt idx="4">
                  <c:v>227.75268245330017</c:v>
                </c:pt>
                <c:pt idx="5">
                  <c:v>221.27781670968614</c:v>
                </c:pt>
                <c:pt idx="6">
                  <c:v>247.63425377708987</c:v>
                </c:pt>
                <c:pt idx="7">
                  <c:v>232.05571352559861</c:v>
                </c:pt>
                <c:pt idx="8">
                  <c:v>225.25680855878036</c:v>
                </c:pt>
                <c:pt idx="9">
                  <c:v>220.30918110417508</c:v>
                </c:pt>
                <c:pt idx="10">
                  <c:v>212.72552481489078</c:v>
                </c:pt>
                <c:pt idx="11">
                  <c:v>222.14295111955573</c:v>
                </c:pt>
                <c:pt idx="12">
                  <c:v>224.42669200654677</c:v>
                </c:pt>
                <c:pt idx="13">
                  <c:v>239.0653551134676</c:v>
                </c:pt>
                <c:pt idx="14">
                  <c:v>229.55289802452171</c:v>
                </c:pt>
                <c:pt idx="15">
                  <c:v>210.61310520594489</c:v>
                </c:pt>
                <c:pt idx="16">
                  <c:v>230.44830895843018</c:v>
                </c:pt>
                <c:pt idx="17">
                  <c:v>225.41587543304985</c:v>
                </c:pt>
                <c:pt idx="18">
                  <c:v>211.17516352121089</c:v>
                </c:pt>
                <c:pt idx="19">
                  <c:v>200.83488048685655</c:v>
                </c:pt>
                <c:pt idx="20">
                  <c:v>217.58410416719309</c:v>
                </c:pt>
                <c:pt idx="21">
                  <c:v>200.37557060118604</c:v>
                </c:pt>
                <c:pt idx="22">
                  <c:v>187.51676164569992</c:v>
                </c:pt>
                <c:pt idx="23">
                  <c:v>188.24245972661376</c:v>
                </c:pt>
                <c:pt idx="24">
                  <c:v>178.08680601092811</c:v>
                </c:pt>
                <c:pt idx="25">
                  <c:v>172.69584733048356</c:v>
                </c:pt>
                <c:pt idx="26">
                  <c:v>176.32249734158273</c:v>
                </c:pt>
                <c:pt idx="27">
                  <c:v>170.2161521591577</c:v>
                </c:pt>
                <c:pt idx="28">
                  <c:v>171.20131499151958</c:v>
                </c:pt>
                <c:pt idx="29">
                  <c:v>152.95513855070638</c:v>
                </c:pt>
                <c:pt idx="30">
                  <c:v>120.24705586173927</c:v>
                </c:pt>
                <c:pt idx="31">
                  <c:v>84.304377493591886</c:v>
                </c:pt>
                <c:pt idx="32">
                  <c:v>55.326188833056676</c:v>
                </c:pt>
                <c:pt idx="33">
                  <c:v>34.814654708553277</c:v>
                </c:pt>
                <c:pt idx="34">
                  <c:v>16.60861673249584</c:v>
                </c:pt>
                <c:pt idx="35">
                  <c:v>4.1078952954474008</c:v>
                </c:pt>
              </c:numCache>
            </c:numRef>
          </c:yVal>
          <c:smooth val="0"/>
          <c:extLst>
            <c:ext xmlns:c16="http://schemas.microsoft.com/office/drawing/2014/chart" uri="{C3380CC4-5D6E-409C-BE32-E72D297353CC}">
              <c16:uniqueId val="{00000003-62F1-47D2-8F6A-7B38749039D0}"/>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At val="0"/>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2505053586872102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438164301365662"/>
          <c:y val="0.11595946791480788"/>
          <c:w val="0.33899509074608242"/>
          <c:h val="0.2401761699292232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'Nordic (2)'!$B$11</c:f>
          <c:strCache>
            <c:ptCount val="1"/>
            <c:pt idx="0">
              <c:v>Nordic sum</c:v>
            </c:pt>
          </c:strCache>
        </c:strRef>
      </c:tx>
      <c:layout>
        <c:manualLayout>
          <c:xMode val="edge"/>
          <c:yMode val="edge"/>
          <c:x val="0.67556060300154785"/>
          <c:y val="3.9344382651469263E-3"/>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manualLayout>
          <c:layoutTarget val="inner"/>
          <c:xMode val="edge"/>
          <c:yMode val="edge"/>
          <c:x val="0.13248508478908538"/>
          <c:y val="5.0925925925925923E-2"/>
          <c:w val="0.82540314137340398"/>
          <c:h val="0.84054313644231005"/>
        </c:manualLayout>
      </c:layout>
      <c:scatterChart>
        <c:scatterStyle val="lineMarker"/>
        <c:varyColors val="0"/>
        <c:ser>
          <c:idx val="0"/>
          <c:order val="0"/>
          <c:tx>
            <c:strRef>
              <c:f>'Nordic (2)'!$B$15</c:f>
              <c:strCache>
                <c:ptCount val="1"/>
                <c:pt idx="0">
                  <c:v>Net total, excl. intl. transport</c:v>
                </c:pt>
              </c:strCache>
            </c:strRef>
          </c:tx>
          <c:spPr>
            <a:ln w="19050" cap="rnd">
              <a:solidFill>
                <a:schemeClr val="tx1"/>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(2)'!$C$15:$AL$15</c:f>
              <c:numCache>
                <c:formatCode>#,##0.0</c:formatCode>
                <c:ptCount val="36"/>
                <c:pt idx="0">
                  <c:v>224.8973490759667</c:v>
                </c:pt>
                <c:pt idx="1">
                  <c:v>216.00782782331481</c:v>
                </c:pt>
                <c:pt idx="2">
                  <c:v>212.89272593569831</c:v>
                </c:pt>
                <c:pt idx="3">
                  <c:v>223.43895104128296</c:v>
                </c:pt>
                <c:pt idx="4">
                  <c:v>238.48010049867739</c:v>
                </c:pt>
                <c:pt idx="5">
                  <c:v>230.38608921586012</c:v>
                </c:pt>
                <c:pt idx="6">
                  <c:v>243.47888749438323</c:v>
                </c:pt>
                <c:pt idx="7">
                  <c:v>231.68195357563667</c:v>
                </c:pt>
                <c:pt idx="8">
                  <c:v>222.74659393871144</c:v>
                </c:pt>
                <c:pt idx="9">
                  <c:v>213.99755002887699</c:v>
                </c:pt>
                <c:pt idx="10">
                  <c:v>200.62631772572493</c:v>
                </c:pt>
                <c:pt idx="11">
                  <c:v>204.97767024182704</c:v>
                </c:pt>
                <c:pt idx="12">
                  <c:v>206.3168958800772</c:v>
                </c:pt>
                <c:pt idx="13">
                  <c:v>220.13971962549076</c:v>
                </c:pt>
                <c:pt idx="14">
                  <c:v>215.57715318601737</c:v>
                </c:pt>
                <c:pt idx="15">
                  <c:v>196.82790693604278</c:v>
                </c:pt>
                <c:pt idx="16">
                  <c:v>198.06377836254589</c:v>
                </c:pt>
                <c:pt idx="17">
                  <c:v>200.2627845759572</c:v>
                </c:pt>
                <c:pt idx="18">
                  <c:v>180.2451400481971</c:v>
                </c:pt>
                <c:pt idx="19">
                  <c:v>155.4167173292642</c:v>
                </c:pt>
                <c:pt idx="20">
                  <c:v>180.94778455718611</c:v>
                </c:pt>
                <c:pt idx="21">
                  <c:v>160.47359916069985</c:v>
                </c:pt>
                <c:pt idx="22">
                  <c:v>148.82282451701423</c:v>
                </c:pt>
                <c:pt idx="23">
                  <c:v>157.97370439097278</c:v>
                </c:pt>
                <c:pt idx="24">
                  <c:v>149.83146517853709</c:v>
                </c:pt>
                <c:pt idx="25">
                  <c:v>149.92880827969239</c:v>
                </c:pt>
                <c:pt idx="26">
                  <c:v>153.27226980687175</c:v>
                </c:pt>
                <c:pt idx="27">
                  <c:v>145.22024321334473</c:v>
                </c:pt>
                <c:pt idx="28">
                  <c:v>154.38740328211838</c:v>
                </c:pt>
                <c:pt idx="29">
                  <c:v>126.66130286707906</c:v>
                </c:pt>
                <c:pt idx="30">
                  <c:v>86.163520810913752</c:v>
                </c:pt>
                <c:pt idx="31">
                  <c:v>47.076089367480165</c:v>
                </c:pt>
                <c:pt idx="32">
                  <c:v>15.985365662687776</c:v>
                </c:pt>
                <c:pt idx="33">
                  <c:v>-8.1962032865537058</c:v>
                </c:pt>
                <c:pt idx="34">
                  <c:v>-29.51764345577633</c:v>
                </c:pt>
                <c:pt idx="35">
                  <c:v>-45.133767085989952</c:v>
                </c:pt>
              </c:numCache>
            </c:numRef>
          </c:yVal>
          <c:smooth val="0"/>
          <c:extLst>
            <c:ext xmlns:c16="http://schemas.microsoft.com/office/drawing/2014/chart" uri="{C3380CC4-5D6E-409C-BE32-E72D297353CC}">
              <c16:uniqueId val="{00000000-BE6B-44A8-9105-E11BF93EA242}"/>
            </c:ext>
          </c:extLst>
        </c:ser>
        <c:ser>
          <c:idx val="1"/>
          <c:order val="1"/>
          <c:tx>
            <c:strRef>
              <c:f>'Nordic (2)'!$B$19</c:f>
              <c:strCache>
                <c:ptCount val="1"/>
                <c:pt idx="0">
                  <c:v>Non-CO₂</c:v>
                </c:pt>
              </c:strCache>
            </c:strRef>
          </c:tx>
          <c:spPr>
            <a:ln w="19050" cap="rnd">
              <a:solidFill>
                <a:schemeClr val="accent2">
                  <a:lumMod val="60000"/>
                  <a:lumOff val="40000"/>
                </a:schemeClr>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(2)'!$C$19:$AL$19</c:f>
              <c:numCache>
                <c:formatCode>#,##0.0</c:formatCode>
                <c:ptCount val="36"/>
                <c:pt idx="0">
                  <c:v>61.780798202697127</c:v>
                </c:pt>
                <c:pt idx="1">
                  <c:v>60.401401122198166</c:v>
                </c:pt>
                <c:pt idx="2">
                  <c:v>56.743965783044985</c:v>
                </c:pt>
                <c:pt idx="3">
                  <c:v>57.578734059338842</c:v>
                </c:pt>
                <c:pt idx="4">
                  <c:v>57.638523329509212</c:v>
                </c:pt>
                <c:pt idx="5">
                  <c:v>57.40240285621519</c:v>
                </c:pt>
                <c:pt idx="6">
                  <c:v>57.223934815073761</c:v>
                </c:pt>
                <c:pt idx="7">
                  <c:v>57.187909004998517</c:v>
                </c:pt>
                <c:pt idx="8">
                  <c:v>57.086708458584525</c:v>
                </c:pt>
                <c:pt idx="9">
                  <c:v>57.074497921425802</c:v>
                </c:pt>
                <c:pt idx="10">
                  <c:v>56.593675325874472</c:v>
                </c:pt>
                <c:pt idx="11">
                  <c:v>56.185033576616149</c:v>
                </c:pt>
                <c:pt idx="12">
                  <c:v>55.54191782933276</c:v>
                </c:pt>
                <c:pt idx="13">
                  <c:v>54.45248996405121</c:v>
                </c:pt>
                <c:pt idx="14">
                  <c:v>54.091108156228188</c:v>
                </c:pt>
                <c:pt idx="15">
                  <c:v>52.852275886082538</c:v>
                </c:pt>
                <c:pt idx="16">
                  <c:v>52.278708642320112</c:v>
                </c:pt>
                <c:pt idx="17">
                  <c:v>51.91066009917904</c:v>
                </c:pt>
                <c:pt idx="18">
                  <c:v>51.069734228908146</c:v>
                </c:pt>
                <c:pt idx="19">
                  <c:v>48.036164623837124</c:v>
                </c:pt>
                <c:pt idx="20">
                  <c:v>47.585613085555366</c:v>
                </c:pt>
                <c:pt idx="21">
                  <c:v>46.400859359408628</c:v>
                </c:pt>
                <c:pt idx="22">
                  <c:v>45.839155702688004</c:v>
                </c:pt>
                <c:pt idx="23">
                  <c:v>45.441110318354816</c:v>
                </c:pt>
                <c:pt idx="24">
                  <c:v>45.473335495101651</c:v>
                </c:pt>
                <c:pt idx="25">
                  <c:v>45.025448577630868</c:v>
                </c:pt>
                <c:pt idx="26">
                  <c:v>45.028159960045741</c:v>
                </c:pt>
                <c:pt idx="27">
                  <c:v>44.735654719440276</c:v>
                </c:pt>
                <c:pt idx="28">
                  <c:v>43.510831691557797</c:v>
                </c:pt>
                <c:pt idx="29">
                  <c:v>42.829104879826758</c:v>
                </c:pt>
                <c:pt idx="30">
                  <c:v>40.16947614006925</c:v>
                </c:pt>
                <c:pt idx="31">
                  <c:v>37.509847400311742</c:v>
                </c:pt>
                <c:pt idx="32">
                  <c:v>34.962706432935775</c:v>
                </c:pt>
                <c:pt idx="33">
                  <c:v>32.41556546555978</c:v>
                </c:pt>
                <c:pt idx="34">
                  <c:v>29.868424498183813</c:v>
                </c:pt>
                <c:pt idx="35">
                  <c:v>27.32128353080784</c:v>
                </c:pt>
              </c:numCache>
            </c:numRef>
          </c:yVal>
          <c:smooth val="0"/>
          <c:extLst>
            <c:ext xmlns:c16="http://schemas.microsoft.com/office/drawing/2014/chart" uri="{C3380CC4-5D6E-409C-BE32-E72D297353CC}">
              <c16:uniqueId val="{00000001-BE6B-44A8-9105-E11BF93EA242}"/>
            </c:ext>
          </c:extLst>
        </c:ser>
        <c:ser>
          <c:idx val="2"/>
          <c:order val="2"/>
          <c:tx>
            <c:strRef>
              <c:f>'Nordic (2)'!$B$17</c:f>
              <c:strCache>
                <c:ptCount val="1"/>
                <c:pt idx="0">
                  <c:v>LULUCF</c:v>
                </c:pt>
              </c:strCache>
            </c:strRef>
          </c:tx>
          <c:spPr>
            <a:ln w="19050" cap="rnd">
              <a:solidFill>
                <a:schemeClr val="accent6"/>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(2)'!$C$17:$AL$17</c:f>
              <c:numCache>
                <c:formatCode>#,##0.0</c:formatCode>
                <c:ptCount val="36"/>
                <c:pt idx="0">
                  <c:v>-50.001585994397985</c:v>
                </c:pt>
                <c:pt idx="1">
                  <c:v>-58.621403408522035</c:v>
                </c:pt>
                <c:pt idx="2">
                  <c:v>-52.102576699610324</c:v>
                </c:pt>
                <c:pt idx="3">
                  <c:v>-48.247590262704826</c:v>
                </c:pt>
                <c:pt idx="4">
                  <c:v>-46.911105284131999</c:v>
                </c:pt>
                <c:pt idx="5">
                  <c:v>-48.294130350041243</c:v>
                </c:pt>
                <c:pt idx="6">
                  <c:v>-61.379301097780434</c:v>
                </c:pt>
                <c:pt idx="7">
                  <c:v>-57.561668954960481</c:v>
                </c:pt>
                <c:pt idx="8">
                  <c:v>-59.596923078653489</c:v>
                </c:pt>
                <c:pt idx="9">
                  <c:v>-63.386128996723912</c:v>
                </c:pt>
                <c:pt idx="10">
                  <c:v>-68.692882415040316</c:v>
                </c:pt>
                <c:pt idx="11">
                  <c:v>-73.350314454344868</c:v>
                </c:pt>
                <c:pt idx="12">
                  <c:v>-73.651713955802336</c:v>
                </c:pt>
                <c:pt idx="13">
                  <c:v>-73.378125452028087</c:v>
                </c:pt>
                <c:pt idx="14">
                  <c:v>-68.066852994732585</c:v>
                </c:pt>
                <c:pt idx="15">
                  <c:v>-66.637474155984648</c:v>
                </c:pt>
                <c:pt idx="16">
                  <c:v>-84.663239238204397</c:v>
                </c:pt>
                <c:pt idx="17">
                  <c:v>-77.063750956271676</c:v>
                </c:pt>
                <c:pt idx="18">
                  <c:v>-81.999757701921908</c:v>
                </c:pt>
                <c:pt idx="19">
                  <c:v>-93.454327781429498</c:v>
                </c:pt>
                <c:pt idx="20">
                  <c:v>-84.221932695562373</c:v>
                </c:pt>
                <c:pt idx="21">
                  <c:v>-86.302830799894849</c:v>
                </c:pt>
                <c:pt idx="22">
                  <c:v>-84.533092831373708</c:v>
                </c:pt>
                <c:pt idx="23">
                  <c:v>-75.709865653995777</c:v>
                </c:pt>
                <c:pt idx="24">
                  <c:v>-73.72867632749265</c:v>
                </c:pt>
                <c:pt idx="25">
                  <c:v>-67.792487628422009</c:v>
                </c:pt>
                <c:pt idx="26">
                  <c:v>-68.078387494756711</c:v>
                </c:pt>
                <c:pt idx="27">
                  <c:v>-69.731563665253248</c:v>
                </c:pt>
                <c:pt idx="28">
                  <c:v>-60.32474340095898</c:v>
                </c:pt>
                <c:pt idx="29">
                  <c:v>-69.12294056345408</c:v>
                </c:pt>
                <c:pt idx="30">
                  <c:v>-74.253011190894782</c:v>
                </c:pt>
                <c:pt idx="31">
                  <c:v>-74.738135526423449</c:v>
                </c:pt>
                <c:pt idx="32">
                  <c:v>-74.303529603304668</c:v>
                </c:pt>
                <c:pt idx="33">
                  <c:v>-75.426423460666769</c:v>
                </c:pt>
                <c:pt idx="34">
                  <c:v>-75.994684686455983</c:v>
                </c:pt>
                <c:pt idx="35">
                  <c:v>-76.562945912245198</c:v>
                </c:pt>
              </c:numCache>
            </c:numRef>
          </c:yVal>
          <c:smooth val="0"/>
          <c:extLst>
            <c:ext xmlns:c16="http://schemas.microsoft.com/office/drawing/2014/chart" uri="{C3380CC4-5D6E-409C-BE32-E72D297353CC}">
              <c16:uniqueId val="{00000002-BE6B-44A8-9105-E11BF93EA242}"/>
            </c:ext>
          </c:extLst>
        </c:ser>
        <c:ser>
          <c:idx val="3"/>
          <c:order val="3"/>
          <c:tx>
            <c:strRef>
              <c:f>'Nordic (2)'!$B$18</c:f>
              <c:strCache>
                <c:ptCount val="1"/>
                <c:pt idx="0">
                  <c:v>Energy-related CO₂</c:v>
                </c:pt>
              </c:strCache>
            </c:strRef>
          </c:tx>
          <c:spPr>
            <a:ln w="19050" cap="rnd">
              <a:solidFill>
                <a:schemeClr val="bg1">
                  <a:lumMod val="65000"/>
                </a:schemeClr>
              </a:solidFill>
              <a:round/>
            </a:ln>
            <a:effectLst/>
          </c:spPr>
          <c:marker>
            <c:symbol val="none"/>
          </c:marker>
          <c:xVal>
            <c:numRef>
              <c:f>'Nordic (2)'!$C$14:$AL$14</c:f>
              <c:numCache>
                <c:formatCode>General</c:formatCod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2020</c:v>
                </c:pt>
                <c:pt idx="30">
                  <c:v>2025</c:v>
                </c:pt>
                <c:pt idx="31">
                  <c:v>2030</c:v>
                </c:pt>
                <c:pt idx="32">
                  <c:v>2035</c:v>
                </c:pt>
                <c:pt idx="33">
                  <c:v>2040</c:v>
                </c:pt>
                <c:pt idx="34">
                  <c:v>2045</c:v>
                </c:pt>
                <c:pt idx="35">
                  <c:v>2050</c:v>
                </c:pt>
              </c:numCache>
            </c:numRef>
          </c:xVal>
          <c:yVal>
            <c:numRef>
              <c:f>'Nordic (2)'!$C$18:$AL$18</c:f>
              <c:numCache>
                <c:formatCode>#,##0.0</c:formatCode>
                <c:ptCount val="36"/>
                <c:pt idx="0">
                  <c:v>206.66130353484343</c:v>
                </c:pt>
                <c:pt idx="1">
                  <c:v>214.22783010963869</c:v>
                </c:pt>
                <c:pt idx="2">
                  <c:v>208.25133685226371</c:v>
                </c:pt>
                <c:pt idx="3">
                  <c:v>214.107807244649</c:v>
                </c:pt>
                <c:pt idx="4">
                  <c:v>227.75268245330017</c:v>
                </c:pt>
                <c:pt idx="5">
                  <c:v>221.27781670968614</c:v>
                </c:pt>
                <c:pt idx="6">
                  <c:v>247.63425377708987</c:v>
                </c:pt>
                <c:pt idx="7">
                  <c:v>232.05571352559861</c:v>
                </c:pt>
                <c:pt idx="8">
                  <c:v>225.25680855878036</c:v>
                </c:pt>
                <c:pt idx="9">
                  <c:v>220.30918110417508</c:v>
                </c:pt>
                <c:pt idx="10">
                  <c:v>212.72552481489078</c:v>
                </c:pt>
                <c:pt idx="11">
                  <c:v>222.14295111955573</c:v>
                </c:pt>
                <c:pt idx="12">
                  <c:v>224.42669200654677</c:v>
                </c:pt>
                <c:pt idx="13">
                  <c:v>239.0653551134676</c:v>
                </c:pt>
                <c:pt idx="14">
                  <c:v>229.55289802452171</c:v>
                </c:pt>
                <c:pt idx="15">
                  <c:v>210.61310520594489</c:v>
                </c:pt>
                <c:pt idx="16">
                  <c:v>230.44830895843018</c:v>
                </c:pt>
                <c:pt idx="17">
                  <c:v>225.41587543304985</c:v>
                </c:pt>
                <c:pt idx="18">
                  <c:v>211.17516352121089</c:v>
                </c:pt>
                <c:pt idx="19">
                  <c:v>200.83488048685655</c:v>
                </c:pt>
                <c:pt idx="20">
                  <c:v>217.58410416719309</c:v>
                </c:pt>
                <c:pt idx="21">
                  <c:v>200.37557060118604</c:v>
                </c:pt>
                <c:pt idx="22">
                  <c:v>187.51676164569992</c:v>
                </c:pt>
                <c:pt idx="23">
                  <c:v>188.24245972661376</c:v>
                </c:pt>
                <c:pt idx="24">
                  <c:v>178.08680601092811</c:v>
                </c:pt>
                <c:pt idx="25">
                  <c:v>172.69584733048356</c:v>
                </c:pt>
                <c:pt idx="26">
                  <c:v>176.32249734158273</c:v>
                </c:pt>
                <c:pt idx="27">
                  <c:v>170.2161521591577</c:v>
                </c:pt>
                <c:pt idx="28">
                  <c:v>171.20131499151958</c:v>
                </c:pt>
                <c:pt idx="29">
                  <c:v>152.95513855070638</c:v>
                </c:pt>
                <c:pt idx="30">
                  <c:v>120.24705586173927</c:v>
                </c:pt>
                <c:pt idx="31">
                  <c:v>84.304377493591886</c:v>
                </c:pt>
                <c:pt idx="32">
                  <c:v>55.326188833056676</c:v>
                </c:pt>
                <c:pt idx="33">
                  <c:v>34.814654708553277</c:v>
                </c:pt>
                <c:pt idx="34">
                  <c:v>16.60861673249584</c:v>
                </c:pt>
                <c:pt idx="35">
                  <c:v>4.1078952954474008</c:v>
                </c:pt>
              </c:numCache>
            </c:numRef>
          </c:yVal>
          <c:smooth val="0"/>
          <c:extLst>
            <c:ext xmlns:c16="http://schemas.microsoft.com/office/drawing/2014/chart" uri="{C3380CC4-5D6E-409C-BE32-E72D297353CC}">
              <c16:uniqueId val="{00000003-BE6B-44A8-9105-E11BF93EA242}"/>
            </c:ext>
          </c:extLst>
        </c:ser>
        <c:ser>
          <c:idx val="4"/>
          <c:order val="4"/>
          <c:tx>
            <c:strRef>
              <c:f>'Nordic (2)'!$B$20</c:f>
              <c:strCache>
                <c:ptCount val="1"/>
                <c:pt idx="0">
                  <c:v>Intl. Transport</c:v>
                </c:pt>
              </c:strCache>
            </c:strRef>
          </c:tx>
          <c:spPr>
            <a:ln w="19050" cap="rnd">
              <a:solidFill>
                <a:schemeClr val="accent5"/>
              </a:solidFill>
              <a:round/>
            </a:ln>
            <a:effectLst/>
          </c:spPr>
          <c:marker>
            <c:symbol val="none"/>
          </c:marker>
          <c:xVal>
            <c:numRef>
              <c:f>'Nordic (2)'!$C$14:$AD$14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xVal>
          <c:yVal>
            <c:numRef>
              <c:f>'Nordic (2)'!$C$20:$AD$20</c:f>
              <c:numCache>
                <c:formatCode>General</c:formatCode>
                <c:ptCount val="28"/>
                <c:pt idx="0">
                  <c:v>14.524627678981803</c:v>
                </c:pt>
                <c:pt idx="1">
                  <c:v>13.70898078437857</c:v>
                </c:pt>
                <c:pt idx="2">
                  <c:v>14.714154740199742</c:v>
                </c:pt>
                <c:pt idx="3">
                  <c:v>15.948916695959127</c:v>
                </c:pt>
                <c:pt idx="4">
                  <c:v>16.900196211941946</c:v>
                </c:pt>
                <c:pt idx="5">
                  <c:v>17.158078810567797</c:v>
                </c:pt>
                <c:pt idx="6">
                  <c:v>17.919344738241776</c:v>
                </c:pt>
                <c:pt idx="7">
                  <c:v>19.145213745106631</c:v>
                </c:pt>
                <c:pt idx="8">
                  <c:v>20.513528422550603</c:v>
                </c:pt>
                <c:pt idx="9">
                  <c:v>20.576654813114899</c:v>
                </c:pt>
                <c:pt idx="10">
                  <c:v>20.722177110007813</c:v>
                </c:pt>
                <c:pt idx="11">
                  <c:v>19.467396894525429</c:v>
                </c:pt>
                <c:pt idx="12">
                  <c:v>17.27628935007753</c:v>
                </c:pt>
                <c:pt idx="13">
                  <c:v>18.764917217207419</c:v>
                </c:pt>
                <c:pt idx="14">
                  <c:v>19.645850246215744</c:v>
                </c:pt>
                <c:pt idx="15">
                  <c:v>20.678283661053243</c:v>
                </c:pt>
                <c:pt idx="16">
                  <c:v>22.385419661517204</c:v>
                </c:pt>
                <c:pt idx="17">
                  <c:v>23.014805770558574</c:v>
                </c:pt>
                <c:pt idx="18">
                  <c:v>22.103537660822965</c:v>
                </c:pt>
                <c:pt idx="19">
                  <c:v>19.4083201308901</c:v>
                </c:pt>
                <c:pt idx="20">
                  <c:v>19.270864050115222</c:v>
                </c:pt>
                <c:pt idx="21">
                  <c:v>19.182365716827849</c:v>
                </c:pt>
                <c:pt idx="22">
                  <c:v>18.072473434273871</c:v>
                </c:pt>
                <c:pt idx="23">
                  <c:v>18.281039815401993</c:v>
                </c:pt>
                <c:pt idx="24">
                  <c:v>18.791034734220858</c:v>
                </c:pt>
                <c:pt idx="25">
                  <c:v>19.514521474999096</c:v>
                </c:pt>
                <c:pt idx="26">
                  <c:v>20.403444816819743</c:v>
                </c:pt>
                <c:pt idx="27">
                  <c:v>21.933264169814926</c:v>
                </c:pt>
              </c:numCache>
            </c:numRef>
          </c:yVal>
          <c:smooth val="0"/>
          <c:extLst>
            <c:ext xmlns:c16="http://schemas.microsoft.com/office/drawing/2014/chart" uri="{C3380CC4-5D6E-409C-BE32-E72D297353CC}">
              <c16:uniqueId val="{00000004-BE6B-44A8-9105-E11BF93EA242}"/>
            </c:ext>
          </c:extLst>
        </c:ser>
        <c:dLbls>
          <c:showLegendKey val="0"/>
          <c:showVal val="0"/>
          <c:showCatName val="0"/>
          <c:showSerName val="0"/>
          <c:showPercent val="0"/>
          <c:showBubbleSize val="0"/>
        </c:dLbls>
        <c:axId val="486485088"/>
        <c:axId val="486488040"/>
      </c:scatterChart>
      <c:valAx>
        <c:axId val="48648508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8040"/>
        <c:crossesAt val="0"/>
        <c:crossBetween val="midCat"/>
      </c:valAx>
      <c:valAx>
        <c:axId val="48648804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GHG Emissions (MtCO₂e)</a:t>
                </a:r>
              </a:p>
            </c:rich>
          </c:tx>
          <c:layout>
            <c:manualLayout>
              <c:xMode val="edge"/>
              <c:yMode val="edge"/>
              <c:x val="1.2505053586872102E-2"/>
              <c:y val="0.2287410513314318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a-DK"/>
          </a:p>
        </c:txPr>
        <c:crossAx val="486485088"/>
        <c:crosses val="autoZero"/>
        <c:crossBetween val="midCat"/>
      </c:valAx>
      <c:spPr>
        <a:noFill/>
        <a:ln>
          <a:noFill/>
        </a:ln>
        <a:effectLst/>
      </c:spPr>
    </c:plotArea>
    <c:legend>
      <c:legendPos val="r"/>
      <c:layout>
        <c:manualLayout>
          <c:xMode val="edge"/>
          <c:yMode val="edge"/>
          <c:x val="0.67778013325257425"/>
          <c:y val="9.3741901143475942E-2"/>
          <c:w val="0.31936974224375797"/>
          <c:h val="0.2818585613861204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noFill/>
      <a:round/>
    </a:ln>
    <a:effectLst/>
  </c:spPr>
  <c:txPr>
    <a:bodyPr/>
    <a:lstStyle/>
    <a:p>
      <a:pPr>
        <a:defRPr sz="1100"/>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12</xdr:col>
      <xdr:colOff>38100</xdr:colOff>
      <xdr:row>0</xdr:row>
      <xdr:rowOff>76200</xdr:rowOff>
    </xdr:from>
    <xdr:to>
      <xdr:col>25</xdr:col>
      <xdr:colOff>257169</xdr:colOff>
      <xdr:row>16</xdr:row>
      <xdr:rowOff>104775</xdr:rowOff>
    </xdr:to>
    <xdr:graphicFrame macro="">
      <xdr:nvGraphicFramePr>
        <xdr:cNvPr id="2" name="Chart 1">
          <a:extLst>
            <a:ext uri="{FF2B5EF4-FFF2-40B4-BE49-F238E27FC236}">
              <a16:creationId xmlns:a16="http://schemas.microsoft.com/office/drawing/2014/main" id="{B0131241-FA14-49C0-80E1-717A4BBA2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38100</xdr:colOff>
      <xdr:row>0</xdr:row>
      <xdr:rowOff>76200</xdr:rowOff>
    </xdr:from>
    <xdr:to>
      <xdr:col>25</xdr:col>
      <xdr:colOff>257169</xdr:colOff>
      <xdr:row>16</xdr:row>
      <xdr:rowOff>104775</xdr:rowOff>
    </xdr:to>
    <xdr:graphicFrame macro="">
      <xdr:nvGraphicFramePr>
        <xdr:cNvPr id="3" name="Chart 2">
          <a:extLst>
            <a:ext uri="{FF2B5EF4-FFF2-40B4-BE49-F238E27FC236}">
              <a16:creationId xmlns:a16="http://schemas.microsoft.com/office/drawing/2014/main" id="{CF673FDE-6965-448C-935B-833D25BE0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276225</xdr:colOff>
      <xdr:row>0</xdr:row>
      <xdr:rowOff>76200</xdr:rowOff>
    </xdr:from>
    <xdr:to>
      <xdr:col>26</xdr:col>
      <xdr:colOff>114294</xdr:colOff>
      <xdr:row>16</xdr:row>
      <xdr:rowOff>104775</xdr:rowOff>
    </xdr:to>
    <xdr:graphicFrame macro="">
      <xdr:nvGraphicFramePr>
        <xdr:cNvPr id="2" name="Chart 1">
          <a:extLst>
            <a:ext uri="{FF2B5EF4-FFF2-40B4-BE49-F238E27FC236}">
              <a16:creationId xmlns:a16="http://schemas.microsoft.com/office/drawing/2014/main" id="{982B24F8-1F84-47E2-AE4B-EC4B8029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276225</xdr:colOff>
      <xdr:row>0</xdr:row>
      <xdr:rowOff>76200</xdr:rowOff>
    </xdr:from>
    <xdr:to>
      <xdr:col>26</xdr:col>
      <xdr:colOff>114294</xdr:colOff>
      <xdr:row>16</xdr:row>
      <xdr:rowOff>104775</xdr:rowOff>
    </xdr:to>
    <xdr:graphicFrame macro="">
      <xdr:nvGraphicFramePr>
        <xdr:cNvPr id="3" name="Chart 2">
          <a:extLst>
            <a:ext uri="{FF2B5EF4-FFF2-40B4-BE49-F238E27FC236}">
              <a16:creationId xmlns:a16="http://schemas.microsoft.com/office/drawing/2014/main" id="{EA764CE6-7E30-4913-9278-BCDDEEF68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0</xdr:row>
      <xdr:rowOff>76200</xdr:rowOff>
    </xdr:from>
    <xdr:to>
      <xdr:col>26</xdr:col>
      <xdr:colOff>219069</xdr:colOff>
      <xdr:row>16</xdr:row>
      <xdr:rowOff>104775</xdr:rowOff>
    </xdr:to>
    <xdr:graphicFrame macro="">
      <xdr:nvGraphicFramePr>
        <xdr:cNvPr id="2" name="Chart 1">
          <a:extLst>
            <a:ext uri="{FF2B5EF4-FFF2-40B4-BE49-F238E27FC236}">
              <a16:creationId xmlns:a16="http://schemas.microsoft.com/office/drawing/2014/main" id="{4C31988E-6411-4520-ABD1-7F4265411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76200</xdr:rowOff>
    </xdr:from>
    <xdr:to>
      <xdr:col>26</xdr:col>
      <xdr:colOff>219069</xdr:colOff>
      <xdr:row>16</xdr:row>
      <xdr:rowOff>104775</xdr:rowOff>
    </xdr:to>
    <xdr:graphicFrame macro="">
      <xdr:nvGraphicFramePr>
        <xdr:cNvPr id="3" name="Chart 2">
          <a:extLst>
            <a:ext uri="{FF2B5EF4-FFF2-40B4-BE49-F238E27FC236}">
              <a16:creationId xmlns:a16="http://schemas.microsoft.com/office/drawing/2014/main" id="{8A3604BC-E3E2-4F5A-B70B-517DD20A1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57150</xdr:colOff>
      <xdr:row>0</xdr:row>
      <xdr:rowOff>104775</xdr:rowOff>
    </xdr:from>
    <xdr:to>
      <xdr:col>26</xdr:col>
      <xdr:colOff>276219</xdr:colOff>
      <xdr:row>16</xdr:row>
      <xdr:rowOff>133350</xdr:rowOff>
    </xdr:to>
    <xdr:graphicFrame macro="">
      <xdr:nvGraphicFramePr>
        <xdr:cNvPr id="2" name="Chart 1">
          <a:extLst>
            <a:ext uri="{FF2B5EF4-FFF2-40B4-BE49-F238E27FC236}">
              <a16:creationId xmlns:a16="http://schemas.microsoft.com/office/drawing/2014/main" id="{FB925A61-CE80-4207-AF5E-3A175A2EE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57150</xdr:colOff>
      <xdr:row>0</xdr:row>
      <xdr:rowOff>104775</xdr:rowOff>
    </xdr:from>
    <xdr:to>
      <xdr:col>26</xdr:col>
      <xdr:colOff>276219</xdr:colOff>
      <xdr:row>16</xdr:row>
      <xdr:rowOff>133350</xdr:rowOff>
    </xdr:to>
    <xdr:graphicFrame macro="">
      <xdr:nvGraphicFramePr>
        <xdr:cNvPr id="3" name="Chart 2">
          <a:extLst>
            <a:ext uri="{FF2B5EF4-FFF2-40B4-BE49-F238E27FC236}">
              <a16:creationId xmlns:a16="http://schemas.microsoft.com/office/drawing/2014/main" id="{7882814D-B2F7-4033-A076-B2B5C8992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1</xdr:row>
      <xdr:rowOff>85725</xdr:rowOff>
    </xdr:from>
    <xdr:to>
      <xdr:col>28</xdr:col>
      <xdr:colOff>314319</xdr:colOff>
      <xdr:row>17</xdr:row>
      <xdr:rowOff>114300</xdr:rowOff>
    </xdr:to>
    <xdr:graphicFrame macro="">
      <xdr:nvGraphicFramePr>
        <xdr:cNvPr id="2" name="Chart 1">
          <a:extLst>
            <a:ext uri="{FF2B5EF4-FFF2-40B4-BE49-F238E27FC236}">
              <a16:creationId xmlns:a16="http://schemas.microsoft.com/office/drawing/2014/main" id="{2916D62A-4467-4A93-B9D2-00134A11A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95250</xdr:colOff>
      <xdr:row>1</xdr:row>
      <xdr:rowOff>85725</xdr:rowOff>
    </xdr:from>
    <xdr:to>
      <xdr:col>28</xdr:col>
      <xdr:colOff>314319</xdr:colOff>
      <xdr:row>17</xdr:row>
      <xdr:rowOff>114300</xdr:rowOff>
    </xdr:to>
    <xdr:graphicFrame macro="">
      <xdr:nvGraphicFramePr>
        <xdr:cNvPr id="3" name="Chart 2">
          <a:extLst>
            <a:ext uri="{FF2B5EF4-FFF2-40B4-BE49-F238E27FC236}">
              <a16:creationId xmlns:a16="http://schemas.microsoft.com/office/drawing/2014/main" id="{02387CAA-A823-459F-B307-DAE2AC60A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323855</xdr:colOff>
      <xdr:row>0</xdr:row>
      <xdr:rowOff>180974</xdr:rowOff>
    </xdr:from>
    <xdr:to>
      <xdr:col>26</xdr:col>
      <xdr:colOff>161924</xdr:colOff>
      <xdr:row>17</xdr:row>
      <xdr:rowOff>19049</xdr:rowOff>
    </xdr:to>
    <xdr:graphicFrame macro="">
      <xdr:nvGraphicFramePr>
        <xdr:cNvPr id="2" name="Chart 1">
          <a:extLst>
            <a:ext uri="{FF2B5EF4-FFF2-40B4-BE49-F238E27FC236}">
              <a16:creationId xmlns:a16="http://schemas.microsoft.com/office/drawing/2014/main" id="{134A5F18-5F37-418D-869A-A03F4E77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142875</xdr:colOff>
      <xdr:row>13</xdr:row>
      <xdr:rowOff>0</xdr:rowOff>
    </xdr:from>
    <xdr:to>
      <xdr:col>22</xdr:col>
      <xdr:colOff>295275</xdr:colOff>
      <xdr:row>27</xdr:row>
      <xdr:rowOff>57150</xdr:rowOff>
    </xdr:to>
    <xdr:graphicFrame macro="">
      <xdr:nvGraphicFramePr>
        <xdr:cNvPr id="3" name="Chart 2">
          <a:extLst>
            <a:ext uri="{FF2B5EF4-FFF2-40B4-BE49-F238E27FC236}">
              <a16:creationId xmlns:a16="http://schemas.microsoft.com/office/drawing/2014/main" id="{E27FC09A-C0DB-4A02-A20E-CCDB3D414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KEO/Statistik/15Stat/Grunddata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mibsi/AppData/Local/Microsoft/Windows/INetCache/Content.Outlook/WYN237R5/Scen_Interface.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stpet/Desktop/Papers%20for%20papers/Paper/Energy%20statistics%20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VEDA/VEDA_Models/~g2v_TIMES-Scand/TIMES-Nordic/2014-09-29%20RAMSES%20interface.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nsfile02.ens.local/03%20Team%20Modeller%20og%20analyser/Br&#230;ndselspriser/Br&#230;ndselspriser%202011/Regneark/Br&#230;ndselspriser%202010%20El%20og%20fjernvarme%20V12%20-%20endelig-endelig.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LBT/slet/Sammenfatningsmodel_FM%20CO2_20151215.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Statistik%20og%20indikatorer/Energistatistik/Danmark/Databaser/Grunddata20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Fremskrivninger/RAMSES/Simuleringer/2012/BF2012/2012-08-30%20BASIS%20ENDELIG/ElDHPriceToEMMA_30-08-201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ResLab/Modelling/VEDA/VEDA_Models/TIMES-DK_TRA/SubRES_TMPL/ad_beregningsmodel_version_2_1_maj_2013_(4)(1).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Users/mibsi/Downloads/16-15822-47%20Offentlig%20Datagrundlag%20-%20Energinets%20analyseforudstninger%202017%20-%203%20%20juli%202017%20(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Mikkel/TIMES-DK/SuppXLS/Scen_Z_B.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EDA/VEDA_Models/~g2v_TIMES-Scand/TIMES-Nordic/VT_DK_HOU_v1p3.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Users/olex/(%5e_%5e)/ResLab/Modelling/TIMES/TIMES-DK/SubRES_TMPL/SubRes_ELC_Plants202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Mikkel/TIMES-DK/SubRES_TMPL/SubRes_ELC_Plants2025.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VEDA/VEDA_Models/~g2v_TIMES-DK/Update_Master/SuppXLS/Scen_ELC_TaxesSubsidies.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C:/Users/stpet/AppData/Local/Microsoft/Windows/Temporary%20Internet%20Files/Content.Outlook/DT1IHSF5/Supply-Use_OilProduct.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Mikkel/TIMES-DK/SuppXLS/Scen_Z_COMETS_1.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DK/SuppXLS/Scen_SUP_Fuel_Price_2018.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VEDA/VEDA_Models/~g2v_TIMES-DK/Update_Master/SuppXLS/Scen_TRA_XTaxesSubsidie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T:/Fremskrivninger/RAMSES/Simuleringer/2012/BF2012/2012-10-08%20BASIS%20ENDELIG/ElDHPriceToEMMA_08-10-201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Mikkel%20Bosack/AppData/Local/Microsoft/Windows/INetCache/Content.Outlook/EZBXRJKF/Modelled%20CO2%20constraints%20-%202021-01-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ibalance2014"/>
      <sheetName val="Tidss2014"/>
      <sheetName val="Revisioner"/>
      <sheetName val="Tidsserier"/>
      <sheetName val="Rådata"/>
      <sheetName val="Naturgas "/>
      <sheetName val="CO2"/>
      <sheetName val="Fordel"/>
      <sheetName val="Beregn"/>
      <sheetName val="DStFordel"/>
      <sheetName val="Import"/>
      <sheetName val="Eksport"/>
      <sheetName val="EP_tælling"/>
      <sheetName val="EPdata_dk"/>
      <sheetName val="EPdata_int"/>
      <sheetName val="1997b"/>
      <sheetName val="1996b"/>
      <sheetName val="Kapacitet"/>
      <sheetName val="EP_tælling gl"/>
      <sheetName val="DSTfordelgl"/>
    </sheetNames>
    <sheetDataSet>
      <sheetData sheetId="0"/>
      <sheetData sheetId="1"/>
      <sheetData sheetId="2"/>
      <sheetData sheetId="3"/>
      <sheetData sheetId="4"/>
      <sheetData sheetId="5"/>
      <sheetData sheetId="6"/>
      <sheetData sheetId="7"/>
      <sheetData sheetId="8">
        <row r="83">
          <cell r="A83" t="str">
            <v>GRADDFAKT</v>
          </cell>
          <cell r="B83" t="str">
            <v>Årets graddage</v>
          </cell>
          <cell r="G83">
            <v>3436</v>
          </cell>
          <cell r="H83">
            <v>3321</v>
          </cell>
          <cell r="I83">
            <v>3127</v>
          </cell>
          <cell r="J83">
            <v>3067</v>
          </cell>
          <cell r="K83">
            <v>3481</v>
          </cell>
          <cell r="L83">
            <v>3357</v>
          </cell>
          <cell r="M83">
            <v>3499</v>
          </cell>
          <cell r="N83">
            <v>3790</v>
          </cell>
          <cell r="O83">
            <v>3593</v>
          </cell>
          <cell r="P83">
            <v>3572</v>
          </cell>
          <cell r="Q83">
            <v>3335</v>
          </cell>
          <cell r="R83">
            <v>3187</v>
          </cell>
          <cell r="S83">
            <v>3321</v>
          </cell>
          <cell r="T83">
            <v>3803</v>
          </cell>
          <cell r="U83">
            <v>3640</v>
          </cell>
          <cell r="V83">
            <v>3845</v>
          </cell>
          <cell r="W83">
            <v>3161</v>
          </cell>
          <cell r="X83">
            <v>2926</v>
          </cell>
          <cell r="Y83">
            <v>2857</v>
          </cell>
          <cell r="Z83">
            <v>3284</v>
          </cell>
          <cell r="AA83">
            <v>3022</v>
          </cell>
          <cell r="AB83">
            <v>3434</v>
          </cell>
          <cell r="AC83">
            <v>3148</v>
          </cell>
          <cell r="AD83">
            <v>3297</v>
          </cell>
          <cell r="AE83">
            <v>3837</v>
          </cell>
          <cell r="AF83">
            <v>3236</v>
          </cell>
          <cell r="AG83">
            <v>3217</v>
          </cell>
          <cell r="AH83">
            <v>3056</v>
          </cell>
          <cell r="AI83">
            <v>2902</v>
          </cell>
          <cell r="AJ83">
            <v>3279</v>
          </cell>
          <cell r="AK83">
            <v>3011</v>
          </cell>
          <cell r="AL83">
            <v>3150</v>
          </cell>
          <cell r="AM83">
            <v>3113</v>
          </cell>
          <cell r="AN83">
            <v>3068</v>
          </cell>
          <cell r="AO83">
            <v>2908</v>
          </cell>
          <cell r="AP83">
            <v>2807</v>
          </cell>
          <cell r="AQ83">
            <v>2853</v>
          </cell>
          <cell r="AR83">
            <v>3061</v>
          </cell>
          <cell r="AS83">
            <v>3742</v>
          </cell>
          <cell r="AT83">
            <v>2970</v>
          </cell>
          <cell r="AU83">
            <v>3234</v>
          </cell>
          <cell r="AV83">
            <v>3207.2</v>
          </cell>
          <cell r="AW83">
            <v>2664.2</v>
          </cell>
          <cell r="AX83">
            <v>2921.1</v>
          </cell>
          <cell r="AY83">
            <v>9.6426694692590686</v>
          </cell>
        </row>
        <row r="84">
          <cell r="A84" t="str">
            <v>GRADDNORM</v>
          </cell>
          <cell r="B84" t="str">
            <v>Graddage i et normalår</v>
          </cell>
          <cell r="G84">
            <v>3497.8885255401715</v>
          </cell>
          <cell r="H84">
            <v>3509.1808162890702</v>
          </cell>
          <cell r="I84">
            <v>3482.7031731172638</v>
          </cell>
          <cell r="J84">
            <v>3445.830155496119</v>
          </cell>
          <cell r="K84">
            <v>3422.2039440423746</v>
          </cell>
          <cell r="L84">
            <v>3419.9465651877485</v>
          </cell>
          <cell r="M84">
            <v>3407.6553757604356</v>
          </cell>
          <cell r="N84">
            <v>3438.4576885357665</v>
          </cell>
          <cell r="O84">
            <v>3446.2739880952381</v>
          </cell>
          <cell r="P84">
            <v>3469.0021130952382</v>
          </cell>
          <cell r="Q84">
            <v>3454.4271130952379</v>
          </cell>
          <cell r="R84">
            <v>3424.8039880952383</v>
          </cell>
          <cell r="S84">
            <v>3417.3364880952381</v>
          </cell>
          <cell r="T84">
            <v>3424.8221130952384</v>
          </cell>
          <cell r="U84">
            <v>3428.1658630952384</v>
          </cell>
          <cell r="V84">
            <v>3463.6933630952381</v>
          </cell>
          <cell r="W84">
            <v>3451.623988095238</v>
          </cell>
          <cell r="X84">
            <v>3419.0377380952386</v>
          </cell>
          <cell r="Y84">
            <v>3379.2860714285716</v>
          </cell>
          <cell r="Z84">
            <v>3380.1</v>
          </cell>
          <cell r="AA84">
            <v>3359.4</v>
          </cell>
          <cell r="AB84">
            <v>3365.05</v>
          </cell>
          <cell r="AC84">
            <v>3366.1</v>
          </cell>
          <cell r="AD84">
            <v>3377.6</v>
          </cell>
          <cell r="AE84">
            <v>3395.4</v>
          </cell>
          <cell r="AF84">
            <v>3389.35</v>
          </cell>
          <cell r="AG84">
            <v>3375.25</v>
          </cell>
          <cell r="AH84">
            <v>3338.55</v>
          </cell>
          <cell r="AI84">
            <v>3304</v>
          </cell>
          <cell r="AJ84">
            <v>3289.35</v>
          </cell>
          <cell r="AK84">
            <v>3273.15</v>
          </cell>
          <cell r="AL84">
            <v>3271.3</v>
          </cell>
          <cell r="AM84">
            <v>3260.9</v>
          </cell>
          <cell r="AN84">
            <v>3224.15</v>
          </cell>
          <cell r="AO84">
            <v>3188</v>
          </cell>
          <cell r="AP84">
            <v>3136</v>
          </cell>
          <cell r="AQ84">
            <v>3120</v>
          </cell>
          <cell r="AR84">
            <v>3127</v>
          </cell>
          <cell r="AS84">
            <v>3171.25</v>
          </cell>
          <cell r="AT84">
            <v>3155.55</v>
          </cell>
          <cell r="AU84">
            <v>3166.15</v>
          </cell>
          <cell r="AV84">
            <v>3154.81</v>
          </cell>
          <cell r="AW84">
            <v>3130.62</v>
          </cell>
          <cell r="AX84">
            <v>3111.8249999999998</v>
          </cell>
          <cell r="AY84">
            <v>-0.60036031201486928</v>
          </cell>
        </row>
        <row r="87">
          <cell r="A87" t="str">
            <v>r_AA</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row>
        <row r="88">
          <cell r="A88" t="str">
            <v>r_AB</v>
          </cell>
          <cell r="G88">
            <v>0.02</v>
          </cell>
          <cell r="H88">
            <v>0.02</v>
          </cell>
          <cell r="I88">
            <v>0.02</v>
          </cell>
          <cell r="J88">
            <v>0.02</v>
          </cell>
          <cell r="K88">
            <v>0.02</v>
          </cell>
          <cell r="L88">
            <v>0.02</v>
          </cell>
          <cell r="M88">
            <v>0.02</v>
          </cell>
          <cell r="N88">
            <v>0.02</v>
          </cell>
          <cell r="O88">
            <v>0.02</v>
          </cell>
          <cell r="P88">
            <v>0.02</v>
          </cell>
          <cell r="Q88">
            <v>0.02</v>
          </cell>
          <cell r="R88">
            <v>0.02</v>
          </cell>
          <cell r="S88">
            <v>0.02</v>
          </cell>
          <cell r="T88">
            <v>0.02</v>
          </cell>
          <cell r="U88">
            <v>0.02</v>
          </cell>
          <cell r="V88">
            <v>0.02</v>
          </cell>
          <cell r="W88">
            <v>0.02</v>
          </cell>
          <cell r="X88">
            <v>0.02</v>
          </cell>
          <cell r="Y88">
            <v>0.02</v>
          </cell>
          <cell r="Z88">
            <v>0.02</v>
          </cell>
          <cell r="AA88">
            <v>0.02</v>
          </cell>
          <cell r="AB88">
            <v>0.02</v>
          </cell>
          <cell r="AC88">
            <v>0.02</v>
          </cell>
          <cell r="AD88">
            <v>0.02</v>
          </cell>
          <cell r="AE88">
            <v>0.02</v>
          </cell>
          <cell r="AF88">
            <v>0.02</v>
          </cell>
          <cell r="AG88">
            <v>0.02</v>
          </cell>
          <cell r="AH88">
            <v>0.02</v>
          </cell>
          <cell r="AI88">
            <v>0.02</v>
          </cell>
          <cell r="AJ88">
            <v>0.02</v>
          </cell>
          <cell r="AK88">
            <v>0.02</v>
          </cell>
          <cell r="AL88">
            <v>0.02</v>
          </cell>
          <cell r="AM88">
            <v>0.02</v>
          </cell>
          <cell r="AN88">
            <v>0.02</v>
          </cell>
          <cell r="AO88">
            <v>0.02</v>
          </cell>
          <cell r="AP88">
            <v>0.02</v>
          </cell>
          <cell r="AQ88">
            <v>0.02</v>
          </cell>
          <cell r="AR88">
            <v>0.02</v>
          </cell>
          <cell r="AS88">
            <v>0.02</v>
          </cell>
          <cell r="AT88">
            <v>0.02</v>
          </cell>
          <cell r="AU88">
            <v>0.02</v>
          </cell>
          <cell r="AV88">
            <v>0.02</v>
          </cell>
          <cell r="AW88">
            <v>0.02</v>
          </cell>
          <cell r="AX88">
            <v>0.02</v>
          </cell>
        </row>
        <row r="89">
          <cell r="A89" t="str">
            <v>r_AC</v>
          </cell>
          <cell r="G89">
            <v>0.04</v>
          </cell>
          <cell r="H89">
            <v>0.04</v>
          </cell>
          <cell r="I89">
            <v>0.04</v>
          </cell>
          <cell r="J89">
            <v>0.04</v>
          </cell>
          <cell r="K89">
            <v>0.04</v>
          </cell>
          <cell r="L89">
            <v>0.04</v>
          </cell>
          <cell r="M89">
            <v>0.04</v>
          </cell>
          <cell r="N89">
            <v>0.04</v>
          </cell>
          <cell r="O89">
            <v>0.04</v>
          </cell>
          <cell r="P89">
            <v>0.04</v>
          </cell>
          <cell r="Q89">
            <v>0.04</v>
          </cell>
          <cell r="R89">
            <v>0.04</v>
          </cell>
          <cell r="S89">
            <v>0.04</v>
          </cell>
          <cell r="T89">
            <v>0.04</v>
          </cell>
          <cell r="U89">
            <v>0.04</v>
          </cell>
          <cell r="V89">
            <v>0.04</v>
          </cell>
          <cell r="W89">
            <v>0.04</v>
          </cell>
          <cell r="X89">
            <v>0.04</v>
          </cell>
          <cell r="Y89">
            <v>0.04</v>
          </cell>
          <cell r="Z89">
            <v>0.04</v>
          </cell>
          <cell r="AA89">
            <v>0.04</v>
          </cell>
          <cell r="AB89">
            <v>0.04</v>
          </cell>
          <cell r="AC89">
            <v>0.04</v>
          </cell>
          <cell r="AD89">
            <v>0.04</v>
          </cell>
          <cell r="AE89">
            <v>0.04</v>
          </cell>
          <cell r="AF89">
            <v>0.04</v>
          </cell>
          <cell r="AG89">
            <v>0.04</v>
          </cell>
          <cell r="AH89">
            <v>0.04</v>
          </cell>
          <cell r="AI89">
            <v>0.04</v>
          </cell>
          <cell r="AJ89">
            <v>0.04</v>
          </cell>
          <cell r="AK89">
            <v>0.04</v>
          </cell>
          <cell r="AL89">
            <v>0.04</v>
          </cell>
          <cell r="AM89">
            <v>0.04</v>
          </cell>
          <cell r="AN89">
            <v>0.04</v>
          </cell>
          <cell r="AO89">
            <v>0.04</v>
          </cell>
          <cell r="AP89">
            <v>0.04</v>
          </cell>
          <cell r="AQ89">
            <v>0.04</v>
          </cell>
          <cell r="AR89">
            <v>0.04</v>
          </cell>
          <cell r="AS89">
            <v>0.04</v>
          </cell>
          <cell r="AT89">
            <v>0.04</v>
          </cell>
          <cell r="AU89">
            <v>0.04</v>
          </cell>
          <cell r="AV89">
            <v>0.04</v>
          </cell>
          <cell r="AW89">
            <v>0.04</v>
          </cell>
          <cell r="AX89">
            <v>0.04</v>
          </cell>
        </row>
        <row r="90">
          <cell r="A90" t="str">
            <v>r_AD</v>
          </cell>
          <cell r="G90">
            <v>0.1</v>
          </cell>
          <cell r="H90">
            <v>0.1</v>
          </cell>
          <cell r="I90">
            <v>0.1</v>
          </cell>
          <cell r="J90">
            <v>0.1</v>
          </cell>
          <cell r="K90">
            <v>0.1</v>
          </cell>
          <cell r="L90">
            <v>0.1</v>
          </cell>
          <cell r="M90">
            <v>0.1</v>
          </cell>
          <cell r="N90">
            <v>0.1</v>
          </cell>
          <cell r="O90">
            <v>0.1</v>
          </cell>
          <cell r="P90">
            <v>0.1</v>
          </cell>
          <cell r="Q90">
            <v>0.1</v>
          </cell>
          <cell r="R90">
            <v>0.1</v>
          </cell>
          <cell r="S90">
            <v>0.1</v>
          </cell>
          <cell r="T90">
            <v>0.1</v>
          </cell>
          <cell r="U90">
            <v>0.1</v>
          </cell>
          <cell r="V90">
            <v>0.1</v>
          </cell>
          <cell r="W90">
            <v>0.1</v>
          </cell>
          <cell r="X90">
            <v>0.1</v>
          </cell>
          <cell r="Y90">
            <v>0.1</v>
          </cell>
          <cell r="Z90">
            <v>0.1</v>
          </cell>
          <cell r="AA90">
            <v>0.1</v>
          </cell>
          <cell r="AB90">
            <v>0.1</v>
          </cell>
          <cell r="AC90">
            <v>0.1</v>
          </cell>
          <cell r="AD90">
            <v>0.1</v>
          </cell>
          <cell r="AE90">
            <v>0.1</v>
          </cell>
          <cell r="AF90">
            <v>0.1</v>
          </cell>
          <cell r="AG90">
            <v>0.1</v>
          </cell>
          <cell r="AH90">
            <v>0.1</v>
          </cell>
          <cell r="AI90">
            <v>0.1</v>
          </cell>
          <cell r="AJ90">
            <v>0.1</v>
          </cell>
          <cell r="AK90">
            <v>0.1</v>
          </cell>
          <cell r="AL90">
            <v>0.1</v>
          </cell>
          <cell r="AM90">
            <v>0.1</v>
          </cell>
          <cell r="AN90">
            <v>0.1</v>
          </cell>
          <cell r="AO90">
            <v>0.1</v>
          </cell>
          <cell r="AP90">
            <v>0.1</v>
          </cell>
          <cell r="AQ90">
            <v>0.1</v>
          </cell>
          <cell r="AR90">
            <v>0.1</v>
          </cell>
          <cell r="AS90">
            <v>0.1</v>
          </cell>
          <cell r="AT90">
            <v>0.1</v>
          </cell>
          <cell r="AU90">
            <v>0.1</v>
          </cell>
          <cell r="AV90">
            <v>0.1</v>
          </cell>
          <cell r="AW90">
            <v>0.1</v>
          </cell>
          <cell r="AX90">
            <v>0.1</v>
          </cell>
        </row>
        <row r="91">
          <cell r="A91" t="str">
            <v>r_AE</v>
          </cell>
          <cell r="G91">
            <v>0.2</v>
          </cell>
          <cell r="H91">
            <v>0.2</v>
          </cell>
          <cell r="I91">
            <v>0.2</v>
          </cell>
          <cell r="J91">
            <v>0.2</v>
          </cell>
          <cell r="K91">
            <v>0.2</v>
          </cell>
          <cell r="L91">
            <v>0.2</v>
          </cell>
          <cell r="M91">
            <v>0.2</v>
          </cell>
          <cell r="N91">
            <v>0.2</v>
          </cell>
          <cell r="O91">
            <v>0.2</v>
          </cell>
          <cell r="P91">
            <v>0.2</v>
          </cell>
          <cell r="Q91">
            <v>0.2</v>
          </cell>
          <cell r="R91">
            <v>0.2</v>
          </cell>
          <cell r="S91">
            <v>0.2</v>
          </cell>
          <cell r="T91">
            <v>0.2</v>
          </cell>
          <cell r="U91">
            <v>0.2</v>
          </cell>
          <cell r="V91">
            <v>0.2</v>
          </cell>
          <cell r="W91">
            <v>0.2</v>
          </cell>
          <cell r="X91">
            <v>0.2</v>
          </cell>
          <cell r="Y91">
            <v>0.2</v>
          </cell>
          <cell r="Z91">
            <v>0.2</v>
          </cell>
          <cell r="AA91">
            <v>0.2</v>
          </cell>
          <cell r="AB91">
            <v>0.2</v>
          </cell>
          <cell r="AC91">
            <v>0.2</v>
          </cell>
          <cell r="AD91">
            <v>0.2</v>
          </cell>
          <cell r="AE91">
            <v>0.2</v>
          </cell>
          <cell r="AF91">
            <v>0.2</v>
          </cell>
          <cell r="AG91">
            <v>0.2</v>
          </cell>
          <cell r="AH91">
            <v>0.2</v>
          </cell>
          <cell r="AI91">
            <v>0.2</v>
          </cell>
          <cell r="AJ91">
            <v>0.2</v>
          </cell>
          <cell r="AK91">
            <v>0.2</v>
          </cell>
          <cell r="AL91">
            <v>0.2</v>
          </cell>
          <cell r="AM91">
            <v>0.2</v>
          </cell>
          <cell r="AN91">
            <v>0.2</v>
          </cell>
          <cell r="AO91">
            <v>0.2</v>
          </cell>
          <cell r="AP91">
            <v>0.2</v>
          </cell>
          <cell r="AQ91">
            <v>0.2</v>
          </cell>
          <cell r="AR91">
            <v>0.2</v>
          </cell>
          <cell r="AS91">
            <v>0.2</v>
          </cell>
          <cell r="AT91">
            <v>0.2</v>
          </cell>
          <cell r="AU91">
            <v>0.2</v>
          </cell>
          <cell r="AV91">
            <v>0.2</v>
          </cell>
          <cell r="AW91">
            <v>0.2</v>
          </cell>
          <cell r="AX91">
            <v>0.2</v>
          </cell>
        </row>
        <row r="92">
          <cell r="A92" t="str">
            <v>r_AG</v>
          </cell>
          <cell r="G92">
            <v>0.4</v>
          </cell>
          <cell r="H92">
            <v>0.4</v>
          </cell>
          <cell r="I92">
            <v>0.4</v>
          </cell>
          <cell r="J92">
            <v>0.4</v>
          </cell>
          <cell r="K92">
            <v>0.4</v>
          </cell>
          <cell r="L92">
            <v>0.4</v>
          </cell>
          <cell r="M92">
            <v>0.4</v>
          </cell>
          <cell r="N92">
            <v>0.4</v>
          </cell>
          <cell r="O92">
            <v>0.4</v>
          </cell>
          <cell r="P92">
            <v>0.4</v>
          </cell>
          <cell r="Q92">
            <v>0.4</v>
          </cell>
          <cell r="R92">
            <v>0.4</v>
          </cell>
          <cell r="S92">
            <v>0.4</v>
          </cell>
          <cell r="T92">
            <v>0.4</v>
          </cell>
          <cell r="U92">
            <v>0.4</v>
          </cell>
          <cell r="V92">
            <v>0.4</v>
          </cell>
          <cell r="W92">
            <v>0.4</v>
          </cell>
          <cell r="X92">
            <v>0.4</v>
          </cell>
          <cell r="Y92">
            <v>0.4</v>
          </cell>
          <cell r="Z92">
            <v>0.4</v>
          </cell>
          <cell r="AA92">
            <v>0.4</v>
          </cell>
          <cell r="AB92">
            <v>0.4</v>
          </cell>
          <cell r="AC92">
            <v>0.4</v>
          </cell>
          <cell r="AD92">
            <v>0.4</v>
          </cell>
          <cell r="AE92">
            <v>0.4</v>
          </cell>
          <cell r="AF92">
            <v>0.4</v>
          </cell>
          <cell r="AG92">
            <v>0.4</v>
          </cell>
          <cell r="AH92">
            <v>0.3</v>
          </cell>
          <cell r="AI92">
            <v>0.3</v>
          </cell>
          <cell r="AJ92">
            <v>0.3</v>
          </cell>
          <cell r="AK92">
            <v>0.3</v>
          </cell>
          <cell r="AL92">
            <v>0.3</v>
          </cell>
          <cell r="AM92">
            <v>0.3</v>
          </cell>
          <cell r="AN92">
            <v>0.3</v>
          </cell>
          <cell r="AO92">
            <v>0.3</v>
          </cell>
          <cell r="AP92">
            <v>0.3</v>
          </cell>
          <cell r="AQ92">
            <v>0.3</v>
          </cell>
          <cell r="AR92">
            <v>0.3</v>
          </cell>
          <cell r="AS92">
            <v>0.3</v>
          </cell>
          <cell r="AT92">
            <v>0.3</v>
          </cell>
          <cell r="AU92">
            <v>0.3</v>
          </cell>
          <cell r="AV92">
            <v>0.3</v>
          </cell>
          <cell r="AW92">
            <v>0.3</v>
          </cell>
          <cell r="AX92">
            <v>0.3</v>
          </cell>
        </row>
        <row r="94">
          <cell r="A94" t="str">
            <v>r_AK</v>
          </cell>
          <cell r="G94">
            <v>0.8</v>
          </cell>
          <cell r="H94">
            <v>0.8</v>
          </cell>
          <cell r="I94">
            <v>0.8</v>
          </cell>
          <cell r="J94">
            <v>0.8</v>
          </cell>
          <cell r="K94">
            <v>0.8</v>
          </cell>
          <cell r="L94">
            <v>0.8</v>
          </cell>
          <cell r="M94">
            <v>0.8</v>
          </cell>
          <cell r="N94">
            <v>0.8</v>
          </cell>
          <cell r="O94">
            <v>0.8</v>
          </cell>
          <cell r="P94">
            <v>0.8</v>
          </cell>
          <cell r="Q94">
            <v>0.8</v>
          </cell>
          <cell r="R94">
            <v>0.8</v>
          </cell>
          <cell r="S94">
            <v>0.8</v>
          </cell>
          <cell r="T94">
            <v>0.8</v>
          </cell>
          <cell r="U94">
            <v>0.8</v>
          </cell>
          <cell r="V94">
            <v>0.8</v>
          </cell>
          <cell r="W94">
            <v>0.8</v>
          </cell>
          <cell r="X94">
            <v>0.8</v>
          </cell>
          <cell r="Y94">
            <v>0.8</v>
          </cell>
          <cell r="Z94">
            <v>0.8</v>
          </cell>
          <cell r="AA94">
            <v>0.8</v>
          </cell>
          <cell r="AB94">
            <v>0.8</v>
          </cell>
          <cell r="AC94">
            <v>0.8</v>
          </cell>
          <cell r="AD94">
            <v>0.8</v>
          </cell>
          <cell r="AE94">
            <v>0.8</v>
          </cell>
          <cell r="AF94">
            <v>0.8</v>
          </cell>
          <cell r="AG94">
            <v>0.8</v>
          </cell>
          <cell r="AH94">
            <v>0.8</v>
          </cell>
          <cell r="AI94">
            <v>0.8</v>
          </cell>
          <cell r="AJ94">
            <v>0.8</v>
          </cell>
          <cell r="AK94">
            <v>0.8</v>
          </cell>
          <cell r="AL94">
            <v>0.8</v>
          </cell>
          <cell r="AM94">
            <v>0.8</v>
          </cell>
          <cell r="AN94">
            <v>0.8</v>
          </cell>
          <cell r="AO94">
            <v>0.8</v>
          </cell>
          <cell r="AP94">
            <v>0.8</v>
          </cell>
          <cell r="AQ94">
            <v>0.8</v>
          </cell>
          <cell r="AR94">
            <v>0.8</v>
          </cell>
          <cell r="AS94">
            <v>0.8</v>
          </cell>
          <cell r="AT94">
            <v>0.8</v>
          </cell>
          <cell r="AU94">
            <v>0.8</v>
          </cell>
          <cell r="AV94">
            <v>0.8</v>
          </cell>
          <cell r="AW94">
            <v>0.8</v>
          </cell>
          <cell r="AX94">
            <v>0.8</v>
          </cell>
        </row>
        <row r="95">
          <cell r="A95" t="str">
            <v>r_AM</v>
          </cell>
          <cell r="G95">
            <v>1</v>
          </cell>
          <cell r="H95">
            <v>1</v>
          </cell>
          <cell r="I95">
            <v>1</v>
          </cell>
          <cell r="J95">
            <v>1</v>
          </cell>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E95">
            <v>1</v>
          </cell>
          <cell r="AF95">
            <v>1</v>
          </cell>
          <cell r="AG95">
            <v>1</v>
          </cell>
          <cell r="AH95">
            <v>1</v>
          </cell>
          <cell r="AI95">
            <v>1</v>
          </cell>
          <cell r="AJ95">
            <v>1</v>
          </cell>
          <cell r="AK95">
            <v>1</v>
          </cell>
          <cell r="AL95">
            <v>1</v>
          </cell>
          <cell r="AM95">
            <v>1</v>
          </cell>
          <cell r="AN95">
            <v>1</v>
          </cell>
          <cell r="AO95">
            <v>1</v>
          </cell>
          <cell r="AP95">
            <v>1</v>
          </cell>
          <cell r="AQ95">
            <v>1</v>
          </cell>
          <cell r="AR95">
            <v>1</v>
          </cell>
          <cell r="AS95">
            <v>1</v>
          </cell>
          <cell r="AT95">
            <v>1</v>
          </cell>
          <cell r="AU95">
            <v>1</v>
          </cell>
          <cell r="AV95">
            <v>1</v>
          </cell>
          <cell r="AW95">
            <v>1</v>
          </cell>
          <cell r="AX95">
            <v>1</v>
          </cell>
        </row>
        <row r="100">
          <cell r="A100" t="str">
            <v>r_ED</v>
          </cell>
          <cell r="G100">
            <v>0.1</v>
          </cell>
          <cell r="H100">
            <v>0.1</v>
          </cell>
          <cell r="I100">
            <v>0.1</v>
          </cell>
          <cell r="J100">
            <v>0.1</v>
          </cell>
          <cell r="K100">
            <v>0.1</v>
          </cell>
          <cell r="L100">
            <v>0.1</v>
          </cell>
          <cell r="M100">
            <v>0.1</v>
          </cell>
          <cell r="N100">
            <v>0.1</v>
          </cell>
          <cell r="O100">
            <v>0.1</v>
          </cell>
          <cell r="P100">
            <v>0.1</v>
          </cell>
          <cell r="Q100">
            <v>0.1</v>
          </cell>
          <cell r="R100">
            <v>0.1</v>
          </cell>
          <cell r="S100">
            <v>0.1</v>
          </cell>
          <cell r="T100">
            <v>0.1</v>
          </cell>
          <cell r="U100">
            <v>0.1</v>
          </cell>
          <cell r="V100">
            <v>0.1</v>
          </cell>
          <cell r="W100">
            <v>0.1</v>
          </cell>
          <cell r="X100">
            <v>0.1</v>
          </cell>
          <cell r="Y100">
            <v>0.1</v>
          </cell>
          <cell r="Z100">
            <v>0.1</v>
          </cell>
          <cell r="AA100">
            <v>0.1</v>
          </cell>
          <cell r="AB100">
            <v>0.1</v>
          </cell>
          <cell r="AC100">
            <v>0.1</v>
          </cell>
          <cell r="AD100">
            <v>0.1</v>
          </cell>
          <cell r="AE100">
            <v>0.1</v>
          </cell>
          <cell r="AF100">
            <v>0.1</v>
          </cell>
          <cell r="AG100">
            <v>0.1</v>
          </cell>
          <cell r="AH100">
            <v>0.1</v>
          </cell>
          <cell r="AI100">
            <v>0.1</v>
          </cell>
          <cell r="AJ100">
            <v>0.1</v>
          </cell>
          <cell r="AK100">
            <v>0.1</v>
          </cell>
          <cell r="AL100">
            <v>0.1</v>
          </cell>
          <cell r="AM100">
            <v>0.1</v>
          </cell>
          <cell r="AN100">
            <v>0.1</v>
          </cell>
          <cell r="AO100">
            <v>0.1</v>
          </cell>
          <cell r="AP100">
            <v>0.1</v>
          </cell>
          <cell r="AQ100">
            <v>0.1</v>
          </cell>
          <cell r="AR100">
            <v>0.1</v>
          </cell>
          <cell r="AS100">
            <v>0.1</v>
          </cell>
          <cell r="AT100">
            <v>0.1</v>
          </cell>
          <cell r="AU100">
            <v>0.1</v>
          </cell>
          <cell r="AV100">
            <v>0.1</v>
          </cell>
          <cell r="AW100">
            <v>0.1</v>
          </cell>
          <cell r="AX100">
            <v>0.1</v>
          </cell>
        </row>
        <row r="101">
          <cell r="A101" t="str">
            <v>r_EE</v>
          </cell>
          <cell r="G101">
            <v>0.2</v>
          </cell>
          <cell r="H101">
            <v>0.2</v>
          </cell>
          <cell r="I101">
            <v>0.2</v>
          </cell>
          <cell r="J101">
            <v>0.2</v>
          </cell>
          <cell r="K101">
            <v>0.2</v>
          </cell>
          <cell r="L101">
            <v>0.2</v>
          </cell>
          <cell r="M101">
            <v>0.2</v>
          </cell>
          <cell r="N101">
            <v>0.2</v>
          </cell>
          <cell r="O101">
            <v>0.2</v>
          </cell>
          <cell r="P101">
            <v>0.2</v>
          </cell>
          <cell r="Q101">
            <v>0.2</v>
          </cell>
          <cell r="R101">
            <v>0.2</v>
          </cell>
          <cell r="S101">
            <v>0.2</v>
          </cell>
          <cell r="T101">
            <v>0.2</v>
          </cell>
          <cell r="U101">
            <v>0.2</v>
          </cell>
          <cell r="V101">
            <v>0.2</v>
          </cell>
          <cell r="W101">
            <v>0.2</v>
          </cell>
          <cell r="X101">
            <v>0.2</v>
          </cell>
          <cell r="Y101">
            <v>0.2</v>
          </cell>
          <cell r="Z101">
            <v>0.2</v>
          </cell>
          <cell r="AA101">
            <v>0.2</v>
          </cell>
          <cell r="AB101">
            <v>0.2</v>
          </cell>
          <cell r="AC101">
            <v>0.2</v>
          </cell>
          <cell r="AD101">
            <v>0.2</v>
          </cell>
          <cell r="AE101">
            <v>0.2</v>
          </cell>
          <cell r="AF101">
            <v>0.2</v>
          </cell>
          <cell r="AG101">
            <v>0.2</v>
          </cell>
          <cell r="AH101">
            <v>0.2</v>
          </cell>
          <cell r="AI101">
            <v>0.2</v>
          </cell>
          <cell r="AJ101">
            <v>0.2</v>
          </cell>
          <cell r="AK101">
            <v>0.2</v>
          </cell>
          <cell r="AL101">
            <v>0.2</v>
          </cell>
          <cell r="AM101">
            <v>0.2</v>
          </cell>
          <cell r="AN101">
            <v>0.2</v>
          </cell>
          <cell r="AO101">
            <v>0.2</v>
          </cell>
          <cell r="AP101">
            <v>0.2</v>
          </cell>
          <cell r="AQ101">
            <v>0.2</v>
          </cell>
          <cell r="AR101">
            <v>0.2</v>
          </cell>
          <cell r="AS101">
            <v>0.2</v>
          </cell>
          <cell r="AT101">
            <v>0.2</v>
          </cell>
          <cell r="AU101">
            <v>0.2</v>
          </cell>
          <cell r="AV101">
            <v>0.2</v>
          </cell>
          <cell r="AW101">
            <v>0.2</v>
          </cell>
          <cell r="AX101">
            <v>0.2</v>
          </cell>
        </row>
        <row r="102">
          <cell r="A102" t="str">
            <v>r_EH</v>
          </cell>
          <cell r="G102">
            <v>0.5</v>
          </cell>
          <cell r="H102">
            <v>0.5</v>
          </cell>
          <cell r="I102">
            <v>0.5</v>
          </cell>
          <cell r="J102">
            <v>0.5</v>
          </cell>
          <cell r="K102">
            <v>0.5</v>
          </cell>
          <cell r="L102">
            <v>0.5</v>
          </cell>
          <cell r="M102">
            <v>0.5</v>
          </cell>
          <cell r="N102">
            <v>0.5</v>
          </cell>
          <cell r="O102">
            <v>0.5</v>
          </cell>
          <cell r="P102">
            <v>0.5</v>
          </cell>
          <cell r="Q102">
            <v>0.5</v>
          </cell>
          <cell r="R102">
            <v>0.5</v>
          </cell>
          <cell r="S102">
            <v>0.5</v>
          </cell>
          <cell r="T102">
            <v>0.5</v>
          </cell>
          <cell r="U102">
            <v>0.5</v>
          </cell>
          <cell r="V102">
            <v>0.5</v>
          </cell>
          <cell r="W102">
            <v>0.5</v>
          </cell>
          <cell r="X102">
            <v>0.5</v>
          </cell>
          <cell r="Y102">
            <v>0.5</v>
          </cell>
          <cell r="Z102">
            <v>0.5</v>
          </cell>
          <cell r="AA102">
            <v>0.5</v>
          </cell>
          <cell r="AB102">
            <v>0.5</v>
          </cell>
          <cell r="AC102">
            <v>0.5</v>
          </cell>
          <cell r="AD102">
            <v>0.5</v>
          </cell>
          <cell r="AE102">
            <v>0.5</v>
          </cell>
          <cell r="AF102">
            <v>0.5</v>
          </cell>
          <cell r="AG102">
            <v>0.5</v>
          </cell>
          <cell r="AH102">
            <v>0.5</v>
          </cell>
          <cell r="AI102">
            <v>0.5</v>
          </cell>
          <cell r="AJ102">
            <v>0.5</v>
          </cell>
          <cell r="AK102">
            <v>0.5</v>
          </cell>
          <cell r="AL102">
            <v>0.5</v>
          </cell>
          <cell r="AM102">
            <v>0.5</v>
          </cell>
          <cell r="AN102">
            <v>0.5</v>
          </cell>
          <cell r="AO102">
            <v>0.5</v>
          </cell>
          <cell r="AP102">
            <v>0.5</v>
          </cell>
          <cell r="AQ102">
            <v>0.5</v>
          </cell>
          <cell r="AR102">
            <v>0.5</v>
          </cell>
          <cell r="AS102">
            <v>0.5</v>
          </cell>
          <cell r="AT102">
            <v>0.5</v>
          </cell>
          <cell r="AU102">
            <v>0.5</v>
          </cell>
          <cell r="AV102">
            <v>0.5</v>
          </cell>
          <cell r="AW102">
            <v>0.5</v>
          </cell>
          <cell r="AX102">
            <v>0.5</v>
          </cell>
        </row>
        <row r="111">
          <cell r="A111" t="str">
            <v>r_ME</v>
          </cell>
          <cell r="G111">
            <v>0.2</v>
          </cell>
          <cell r="H111">
            <v>0.2</v>
          </cell>
          <cell r="I111">
            <v>0.2</v>
          </cell>
          <cell r="J111">
            <v>0.2</v>
          </cell>
          <cell r="K111">
            <v>0.2</v>
          </cell>
          <cell r="L111">
            <v>0.2</v>
          </cell>
          <cell r="M111">
            <v>0.2</v>
          </cell>
          <cell r="N111">
            <v>0.2</v>
          </cell>
          <cell r="O111">
            <v>0.2</v>
          </cell>
          <cell r="P111">
            <v>0.2</v>
          </cell>
          <cell r="Q111">
            <v>0.2</v>
          </cell>
          <cell r="R111">
            <v>0.2</v>
          </cell>
          <cell r="S111">
            <v>0.2</v>
          </cell>
          <cell r="T111">
            <v>0.2</v>
          </cell>
          <cell r="U111">
            <v>0.2</v>
          </cell>
          <cell r="V111">
            <v>0.2</v>
          </cell>
          <cell r="W111">
            <v>0.2</v>
          </cell>
          <cell r="X111">
            <v>0.2</v>
          </cell>
          <cell r="Y111">
            <v>0.2</v>
          </cell>
          <cell r="Z111">
            <v>0.2</v>
          </cell>
          <cell r="AA111">
            <v>0.2</v>
          </cell>
          <cell r="AB111">
            <v>0.2</v>
          </cell>
          <cell r="AC111">
            <v>0.2</v>
          </cell>
          <cell r="AD111">
            <v>0.2</v>
          </cell>
          <cell r="AE111">
            <v>0.2</v>
          </cell>
          <cell r="AF111">
            <v>0.2</v>
          </cell>
          <cell r="AG111">
            <v>0.2</v>
          </cell>
          <cell r="AH111">
            <v>0.2</v>
          </cell>
          <cell r="AI111">
            <v>0.2</v>
          </cell>
          <cell r="AJ111">
            <v>0.2</v>
          </cell>
          <cell r="AK111">
            <v>0.2</v>
          </cell>
          <cell r="AL111">
            <v>0.2</v>
          </cell>
          <cell r="AM111">
            <v>0.2</v>
          </cell>
          <cell r="AN111">
            <v>0.2</v>
          </cell>
          <cell r="AO111">
            <v>0.2</v>
          </cell>
          <cell r="AP111">
            <v>0.2</v>
          </cell>
          <cell r="AQ111">
            <v>0.2</v>
          </cell>
          <cell r="AR111">
            <v>0.2</v>
          </cell>
          <cell r="AS111">
            <v>0.2</v>
          </cell>
          <cell r="AT111">
            <v>0.2</v>
          </cell>
          <cell r="AU111">
            <v>0.2</v>
          </cell>
          <cell r="AV111">
            <v>0.2</v>
          </cell>
          <cell r="AW111">
            <v>0.2</v>
          </cell>
          <cell r="AX111">
            <v>0.2</v>
          </cell>
        </row>
        <row r="112">
          <cell r="A112" t="str">
            <v>r_MG</v>
          </cell>
          <cell r="G112">
            <v>0.4</v>
          </cell>
          <cell r="H112">
            <v>0.4</v>
          </cell>
          <cell r="I112">
            <v>0.4</v>
          </cell>
          <cell r="J112">
            <v>0.4</v>
          </cell>
          <cell r="K112">
            <v>0.4</v>
          </cell>
          <cell r="L112">
            <v>0.4</v>
          </cell>
          <cell r="M112">
            <v>0.4</v>
          </cell>
          <cell r="N112">
            <v>0.4</v>
          </cell>
          <cell r="O112">
            <v>0.4</v>
          </cell>
          <cell r="P112">
            <v>0.4</v>
          </cell>
          <cell r="Q112">
            <v>0.4</v>
          </cell>
          <cell r="R112">
            <v>0.4</v>
          </cell>
          <cell r="S112">
            <v>0.4</v>
          </cell>
          <cell r="T112">
            <v>0.4</v>
          </cell>
          <cell r="U112">
            <v>0.4</v>
          </cell>
          <cell r="V112">
            <v>0.4</v>
          </cell>
          <cell r="W112">
            <v>0.4</v>
          </cell>
          <cell r="X112">
            <v>0.4</v>
          </cell>
          <cell r="Y112">
            <v>0.4</v>
          </cell>
          <cell r="Z112">
            <v>0.4</v>
          </cell>
          <cell r="AA112">
            <v>0.4</v>
          </cell>
          <cell r="AB112">
            <v>0.4</v>
          </cell>
          <cell r="AC112">
            <v>0.4</v>
          </cell>
          <cell r="AD112">
            <v>0.4</v>
          </cell>
          <cell r="AE112">
            <v>0.4</v>
          </cell>
          <cell r="AF112">
            <v>0.4</v>
          </cell>
          <cell r="AG112">
            <v>0.4</v>
          </cell>
          <cell r="AH112">
            <v>0.3</v>
          </cell>
          <cell r="AI112">
            <v>0.3</v>
          </cell>
          <cell r="AJ112">
            <v>0.3</v>
          </cell>
          <cell r="AK112">
            <v>0.3</v>
          </cell>
          <cell r="AL112">
            <v>0.3</v>
          </cell>
          <cell r="AM112">
            <v>0.3</v>
          </cell>
          <cell r="AN112">
            <v>0.3</v>
          </cell>
          <cell r="AO112">
            <v>0.3</v>
          </cell>
          <cell r="AP112">
            <v>0.3</v>
          </cell>
          <cell r="AQ112">
            <v>0.3</v>
          </cell>
          <cell r="AR112">
            <v>0.3</v>
          </cell>
          <cell r="AS112">
            <v>0.3</v>
          </cell>
          <cell r="AT112">
            <v>0.3</v>
          </cell>
          <cell r="AU112">
            <v>0.3</v>
          </cell>
          <cell r="AV112">
            <v>0.3</v>
          </cell>
          <cell r="AW112">
            <v>0.3</v>
          </cell>
          <cell r="AX112">
            <v>0.3</v>
          </cell>
        </row>
        <row r="113">
          <cell r="A113" t="str">
            <v>r_MI</v>
          </cell>
          <cell r="G113">
            <v>0.6</v>
          </cell>
          <cell r="H113">
            <v>0.6</v>
          </cell>
          <cell r="I113">
            <v>0.6</v>
          </cell>
          <cell r="J113">
            <v>0.6</v>
          </cell>
          <cell r="K113">
            <v>0.6</v>
          </cell>
          <cell r="L113">
            <v>0.6</v>
          </cell>
          <cell r="M113">
            <v>0.6</v>
          </cell>
          <cell r="N113">
            <v>0.6</v>
          </cell>
          <cell r="O113">
            <v>0.6</v>
          </cell>
          <cell r="P113">
            <v>0.6</v>
          </cell>
          <cell r="Q113">
            <v>0.6</v>
          </cell>
          <cell r="R113">
            <v>0.6</v>
          </cell>
          <cell r="S113">
            <v>0.6</v>
          </cell>
          <cell r="T113">
            <v>0.6</v>
          </cell>
          <cell r="U113">
            <v>0.6</v>
          </cell>
          <cell r="V113">
            <v>0.6</v>
          </cell>
          <cell r="W113">
            <v>0.6</v>
          </cell>
          <cell r="X113">
            <v>0.6</v>
          </cell>
          <cell r="Y113">
            <v>0.6</v>
          </cell>
          <cell r="Z113">
            <v>0.6</v>
          </cell>
          <cell r="AA113">
            <v>0.6</v>
          </cell>
          <cell r="AB113">
            <v>0.6</v>
          </cell>
          <cell r="AC113">
            <v>0.6</v>
          </cell>
          <cell r="AD113">
            <v>0.6</v>
          </cell>
          <cell r="AE113">
            <v>0.6</v>
          </cell>
          <cell r="AF113">
            <v>0.6</v>
          </cell>
          <cell r="AG113">
            <v>0.6</v>
          </cell>
          <cell r="AH113">
            <v>0.5</v>
          </cell>
          <cell r="AI113">
            <v>0.5</v>
          </cell>
          <cell r="AJ113">
            <v>0.5</v>
          </cell>
          <cell r="AK113">
            <v>0.5</v>
          </cell>
          <cell r="AL113">
            <v>0.5</v>
          </cell>
          <cell r="AM113">
            <v>0.5</v>
          </cell>
          <cell r="AN113">
            <v>0.5</v>
          </cell>
          <cell r="AO113">
            <v>0.5</v>
          </cell>
          <cell r="AP113">
            <v>0.5</v>
          </cell>
          <cell r="AQ113">
            <v>0.5</v>
          </cell>
          <cell r="AR113">
            <v>0.5</v>
          </cell>
          <cell r="AS113">
            <v>0.5</v>
          </cell>
          <cell r="AT113">
            <v>0.5</v>
          </cell>
          <cell r="AU113">
            <v>0.5</v>
          </cell>
          <cell r="AV113">
            <v>0.5</v>
          </cell>
          <cell r="AW113">
            <v>0.5</v>
          </cell>
          <cell r="AX113">
            <v>0.5</v>
          </cell>
        </row>
        <row r="114">
          <cell r="A114" t="str">
            <v>r_MJ</v>
          </cell>
          <cell r="G114">
            <v>0.7</v>
          </cell>
          <cell r="H114">
            <v>0.7</v>
          </cell>
          <cell r="I114">
            <v>0.7</v>
          </cell>
          <cell r="J114">
            <v>0.7</v>
          </cell>
          <cell r="K114">
            <v>0.7</v>
          </cell>
          <cell r="L114">
            <v>0.7</v>
          </cell>
          <cell r="M114">
            <v>0.7</v>
          </cell>
          <cell r="N114">
            <v>0.7</v>
          </cell>
          <cell r="O114">
            <v>0.7</v>
          </cell>
          <cell r="P114">
            <v>0.7</v>
          </cell>
          <cell r="Q114">
            <v>0.7</v>
          </cell>
          <cell r="R114">
            <v>0.7</v>
          </cell>
          <cell r="S114">
            <v>0.7</v>
          </cell>
          <cell r="T114">
            <v>0.7</v>
          </cell>
          <cell r="U114">
            <v>0.7</v>
          </cell>
          <cell r="V114">
            <v>0.7</v>
          </cell>
          <cell r="W114">
            <v>0.7</v>
          </cell>
          <cell r="X114">
            <v>0.7</v>
          </cell>
          <cell r="Y114">
            <v>0.7</v>
          </cell>
          <cell r="Z114">
            <v>0.7</v>
          </cell>
          <cell r="AA114">
            <v>0.7</v>
          </cell>
          <cell r="AB114">
            <v>0.7</v>
          </cell>
          <cell r="AC114">
            <v>0.7</v>
          </cell>
          <cell r="AD114">
            <v>0.7</v>
          </cell>
          <cell r="AE114">
            <v>0.7</v>
          </cell>
          <cell r="AF114">
            <v>0.7</v>
          </cell>
          <cell r="AG114">
            <v>0.7</v>
          </cell>
          <cell r="AH114">
            <v>0.7</v>
          </cell>
          <cell r="AI114">
            <v>0.7</v>
          </cell>
          <cell r="AJ114">
            <v>0.7</v>
          </cell>
          <cell r="AK114">
            <v>0.7</v>
          </cell>
          <cell r="AL114">
            <v>0.7</v>
          </cell>
          <cell r="AM114">
            <v>0.7</v>
          </cell>
          <cell r="AN114">
            <v>0.7</v>
          </cell>
          <cell r="AO114">
            <v>0.7</v>
          </cell>
          <cell r="AP114">
            <v>0.7</v>
          </cell>
          <cell r="AQ114">
            <v>0.7</v>
          </cell>
          <cell r="AR114">
            <v>0.7</v>
          </cell>
          <cell r="AS114">
            <v>0.7</v>
          </cell>
          <cell r="AT114">
            <v>0.7</v>
          </cell>
          <cell r="AU114">
            <v>0.7</v>
          </cell>
          <cell r="AV114">
            <v>0.7</v>
          </cell>
          <cell r="AW114">
            <v>0.7</v>
          </cell>
          <cell r="AX114">
            <v>0.7</v>
          </cell>
        </row>
        <row r="115">
          <cell r="A115" t="str">
            <v>r_MK</v>
          </cell>
          <cell r="G115">
            <v>0.8</v>
          </cell>
          <cell r="H115">
            <v>0.8</v>
          </cell>
          <cell r="I115">
            <v>0.8</v>
          </cell>
          <cell r="J115">
            <v>0.8</v>
          </cell>
          <cell r="K115">
            <v>0.8</v>
          </cell>
          <cell r="L115">
            <v>0.8</v>
          </cell>
          <cell r="M115">
            <v>0.8</v>
          </cell>
          <cell r="N115">
            <v>0.8</v>
          </cell>
          <cell r="O115">
            <v>0.8</v>
          </cell>
          <cell r="P115">
            <v>0.8</v>
          </cell>
          <cell r="Q115">
            <v>0.8</v>
          </cell>
          <cell r="R115">
            <v>0.8</v>
          </cell>
          <cell r="S115">
            <v>0.8</v>
          </cell>
          <cell r="T115">
            <v>0.8</v>
          </cell>
          <cell r="U115">
            <v>0.8</v>
          </cell>
          <cell r="V115">
            <v>0.8</v>
          </cell>
          <cell r="W115">
            <v>0.8</v>
          </cell>
          <cell r="X115">
            <v>0.8</v>
          </cell>
          <cell r="Y115">
            <v>0.8</v>
          </cell>
          <cell r="Z115">
            <v>0.8</v>
          </cell>
          <cell r="AA115">
            <v>0.8</v>
          </cell>
          <cell r="AB115">
            <v>0.8</v>
          </cell>
          <cell r="AC115">
            <v>0.8</v>
          </cell>
          <cell r="AD115">
            <v>0.8</v>
          </cell>
          <cell r="AE115">
            <v>0.8</v>
          </cell>
          <cell r="AF115">
            <v>0.8</v>
          </cell>
          <cell r="AG115">
            <v>0.8</v>
          </cell>
          <cell r="AH115">
            <v>0.8</v>
          </cell>
          <cell r="AI115">
            <v>0.8</v>
          </cell>
          <cell r="AJ115">
            <v>0.8</v>
          </cell>
          <cell r="AK115">
            <v>0.8</v>
          </cell>
          <cell r="AL115">
            <v>0.8</v>
          </cell>
          <cell r="AM115">
            <v>0.8</v>
          </cell>
          <cell r="AN115">
            <v>0.8</v>
          </cell>
          <cell r="AO115">
            <v>0.8</v>
          </cell>
          <cell r="AP115">
            <v>0.8</v>
          </cell>
          <cell r="AQ115">
            <v>0.8</v>
          </cell>
          <cell r="AR115">
            <v>0.8</v>
          </cell>
          <cell r="AS115">
            <v>0.8</v>
          </cell>
          <cell r="AT115">
            <v>0.8</v>
          </cell>
          <cell r="AU115">
            <v>0.8</v>
          </cell>
          <cell r="AV115">
            <v>0.8</v>
          </cell>
          <cell r="AW115">
            <v>0.8</v>
          </cell>
          <cell r="AX115">
            <v>0.8</v>
          </cell>
        </row>
        <row r="116">
          <cell r="A116" t="str">
            <v>r_ML</v>
          </cell>
          <cell r="G116">
            <v>0.9</v>
          </cell>
          <cell r="H116">
            <v>0.9</v>
          </cell>
          <cell r="I116">
            <v>0.9</v>
          </cell>
          <cell r="J116">
            <v>0.9</v>
          </cell>
          <cell r="K116">
            <v>0.9</v>
          </cell>
          <cell r="L116">
            <v>0.9</v>
          </cell>
          <cell r="M116">
            <v>0.9</v>
          </cell>
          <cell r="N116">
            <v>0.9</v>
          </cell>
          <cell r="O116">
            <v>0.9</v>
          </cell>
          <cell r="P116">
            <v>0.9</v>
          </cell>
          <cell r="Q116">
            <v>0.9</v>
          </cell>
          <cell r="R116">
            <v>0.9</v>
          </cell>
          <cell r="S116">
            <v>0.9</v>
          </cell>
          <cell r="T116">
            <v>0.9</v>
          </cell>
          <cell r="U116">
            <v>0.9</v>
          </cell>
          <cell r="V116">
            <v>0.9</v>
          </cell>
          <cell r="W116">
            <v>0.9</v>
          </cell>
          <cell r="X116">
            <v>0.9</v>
          </cell>
          <cell r="Y116">
            <v>0.9</v>
          </cell>
          <cell r="Z116">
            <v>0.9</v>
          </cell>
          <cell r="AA116">
            <v>0.9</v>
          </cell>
          <cell r="AB116">
            <v>0.9</v>
          </cell>
          <cell r="AC116">
            <v>0.9</v>
          </cell>
          <cell r="AD116">
            <v>0.9</v>
          </cell>
          <cell r="AE116">
            <v>0.9</v>
          </cell>
          <cell r="AF116">
            <v>0.9</v>
          </cell>
          <cell r="AG116">
            <v>0.9</v>
          </cell>
          <cell r="AH116">
            <v>0.9</v>
          </cell>
          <cell r="AI116">
            <v>0.9</v>
          </cell>
          <cell r="AJ116">
            <v>0.9</v>
          </cell>
          <cell r="AK116">
            <v>0.9</v>
          </cell>
          <cell r="AL116">
            <v>0.9</v>
          </cell>
          <cell r="AM116">
            <v>0.9</v>
          </cell>
          <cell r="AN116">
            <v>0.9</v>
          </cell>
          <cell r="AO116">
            <v>0.9</v>
          </cell>
          <cell r="AP116">
            <v>0.9</v>
          </cell>
          <cell r="AQ116">
            <v>0.9</v>
          </cell>
          <cell r="AR116">
            <v>0.9</v>
          </cell>
          <cell r="AS116">
            <v>0.9</v>
          </cell>
          <cell r="AT116">
            <v>0.9</v>
          </cell>
          <cell r="AU116">
            <v>0.9</v>
          </cell>
          <cell r="AV116">
            <v>0.9</v>
          </cell>
          <cell r="AW116">
            <v>0.9</v>
          </cell>
          <cell r="AX116">
            <v>0.9</v>
          </cell>
        </row>
        <row r="117">
          <cell r="A117" t="str">
            <v>r_MM</v>
          </cell>
          <cell r="G117">
            <v>1</v>
          </cell>
          <cell r="H117">
            <v>1</v>
          </cell>
          <cell r="I117">
            <v>1</v>
          </cell>
          <cell r="J117">
            <v>1</v>
          </cell>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E117">
            <v>1</v>
          </cell>
          <cell r="AF117">
            <v>1</v>
          </cell>
          <cell r="AG117">
            <v>1</v>
          </cell>
          <cell r="AH117">
            <v>1</v>
          </cell>
          <cell r="AI117">
            <v>1</v>
          </cell>
          <cell r="AJ117">
            <v>1</v>
          </cell>
          <cell r="AK117">
            <v>1</v>
          </cell>
          <cell r="AL117">
            <v>1</v>
          </cell>
          <cell r="AM117">
            <v>1</v>
          </cell>
          <cell r="AN117">
            <v>1</v>
          </cell>
          <cell r="AO117">
            <v>1</v>
          </cell>
          <cell r="AP117">
            <v>1</v>
          </cell>
          <cell r="AQ117">
            <v>1</v>
          </cell>
          <cell r="AR117">
            <v>1</v>
          </cell>
          <cell r="AS117">
            <v>1</v>
          </cell>
          <cell r="AT117">
            <v>1</v>
          </cell>
          <cell r="AU117">
            <v>1</v>
          </cell>
          <cell r="AV117">
            <v>1</v>
          </cell>
          <cell r="AW117">
            <v>1</v>
          </cell>
          <cell r="AX117">
            <v>1</v>
          </cell>
        </row>
        <row r="119">
          <cell r="A119" t="str">
            <v>r_NN</v>
          </cell>
          <cell r="G119">
            <v>8.1578283643459745E-2</v>
          </cell>
          <cell r="H119">
            <v>0.12480047256524915</v>
          </cell>
          <cell r="I119">
            <v>0.16802266148703854</v>
          </cell>
          <cell r="J119">
            <v>0.21124485040882793</v>
          </cell>
          <cell r="K119">
            <v>0.22104393854329596</v>
          </cell>
          <cell r="L119">
            <v>0.22672575343738285</v>
          </cell>
          <cell r="M119">
            <v>0.27966340928580913</v>
          </cell>
          <cell r="N119">
            <v>0.28772350628310939</v>
          </cell>
          <cell r="O119">
            <v>0.2822072019780596</v>
          </cell>
          <cell r="P119">
            <v>0.2774887377675278</v>
          </cell>
          <cell r="Q119">
            <v>0.2622072639004801</v>
          </cell>
          <cell r="R119">
            <v>0.26756933378672138</v>
          </cell>
          <cell r="S119">
            <v>0.27379405192206685</v>
          </cell>
          <cell r="T119">
            <v>0.3263819410132387</v>
          </cell>
          <cell r="U119">
            <v>0.29520343931268478</v>
          </cell>
          <cell r="V119">
            <v>0.30996048292461742</v>
          </cell>
          <cell r="W119">
            <v>0.29321894245111246</v>
          </cell>
          <cell r="X119">
            <v>0.28357187225072905</v>
          </cell>
          <cell r="Y119">
            <v>0.28257254653010433</v>
          </cell>
          <cell r="Z119">
            <v>0.29332708338766406</v>
          </cell>
          <cell r="AA119">
            <v>0.28089420796570863</v>
          </cell>
          <cell r="AB119">
            <v>0.28981008955061943</v>
          </cell>
          <cell r="AC119">
            <v>0.27002051736422678</v>
          </cell>
          <cell r="AD119">
            <v>0.27534618007770267</v>
          </cell>
          <cell r="AE119">
            <v>0.28713312990275297</v>
          </cell>
          <cell r="AF119">
            <v>0.26495238584563524</v>
          </cell>
          <cell r="AG119">
            <v>0.25711459176631973</v>
          </cell>
          <cell r="AH119">
            <v>0.24718647070888236</v>
          </cell>
          <cell r="AI119">
            <v>0.22053046099287216</v>
          </cell>
          <cell r="AJ119">
            <v>0.21825031311677345</v>
          </cell>
          <cell r="AK119">
            <v>0.20442316804395178</v>
          </cell>
          <cell r="AL119">
            <v>0.21111805926495383</v>
          </cell>
          <cell r="AM119">
            <v>0.19579662672190931</v>
          </cell>
          <cell r="AN119">
            <v>0.18889314173928884</v>
          </cell>
          <cell r="AO119">
            <v>0.18120321452835597</v>
          </cell>
          <cell r="AP119">
            <v>0.16070467961653212</v>
          </cell>
          <cell r="AQ119">
            <v>0.16302608023842835</v>
          </cell>
          <cell r="AR119">
            <v>0.16985101396948907</v>
          </cell>
          <cell r="AS119">
            <v>0.18527456627076305</v>
          </cell>
          <cell r="AT119">
            <v>0.1800532232890667</v>
          </cell>
          <cell r="AU119">
            <v>0.1800532232890667</v>
          </cell>
          <cell r="AV119">
            <v>0.1800532232890667</v>
          </cell>
          <cell r="AW119">
            <v>0.1800532232890667</v>
          </cell>
          <cell r="AX119">
            <v>0.1800532232890667</v>
          </cell>
        </row>
        <row r="121">
          <cell r="A121" t="str">
            <v>r_OO</v>
          </cell>
          <cell r="G121">
            <v>0.76</v>
          </cell>
          <cell r="H121">
            <v>0.76</v>
          </cell>
          <cell r="I121">
            <v>0.76</v>
          </cell>
          <cell r="J121">
            <v>0.76</v>
          </cell>
          <cell r="K121">
            <v>0.76</v>
          </cell>
          <cell r="L121">
            <v>0.76</v>
          </cell>
          <cell r="M121">
            <v>0.76</v>
          </cell>
          <cell r="N121">
            <v>0.76</v>
          </cell>
          <cell r="O121">
            <v>0.76</v>
          </cell>
          <cell r="P121">
            <v>0.76</v>
          </cell>
          <cell r="Q121">
            <v>0.76</v>
          </cell>
          <cell r="R121">
            <v>0.76</v>
          </cell>
          <cell r="S121">
            <v>0.76</v>
          </cell>
          <cell r="T121">
            <v>0.76</v>
          </cell>
          <cell r="U121">
            <v>0.76</v>
          </cell>
          <cell r="V121">
            <v>0.76</v>
          </cell>
          <cell r="W121">
            <v>0.76</v>
          </cell>
          <cell r="X121">
            <v>0.76</v>
          </cell>
          <cell r="Y121">
            <v>0.76</v>
          </cell>
          <cell r="Z121">
            <v>0.76</v>
          </cell>
          <cell r="AA121">
            <v>0.76</v>
          </cell>
          <cell r="AB121">
            <v>0.76</v>
          </cell>
          <cell r="AC121">
            <v>0.76</v>
          </cell>
          <cell r="AD121">
            <v>0.76</v>
          </cell>
          <cell r="AE121">
            <v>0.76</v>
          </cell>
          <cell r="AF121">
            <v>0.76</v>
          </cell>
          <cell r="AG121">
            <v>0.76</v>
          </cell>
          <cell r="AH121">
            <v>0.76</v>
          </cell>
          <cell r="AI121">
            <v>0.76</v>
          </cell>
          <cell r="AJ121">
            <v>0.76</v>
          </cell>
          <cell r="AK121">
            <v>0.76</v>
          </cell>
          <cell r="AL121">
            <v>0.76</v>
          </cell>
          <cell r="AM121">
            <v>0.76</v>
          </cell>
          <cell r="AN121">
            <v>0.76</v>
          </cell>
          <cell r="AO121">
            <v>0.76</v>
          </cell>
          <cell r="AP121">
            <v>0.76</v>
          </cell>
          <cell r="AQ121">
            <v>0.76</v>
          </cell>
          <cell r="AR121">
            <v>0.76</v>
          </cell>
          <cell r="AS121">
            <v>0.76</v>
          </cell>
          <cell r="AT121">
            <v>0.76</v>
          </cell>
          <cell r="AU121">
            <v>0.76</v>
          </cell>
          <cell r="AV121">
            <v>0.76</v>
          </cell>
          <cell r="AW121">
            <v>0.76</v>
          </cell>
          <cell r="AX121">
            <v>0.76</v>
          </cell>
        </row>
        <row r="123">
          <cell r="A123" t="str">
            <v>r_PP</v>
          </cell>
          <cell r="G123">
            <v>3.7792061777423655E-2</v>
          </cell>
          <cell r="H123">
            <v>5.4758049898744166E-2</v>
          </cell>
          <cell r="I123">
            <v>7.1724038020064676E-2</v>
          </cell>
          <cell r="J123">
            <v>8.86900261413852E-2</v>
          </cell>
          <cell r="K123">
            <v>9.3679523506621176E-2</v>
          </cell>
          <cell r="L123">
            <v>9.9750623441396513E-2</v>
          </cell>
          <cell r="M123">
            <v>0.13251172428836294</v>
          </cell>
          <cell r="N123">
            <v>0.14499999999999999</v>
          </cell>
          <cell r="O123">
            <v>0.14037221106059003</v>
          </cell>
          <cell r="P123">
            <v>0.13970120788302609</v>
          </cell>
          <cell r="Q123">
            <v>0.13300021263023604</v>
          </cell>
          <cell r="R123">
            <v>0.13251131574840017</v>
          </cell>
          <cell r="S123">
            <v>0.13694764951881896</v>
          </cell>
          <cell r="T123">
            <v>0.15</v>
          </cell>
          <cell r="U123">
            <v>0.14953664700926705</v>
          </cell>
          <cell r="V123">
            <v>0.15</v>
          </cell>
          <cell r="W123">
            <v>0.14493895234344231</v>
          </cell>
          <cell r="X123">
            <v>0.13500000000000001</v>
          </cell>
          <cell r="Y123">
            <v>0.13500000000000001</v>
          </cell>
          <cell r="Z123">
            <v>0.14899999999999999</v>
          </cell>
          <cell r="AA123">
            <v>0.14000000000000001</v>
          </cell>
          <cell r="AB123">
            <v>0.14602662363856395</v>
          </cell>
          <cell r="AC123">
            <v>0.14083965537405579</v>
          </cell>
          <cell r="AD123">
            <v>0.13793373860483127</v>
          </cell>
          <cell r="AE123">
            <v>0.14367695585038787</v>
          </cell>
          <cell r="AF123">
            <v>0.12712367827016752</v>
          </cell>
          <cell r="AG123">
            <v>0.12142675331392498</v>
          </cell>
          <cell r="AH123">
            <v>0.11605106246748569</v>
          </cell>
          <cell r="AI123">
            <v>0.10267970059616764</v>
          </cell>
          <cell r="AJ123">
            <v>9.3161047501629179E-2</v>
          </cell>
          <cell r="AK123">
            <v>8.9565985634731463E-2</v>
          </cell>
          <cell r="AL123">
            <v>9.3577538493415907E-2</v>
          </cell>
          <cell r="AM123">
            <v>8.6496108663101048E-2</v>
          </cell>
          <cell r="AN123">
            <v>7.8019513766849097E-2</v>
          </cell>
          <cell r="AO123">
            <v>7.6256233684538974E-2</v>
          </cell>
          <cell r="AP123">
            <v>5.8973271172390977E-2</v>
          </cell>
          <cell r="AQ123">
            <v>5.9307043428200097E-2</v>
          </cell>
          <cell r="AR123">
            <v>6.1873472107626455E-2</v>
          </cell>
          <cell r="AS123">
            <v>6.399674063685809E-2</v>
          </cell>
          <cell r="AT123">
            <v>5.5767909052838717E-2</v>
          </cell>
          <cell r="AU123">
            <v>5.5767909052838717E-2</v>
          </cell>
          <cell r="AV123">
            <v>5.5767909052838717E-2</v>
          </cell>
          <cell r="AW123">
            <v>5.5767909052838717E-2</v>
          </cell>
          <cell r="AX123">
            <v>5.5767909052838717E-2</v>
          </cell>
        </row>
        <row r="125">
          <cell r="A125" t="str">
            <v>r_QQ</v>
          </cell>
          <cell r="G125">
            <v>0.71399999999999997</v>
          </cell>
          <cell r="H125">
            <v>0.71399999999999997</v>
          </cell>
          <cell r="I125">
            <v>0.71399999999999997</v>
          </cell>
          <cell r="J125">
            <v>0.71399999999999997</v>
          </cell>
          <cell r="K125">
            <v>0.71399999999999997</v>
          </cell>
          <cell r="L125">
            <v>0.71399999999999997</v>
          </cell>
          <cell r="M125">
            <v>0.71399999999999997</v>
          </cell>
          <cell r="N125">
            <v>0.71399999999999997</v>
          </cell>
          <cell r="O125">
            <v>0.71399999999999997</v>
          </cell>
          <cell r="P125">
            <v>0.71399999999999997</v>
          </cell>
          <cell r="Q125">
            <v>0.71399999999999997</v>
          </cell>
          <cell r="R125">
            <v>0.71399999999999997</v>
          </cell>
          <cell r="S125">
            <v>0.71399999999999997</v>
          </cell>
          <cell r="T125">
            <v>0.71399999999999997</v>
          </cell>
          <cell r="U125">
            <v>0.71399999999999997</v>
          </cell>
          <cell r="V125">
            <v>0.71399999999999997</v>
          </cell>
          <cell r="W125">
            <v>0.71399999999999997</v>
          </cell>
          <cell r="X125">
            <v>0.71399999999999997</v>
          </cell>
          <cell r="Y125">
            <v>0.71399999999999997</v>
          </cell>
          <cell r="Z125">
            <v>0.71399999999999997</v>
          </cell>
          <cell r="AA125">
            <v>0.71399999999999997</v>
          </cell>
          <cell r="AB125">
            <v>0.71399999999999997</v>
          </cell>
          <cell r="AC125">
            <v>0.71399999999999997</v>
          </cell>
          <cell r="AD125">
            <v>0.71399999999999997</v>
          </cell>
          <cell r="AE125">
            <v>0.71399999999999997</v>
          </cell>
          <cell r="AF125">
            <v>0.71399999999999997</v>
          </cell>
          <cell r="AG125">
            <v>0.71399999999999997</v>
          </cell>
          <cell r="AH125">
            <v>0.71399999999999997</v>
          </cell>
          <cell r="AI125">
            <v>0.71399999999999997</v>
          </cell>
          <cell r="AJ125">
            <v>0.71399999999999997</v>
          </cell>
          <cell r="AK125">
            <v>0.71399999999999997</v>
          </cell>
          <cell r="AL125">
            <v>0.71399999999999997</v>
          </cell>
          <cell r="AM125">
            <v>0.71399999999999997</v>
          </cell>
          <cell r="AN125">
            <v>0.71399999999999997</v>
          </cell>
          <cell r="AO125">
            <v>0.71399999999999997</v>
          </cell>
          <cell r="AP125">
            <v>0.71399999999999997</v>
          </cell>
          <cell r="AQ125">
            <v>0.71399999999999997</v>
          </cell>
          <cell r="AR125">
            <v>0.71399999999999997</v>
          </cell>
          <cell r="AS125">
            <v>0.71399999999999997</v>
          </cell>
          <cell r="AT125">
            <v>0.71399999999999997</v>
          </cell>
          <cell r="AU125">
            <v>0.71399999999999997</v>
          </cell>
          <cell r="AV125">
            <v>0.71399999999999997</v>
          </cell>
          <cell r="AW125">
            <v>0.71399999999999997</v>
          </cell>
          <cell r="AX125">
            <v>0.71399999999999997</v>
          </cell>
        </row>
        <row r="128">
          <cell r="A128" t="str">
            <v>a_00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row>
        <row r="129">
          <cell r="A129" t="str">
            <v>a_01</v>
          </cell>
          <cell r="G129">
            <v>0.5</v>
          </cell>
          <cell r="H129">
            <v>0.5</v>
          </cell>
          <cell r="I129">
            <v>0.5</v>
          </cell>
          <cell r="J129">
            <v>0.5</v>
          </cell>
          <cell r="K129">
            <v>0.5</v>
          </cell>
          <cell r="L129">
            <v>0.5</v>
          </cell>
          <cell r="M129">
            <v>0.5</v>
          </cell>
          <cell r="N129">
            <v>0.5</v>
          </cell>
          <cell r="O129">
            <v>0.5</v>
          </cell>
          <cell r="P129">
            <v>0.5</v>
          </cell>
          <cell r="Q129">
            <v>0.5</v>
          </cell>
          <cell r="R129">
            <v>0.5</v>
          </cell>
          <cell r="S129">
            <v>0.5</v>
          </cell>
          <cell r="T129">
            <v>0.5</v>
          </cell>
          <cell r="U129">
            <v>0.5</v>
          </cell>
          <cell r="V129">
            <v>0.5</v>
          </cell>
          <cell r="W129">
            <v>0.5</v>
          </cell>
          <cell r="X129">
            <v>0.5</v>
          </cell>
          <cell r="Y129">
            <v>0.5</v>
          </cell>
          <cell r="Z129">
            <v>0.5</v>
          </cell>
          <cell r="AA129">
            <v>0.5</v>
          </cell>
          <cell r="AB129">
            <v>0.5</v>
          </cell>
          <cell r="AC129">
            <v>0.5</v>
          </cell>
          <cell r="AD129">
            <v>0.5</v>
          </cell>
          <cell r="AE129">
            <v>0.5</v>
          </cell>
          <cell r="AF129">
            <v>0.5</v>
          </cell>
          <cell r="AG129">
            <v>0.5</v>
          </cell>
          <cell r="AH129">
            <v>0.5</v>
          </cell>
          <cell r="AI129">
            <v>0.5</v>
          </cell>
          <cell r="AJ129">
            <v>0.5</v>
          </cell>
          <cell r="AK129">
            <v>0.5</v>
          </cell>
          <cell r="AL129">
            <v>0.5</v>
          </cell>
          <cell r="AM129">
            <v>0.5</v>
          </cell>
          <cell r="AN129">
            <v>0.5</v>
          </cell>
          <cell r="AO129">
            <v>0.5</v>
          </cell>
          <cell r="AP129">
            <v>0.5</v>
          </cell>
          <cell r="AQ129">
            <v>0.5</v>
          </cell>
          <cell r="AR129">
            <v>0.5</v>
          </cell>
          <cell r="AS129">
            <v>0.5</v>
          </cell>
          <cell r="AT129">
            <v>0.5</v>
          </cell>
          <cell r="AU129">
            <v>0.5</v>
          </cell>
          <cell r="AV129">
            <v>0.5</v>
          </cell>
          <cell r="AW129">
            <v>0.5</v>
          </cell>
          <cell r="AX129">
            <v>0.5</v>
          </cell>
        </row>
        <row r="130">
          <cell r="A130" t="str">
            <v>a_02</v>
          </cell>
          <cell r="G130">
            <v>0.65</v>
          </cell>
          <cell r="H130">
            <v>0.65</v>
          </cell>
          <cell r="I130">
            <v>0.65</v>
          </cell>
          <cell r="J130">
            <v>0.65</v>
          </cell>
          <cell r="K130">
            <v>0.65</v>
          </cell>
          <cell r="L130">
            <v>0.65</v>
          </cell>
          <cell r="M130">
            <v>0.65</v>
          </cell>
          <cell r="N130">
            <v>0.65</v>
          </cell>
          <cell r="O130">
            <v>0.65</v>
          </cell>
          <cell r="P130">
            <v>0.65</v>
          </cell>
          <cell r="Q130">
            <v>0.65</v>
          </cell>
          <cell r="R130">
            <v>0.65</v>
          </cell>
          <cell r="S130">
            <v>0.65</v>
          </cell>
          <cell r="T130">
            <v>0.65</v>
          </cell>
          <cell r="U130">
            <v>0.65</v>
          </cell>
          <cell r="V130">
            <v>0.65</v>
          </cell>
          <cell r="W130">
            <v>0.65</v>
          </cell>
          <cell r="X130">
            <v>0.65</v>
          </cell>
          <cell r="Y130">
            <v>0.65</v>
          </cell>
          <cell r="Z130">
            <v>0.65</v>
          </cell>
          <cell r="AA130">
            <v>0.65</v>
          </cell>
          <cell r="AB130">
            <v>0.65</v>
          </cell>
          <cell r="AC130">
            <v>0.65</v>
          </cell>
          <cell r="AD130">
            <v>0.65</v>
          </cell>
          <cell r="AE130">
            <v>0.65</v>
          </cell>
          <cell r="AF130">
            <v>0.65</v>
          </cell>
          <cell r="AG130">
            <v>0.65</v>
          </cell>
          <cell r="AH130">
            <v>0.65</v>
          </cell>
          <cell r="AI130">
            <v>0.65</v>
          </cell>
          <cell r="AJ130">
            <v>0.65</v>
          </cell>
          <cell r="AK130">
            <v>0.65</v>
          </cell>
          <cell r="AL130">
            <v>0.65</v>
          </cell>
          <cell r="AM130">
            <v>0.65</v>
          </cell>
          <cell r="AN130">
            <v>0.65</v>
          </cell>
          <cell r="AO130">
            <v>0.65</v>
          </cell>
          <cell r="AP130">
            <v>0.65</v>
          </cell>
          <cell r="AQ130">
            <v>0.65</v>
          </cell>
          <cell r="AR130">
            <v>0.65</v>
          </cell>
          <cell r="AS130">
            <v>0.65</v>
          </cell>
          <cell r="AT130">
            <v>0.65</v>
          </cell>
          <cell r="AU130">
            <v>0.65</v>
          </cell>
          <cell r="AV130">
            <v>0.65</v>
          </cell>
          <cell r="AW130">
            <v>0.65</v>
          </cell>
          <cell r="AX130">
            <v>0.65</v>
          </cell>
        </row>
        <row r="131">
          <cell r="A131" t="str">
            <v>a_03</v>
          </cell>
          <cell r="G131">
            <v>0.9</v>
          </cell>
          <cell r="H131">
            <v>0.9</v>
          </cell>
          <cell r="I131">
            <v>0.9</v>
          </cell>
          <cell r="J131">
            <v>0.9</v>
          </cell>
          <cell r="K131">
            <v>0.9</v>
          </cell>
          <cell r="L131">
            <v>0.9</v>
          </cell>
          <cell r="M131">
            <v>0.9</v>
          </cell>
          <cell r="N131">
            <v>0.9</v>
          </cell>
          <cell r="O131">
            <v>0.9</v>
          </cell>
          <cell r="P131">
            <v>0.9</v>
          </cell>
          <cell r="Q131">
            <v>0.9</v>
          </cell>
          <cell r="R131">
            <v>0.9</v>
          </cell>
          <cell r="S131">
            <v>0.9</v>
          </cell>
          <cell r="T131">
            <v>0.9</v>
          </cell>
          <cell r="U131">
            <v>0.9</v>
          </cell>
          <cell r="V131">
            <v>0.9</v>
          </cell>
          <cell r="W131">
            <v>0.9</v>
          </cell>
          <cell r="X131">
            <v>0.9</v>
          </cell>
          <cell r="Y131">
            <v>0.9</v>
          </cell>
          <cell r="Z131">
            <v>0.9</v>
          </cell>
          <cell r="AA131">
            <v>0.9</v>
          </cell>
          <cell r="AB131">
            <v>0.9</v>
          </cell>
          <cell r="AC131">
            <v>0.9</v>
          </cell>
          <cell r="AD131">
            <v>0.9</v>
          </cell>
          <cell r="AE131">
            <v>0.9</v>
          </cell>
          <cell r="AF131">
            <v>0.9</v>
          </cell>
          <cell r="AG131">
            <v>0.9</v>
          </cell>
          <cell r="AH131">
            <v>0.9</v>
          </cell>
          <cell r="AI131">
            <v>0.9</v>
          </cell>
          <cell r="AJ131">
            <v>0.9</v>
          </cell>
          <cell r="AK131">
            <v>0.9</v>
          </cell>
          <cell r="AL131">
            <v>0.9</v>
          </cell>
          <cell r="AM131">
            <v>0.9</v>
          </cell>
          <cell r="AN131">
            <v>0.9</v>
          </cell>
          <cell r="AO131">
            <v>0.9</v>
          </cell>
          <cell r="AP131">
            <v>0.9</v>
          </cell>
          <cell r="AQ131">
            <v>0.9</v>
          </cell>
          <cell r="AR131">
            <v>0.9</v>
          </cell>
          <cell r="AS131">
            <v>0.9</v>
          </cell>
          <cell r="AT131">
            <v>0.9</v>
          </cell>
          <cell r="AU131">
            <v>0.9</v>
          </cell>
          <cell r="AV131">
            <v>0.9</v>
          </cell>
          <cell r="AW131">
            <v>0.9</v>
          </cell>
          <cell r="AX131">
            <v>0.9</v>
          </cell>
        </row>
        <row r="132">
          <cell r="A132" t="str">
            <v>a_11</v>
          </cell>
          <cell r="G132">
            <v>0.5</v>
          </cell>
          <cell r="H132">
            <v>0.5</v>
          </cell>
          <cell r="I132">
            <v>0.5</v>
          </cell>
          <cell r="J132">
            <v>0.5</v>
          </cell>
          <cell r="K132">
            <v>0.5</v>
          </cell>
          <cell r="L132">
            <v>0.5</v>
          </cell>
          <cell r="M132">
            <v>0.5</v>
          </cell>
          <cell r="N132">
            <v>0.5</v>
          </cell>
          <cell r="O132">
            <v>0.5</v>
          </cell>
          <cell r="P132">
            <v>0.5</v>
          </cell>
          <cell r="Q132">
            <v>0.5</v>
          </cell>
          <cell r="R132">
            <v>0.5</v>
          </cell>
          <cell r="S132">
            <v>0.5</v>
          </cell>
          <cell r="T132">
            <v>0.5</v>
          </cell>
          <cell r="U132">
            <v>0.5</v>
          </cell>
          <cell r="V132">
            <v>0.5</v>
          </cell>
          <cell r="W132">
            <v>0.5</v>
          </cell>
          <cell r="X132">
            <v>0.5</v>
          </cell>
          <cell r="Y132">
            <v>0.5</v>
          </cell>
          <cell r="Z132">
            <v>0.5</v>
          </cell>
          <cell r="AA132">
            <v>0.5</v>
          </cell>
          <cell r="AB132">
            <v>0.5</v>
          </cell>
          <cell r="AC132">
            <v>0.5</v>
          </cell>
          <cell r="AD132">
            <v>0.5</v>
          </cell>
          <cell r="AE132">
            <v>0.5</v>
          </cell>
          <cell r="AF132">
            <v>0.5</v>
          </cell>
          <cell r="AG132">
            <v>0.5</v>
          </cell>
          <cell r="AH132">
            <v>0.5</v>
          </cell>
          <cell r="AI132">
            <v>0.5</v>
          </cell>
          <cell r="AJ132">
            <v>0.5</v>
          </cell>
          <cell r="AK132">
            <v>0.5</v>
          </cell>
          <cell r="AL132">
            <v>0.5</v>
          </cell>
          <cell r="AM132">
            <v>0.5</v>
          </cell>
          <cell r="AN132">
            <v>0.5</v>
          </cell>
          <cell r="AO132">
            <v>0.5</v>
          </cell>
          <cell r="AP132">
            <v>0.5</v>
          </cell>
          <cell r="AQ132">
            <v>0.5</v>
          </cell>
          <cell r="AR132">
            <v>0.5</v>
          </cell>
          <cell r="AS132">
            <v>0.5</v>
          </cell>
          <cell r="AT132">
            <v>0.5</v>
          </cell>
          <cell r="AU132">
            <v>0.5</v>
          </cell>
          <cell r="AV132">
            <v>0.5</v>
          </cell>
          <cell r="AW132">
            <v>0.5</v>
          </cell>
          <cell r="AX132">
            <v>0.5</v>
          </cell>
        </row>
        <row r="133">
          <cell r="A133" t="str">
            <v>a_12</v>
          </cell>
          <cell r="G133">
            <v>0.65</v>
          </cell>
          <cell r="H133">
            <v>0.65</v>
          </cell>
          <cell r="I133">
            <v>0.65</v>
          </cell>
          <cell r="J133">
            <v>0.65</v>
          </cell>
          <cell r="K133">
            <v>0.65</v>
          </cell>
          <cell r="L133">
            <v>0.65</v>
          </cell>
          <cell r="M133">
            <v>0.65</v>
          </cell>
          <cell r="N133">
            <v>0.65</v>
          </cell>
          <cell r="O133">
            <v>0.65</v>
          </cell>
          <cell r="P133">
            <v>0.65</v>
          </cell>
          <cell r="Q133">
            <v>0.65</v>
          </cell>
          <cell r="R133">
            <v>0.65</v>
          </cell>
          <cell r="S133">
            <v>0.65</v>
          </cell>
          <cell r="T133">
            <v>0.65</v>
          </cell>
          <cell r="U133">
            <v>0.65</v>
          </cell>
          <cell r="V133">
            <v>0.65</v>
          </cell>
          <cell r="W133">
            <v>0.65</v>
          </cell>
          <cell r="X133">
            <v>0.65</v>
          </cell>
          <cell r="Y133">
            <v>0.65</v>
          </cell>
          <cell r="Z133">
            <v>0.65</v>
          </cell>
          <cell r="AA133">
            <v>0.65</v>
          </cell>
          <cell r="AB133">
            <v>0.65</v>
          </cell>
          <cell r="AC133">
            <v>0.65</v>
          </cell>
          <cell r="AD133">
            <v>0.65</v>
          </cell>
          <cell r="AE133">
            <v>0.65</v>
          </cell>
          <cell r="AF133">
            <v>0.65</v>
          </cell>
          <cell r="AG133">
            <v>0.65</v>
          </cell>
          <cell r="AH133">
            <v>0.65</v>
          </cell>
          <cell r="AI133">
            <v>0.65</v>
          </cell>
          <cell r="AJ133">
            <v>0.65</v>
          </cell>
          <cell r="AK133">
            <v>0.65</v>
          </cell>
          <cell r="AL133">
            <v>0.65</v>
          </cell>
          <cell r="AM133">
            <v>0.65</v>
          </cell>
          <cell r="AN133">
            <v>0.65</v>
          </cell>
          <cell r="AO133">
            <v>0.65</v>
          </cell>
          <cell r="AP133">
            <v>0.65</v>
          </cell>
          <cell r="AQ133">
            <v>0.65</v>
          </cell>
          <cell r="AR133">
            <v>0.65</v>
          </cell>
          <cell r="AS133">
            <v>0.65</v>
          </cell>
          <cell r="AT133">
            <v>0.65</v>
          </cell>
          <cell r="AU133">
            <v>0.65</v>
          </cell>
          <cell r="AV133">
            <v>0.65</v>
          </cell>
          <cell r="AW133">
            <v>0.65</v>
          </cell>
          <cell r="AX133">
            <v>0.65</v>
          </cell>
        </row>
        <row r="134">
          <cell r="A134" t="str">
            <v>a_13</v>
          </cell>
          <cell r="G134">
            <v>0.9</v>
          </cell>
          <cell r="H134">
            <v>0.9</v>
          </cell>
          <cell r="I134">
            <v>0.9</v>
          </cell>
          <cell r="J134">
            <v>0.9</v>
          </cell>
          <cell r="K134">
            <v>0.9</v>
          </cell>
          <cell r="L134">
            <v>0.9</v>
          </cell>
          <cell r="M134">
            <v>0.9</v>
          </cell>
          <cell r="N134">
            <v>0.9</v>
          </cell>
          <cell r="O134">
            <v>0.9</v>
          </cell>
          <cell r="P134">
            <v>0.9</v>
          </cell>
          <cell r="Q134">
            <v>0.9</v>
          </cell>
          <cell r="R134">
            <v>0.9</v>
          </cell>
          <cell r="S134">
            <v>0.9</v>
          </cell>
          <cell r="T134">
            <v>0.9</v>
          </cell>
          <cell r="U134">
            <v>0.9</v>
          </cell>
          <cell r="V134">
            <v>0.9</v>
          </cell>
          <cell r="W134">
            <v>0.9</v>
          </cell>
          <cell r="X134">
            <v>0.9</v>
          </cell>
          <cell r="Y134">
            <v>0.9</v>
          </cell>
          <cell r="Z134">
            <v>0.9</v>
          </cell>
          <cell r="AA134">
            <v>0.9</v>
          </cell>
          <cell r="AB134">
            <v>0.9</v>
          </cell>
          <cell r="AC134">
            <v>0.9</v>
          </cell>
          <cell r="AD134">
            <v>0.9</v>
          </cell>
          <cell r="AE134">
            <v>0.9</v>
          </cell>
          <cell r="AF134">
            <v>0.9</v>
          </cell>
          <cell r="AG134">
            <v>0.9</v>
          </cell>
          <cell r="AH134">
            <v>0.9</v>
          </cell>
          <cell r="AI134">
            <v>0.9</v>
          </cell>
          <cell r="AJ134">
            <v>0.9</v>
          </cell>
          <cell r="AK134">
            <v>0.9</v>
          </cell>
          <cell r="AL134">
            <v>0.9</v>
          </cell>
          <cell r="AM134">
            <v>0.9</v>
          </cell>
          <cell r="AN134">
            <v>0.9</v>
          </cell>
          <cell r="AO134">
            <v>0.9</v>
          </cell>
          <cell r="AP134">
            <v>0.9</v>
          </cell>
          <cell r="AQ134">
            <v>0.9</v>
          </cell>
          <cell r="AR134">
            <v>0.9</v>
          </cell>
          <cell r="AS134">
            <v>0.9</v>
          </cell>
          <cell r="AT134">
            <v>0.9</v>
          </cell>
          <cell r="AU134">
            <v>0.9</v>
          </cell>
          <cell r="AV134">
            <v>0.9</v>
          </cell>
          <cell r="AW134">
            <v>0.9</v>
          </cell>
          <cell r="AX134">
            <v>0.9</v>
          </cell>
        </row>
      </sheetData>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mmands"/>
      <sheetName val="Policy Targets"/>
      <sheetName val="Supply"/>
      <sheetName val="Transport"/>
      <sheetName val="Heat &amp; Power"/>
      <sheetName val="Residential"/>
      <sheetName val="Industry"/>
      <sheetName val="Sheet8"/>
      <sheetName val="References"/>
      <sheetName val="Fuel_Price"/>
      <sheetName val="Discount_Rate"/>
      <sheetName val="CO2_Price"/>
      <sheetName val="Energy_Climate_Targets"/>
      <sheetName val="Wind_Production"/>
      <sheetName val="Biofuels_Targets"/>
      <sheetName val="BioPot&amp;Import"/>
      <sheetName val="RE_Potentials"/>
      <sheetName val="Efficiency_Vehicles"/>
      <sheetName val="Bike_Infrastructure"/>
      <sheetName val="Train_Speed"/>
      <sheetName val="Time_PT"/>
      <sheetName val="EV_Infrastructure"/>
      <sheetName val="Gas_Infrastructure"/>
      <sheetName val="Car_Occupancy"/>
      <sheetName val="Teleworking"/>
      <sheetName val="E-bikes"/>
      <sheetName val="Vehicle_Cost"/>
      <sheetName val="Biofuel_Blending"/>
      <sheetName val="Autonomous_Cars"/>
      <sheetName val="ICE_Ban"/>
      <sheetName val="TRA_Taxes"/>
      <sheetName val="ELC_Taxes"/>
      <sheetName val="IND_Taxes"/>
      <sheetName val="RES_Taxes"/>
      <sheetName val="ELC_NetExports"/>
      <sheetName val="ELC_WindGrowth"/>
      <sheetName val="AttributesList_Old"/>
      <sheetName val="AttributesList"/>
      <sheetName val="TableArguments"/>
      <sheetName val="ProcessInfo"/>
      <sheetName val="CommodityInfo"/>
      <sheetName val="Data validation A"/>
      <sheetName val="Data validation B"/>
      <sheetName val="Define Choose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11">
          <cell r="G11" t="str">
            <v>High</v>
          </cell>
          <cell r="H11" t="str">
            <v>Medium</v>
          </cell>
          <cell r="I11" t="str">
            <v>Low</v>
          </cell>
        </row>
        <row r="12">
          <cell r="G12" t="str">
            <v>3</v>
          </cell>
          <cell r="H12" t="str">
            <v>7</v>
          </cell>
        </row>
        <row r="13">
          <cell r="G13" t="str">
            <v>High</v>
          </cell>
          <cell r="H13" t="str">
            <v>Low</v>
          </cell>
        </row>
        <row r="16">
          <cell r="G16">
            <v>30</v>
          </cell>
          <cell r="H16">
            <v>40</v>
          </cell>
          <cell r="I16">
            <v>50</v>
          </cell>
          <cell r="J16">
            <v>60</v>
          </cell>
          <cell r="K16">
            <v>70</v>
          </cell>
          <cell r="L16">
            <v>80</v>
          </cell>
          <cell r="M16">
            <v>90</v>
          </cell>
          <cell r="N16">
            <v>100</v>
          </cell>
        </row>
        <row r="18">
          <cell r="G18">
            <v>50</v>
          </cell>
          <cell r="H18">
            <v>60</v>
          </cell>
          <cell r="I18">
            <v>70</v>
          </cell>
          <cell r="J18">
            <v>80</v>
          </cell>
          <cell r="K18">
            <v>90</v>
          </cell>
          <cell r="L18">
            <v>100</v>
          </cell>
        </row>
        <row r="21">
          <cell r="G21" t="str">
            <v>High</v>
          </cell>
          <cell r="H21" t="str">
            <v>Medium</v>
          </cell>
          <cell r="I21" t="str">
            <v>Low</v>
          </cell>
        </row>
        <row r="22">
          <cell r="G22" t="str">
            <v>Yes</v>
          </cell>
          <cell r="H22" t="str">
            <v>No</v>
          </cell>
        </row>
        <row r="23">
          <cell r="G23" t="str">
            <v>High</v>
          </cell>
          <cell r="H23" t="str">
            <v>Medium</v>
          </cell>
          <cell r="I23" t="str">
            <v>Low</v>
          </cell>
        </row>
        <row r="24">
          <cell r="G24" t="str">
            <v>High</v>
          </cell>
          <cell r="H24" t="str">
            <v>Medium</v>
          </cell>
          <cell r="I24" t="str">
            <v>Low</v>
          </cell>
        </row>
        <row r="25">
          <cell r="G25" t="str">
            <v>High</v>
          </cell>
          <cell r="H25" t="str">
            <v>Medium</v>
          </cell>
          <cell r="I25" t="str">
            <v>Low</v>
          </cell>
        </row>
        <row r="26">
          <cell r="G26" t="str">
            <v>High</v>
          </cell>
          <cell r="H26" t="str">
            <v>Medium</v>
          </cell>
          <cell r="I26" t="str">
            <v>Low</v>
          </cell>
        </row>
        <row r="27">
          <cell r="G27" t="str">
            <v>High</v>
          </cell>
          <cell r="H27" t="str">
            <v>Medium</v>
          </cell>
          <cell r="I27" t="str">
            <v>Low</v>
          </cell>
        </row>
        <row r="28">
          <cell r="G28" t="str">
            <v>High</v>
          </cell>
          <cell r="H28" t="str">
            <v>Medium</v>
          </cell>
          <cell r="I28" t="str">
            <v>Low</v>
          </cell>
        </row>
        <row r="37">
          <cell r="G37">
            <v>2020</v>
          </cell>
          <cell r="H37">
            <v>2035</v>
          </cell>
        </row>
        <row r="40">
          <cell r="G40" t="str">
            <v>High</v>
          </cell>
          <cell r="H40" t="str">
            <v>Low</v>
          </cell>
        </row>
        <row r="41">
          <cell r="G41" t="str">
            <v>High</v>
          </cell>
          <cell r="H41" t="str">
            <v>Low</v>
          </cell>
        </row>
        <row r="44">
          <cell r="G44" t="str">
            <v>High</v>
          </cell>
          <cell r="H44" t="str">
            <v>Medium</v>
          </cell>
          <cell r="I44" t="str">
            <v>Low</v>
          </cell>
        </row>
      </sheetData>
      <sheetData sheetId="43">
        <row r="8">
          <cell r="B8" t="str">
            <v>Modelled</v>
          </cell>
        </row>
        <row r="9">
          <cell r="B9" t="str">
            <v>Quantified</v>
          </cell>
        </row>
        <row r="10">
          <cell r="B10" t="str">
            <v>Not included</v>
          </cell>
        </row>
        <row r="14">
          <cell r="B14" t="str">
            <v>Heat &amp; Power</v>
          </cell>
        </row>
        <row r="15">
          <cell r="B15" t="str">
            <v>Residential</v>
          </cell>
        </row>
        <row r="16">
          <cell r="B16" t="str">
            <v>Industry</v>
          </cell>
        </row>
        <row r="17">
          <cell r="B17" t="str">
            <v>Transport</v>
          </cell>
        </row>
        <row r="21">
          <cell r="B21">
            <v>2015</v>
          </cell>
        </row>
        <row r="22">
          <cell r="B22">
            <v>2016</v>
          </cell>
        </row>
        <row r="23">
          <cell r="B23">
            <v>2017</v>
          </cell>
        </row>
        <row r="24">
          <cell r="B24">
            <v>2018</v>
          </cell>
        </row>
        <row r="25">
          <cell r="B25">
            <v>2019</v>
          </cell>
        </row>
        <row r="26">
          <cell r="B26">
            <v>2020</v>
          </cell>
        </row>
        <row r="27">
          <cell r="B27">
            <v>2025</v>
          </cell>
        </row>
        <row r="28">
          <cell r="B28">
            <v>2030</v>
          </cell>
        </row>
        <row r="29">
          <cell r="B29">
            <v>2035</v>
          </cell>
        </row>
        <row r="30">
          <cell r="B30">
            <v>2040</v>
          </cell>
        </row>
        <row r="31">
          <cell r="B31">
            <v>2050</v>
          </cell>
        </row>
        <row r="35">
          <cell r="B35" t="str">
            <v>(≤) Upper bound</v>
          </cell>
        </row>
        <row r="36">
          <cell r="B36" t="str">
            <v>(=) Fixed value</v>
          </cell>
        </row>
        <row r="37">
          <cell r="B37" t="str">
            <v>(≥) Lower bound</v>
          </cell>
        </row>
        <row r="41">
          <cell r="B41" t="str">
            <v>Apply to all sectors</v>
          </cell>
        </row>
        <row r="42">
          <cell r="B42" t="str">
            <v>Do not apply to all sectors</v>
          </cell>
        </row>
      </sheetData>
      <sheetData sheetId="44">
        <row r="5">
          <cell r="D5" t="str">
            <v>Start</v>
          </cell>
          <cell r="E5" t="str">
            <v>Policy Targets</v>
          </cell>
          <cell r="F5" t="str">
            <v>Transport</v>
          </cell>
          <cell r="G5" t="str">
            <v>Residential</v>
          </cell>
          <cell r="T5">
            <v>20</v>
          </cell>
          <cell r="U5">
            <v>3</v>
          </cell>
        </row>
        <row r="6">
          <cell r="D6" t="str">
            <v>References</v>
          </cell>
          <cell r="E6" t="str">
            <v>Supply</v>
          </cell>
          <cell r="F6" t="str">
            <v>Heat &amp; Power</v>
          </cell>
          <cell r="G6" t="str">
            <v>Industry</v>
          </cell>
          <cell r="T6">
            <v>20</v>
          </cell>
          <cell r="U6">
            <v>3</v>
          </cell>
        </row>
        <row r="7">
          <cell r="T7">
            <v>10</v>
          </cell>
          <cell r="U7">
            <v>3</v>
          </cell>
        </row>
        <row r="8">
          <cell r="D8" t="str">
            <v>Fuel_Price</v>
          </cell>
          <cell r="E8" t="str">
            <v>Efficiency_Vehicles</v>
          </cell>
          <cell r="F8" t="str">
            <v>E-bikes</v>
          </cell>
          <cell r="T8">
            <v>20</v>
          </cell>
          <cell r="U8">
            <v>3</v>
          </cell>
        </row>
        <row r="9">
          <cell r="D9" t="str">
            <v>Discount_Rate</v>
          </cell>
          <cell r="E9" t="str">
            <v>Bike_Infrastructure</v>
          </cell>
          <cell r="F9" t="str">
            <v>Vehicle_Cost</v>
          </cell>
          <cell r="T9">
            <v>20</v>
          </cell>
          <cell r="U9">
            <v>3</v>
          </cell>
        </row>
        <row r="10">
          <cell r="D10" t="str">
            <v>CO2_Price</v>
          </cell>
          <cell r="E10" t="str">
            <v>Train_Speed</v>
          </cell>
          <cell r="F10" t="str">
            <v>Biofuel_Blending</v>
          </cell>
          <cell r="G10" t="str">
            <v>AttributesList</v>
          </cell>
          <cell r="T10">
            <v>20</v>
          </cell>
          <cell r="U10">
            <v>3</v>
          </cell>
        </row>
        <row r="11">
          <cell r="D11" t="str">
            <v>Energy_Climate_Targets</v>
          </cell>
          <cell r="E11" t="str">
            <v>Time_PT</v>
          </cell>
          <cell r="F11" t="str">
            <v>TRA_Taxes</v>
          </cell>
          <cell r="T11">
            <v>20</v>
          </cell>
          <cell r="U11">
            <v>3</v>
          </cell>
        </row>
        <row r="12">
          <cell r="D12" t="str">
            <v>Wind_Production</v>
          </cell>
          <cell r="E12" t="str">
            <v>EV_Infrastructure</v>
          </cell>
          <cell r="F12" t="str">
            <v>ELC_Taxes</v>
          </cell>
          <cell r="G12" t="str">
            <v>Data validation A</v>
          </cell>
          <cell r="T12">
            <v>20</v>
          </cell>
          <cell r="U12">
            <v>3</v>
          </cell>
        </row>
        <row r="13">
          <cell r="D13" t="str">
            <v>Biofuels_Targets</v>
          </cell>
          <cell r="E13" t="str">
            <v>Gas_Infrastructure</v>
          </cell>
          <cell r="F13" t="str">
            <v>IND_Taxes</v>
          </cell>
          <cell r="G13" t="str">
            <v>Data validation B</v>
          </cell>
          <cell r="T13">
            <v>20</v>
          </cell>
          <cell r="U13">
            <v>3</v>
          </cell>
        </row>
        <row r="14">
          <cell r="D14" t="str">
            <v>BioPot&amp;Import</v>
          </cell>
          <cell r="E14" t="str">
            <v>Car_Occupancy</v>
          </cell>
          <cell r="F14" t="str">
            <v>RES_Taxes</v>
          </cell>
          <cell r="T14">
            <v>20</v>
          </cell>
          <cell r="U14">
            <v>3</v>
          </cell>
        </row>
        <row r="15">
          <cell r="D15" t="str">
            <v>RE_Potentials</v>
          </cell>
          <cell r="E15" t="str">
            <v>Teleworking</v>
          </cell>
          <cell r="F15" t="str">
            <v>Autonomous_Cars</v>
          </cell>
          <cell r="G15" t="str">
            <v>Define ChooseSheet</v>
          </cell>
          <cell r="T15">
            <v>20</v>
          </cell>
          <cell r="U15">
            <v>10</v>
          </cell>
        </row>
        <row r="16">
          <cell r="T16">
            <v>20</v>
          </cell>
          <cell r="U16">
            <v>3</v>
          </cell>
        </row>
        <row r="17">
          <cell r="T17">
            <v>20</v>
          </cell>
          <cell r="U17">
            <v>3</v>
          </cell>
        </row>
        <row r="18">
          <cell r="T18">
            <v>20</v>
          </cell>
          <cell r="U18">
            <v>3</v>
          </cell>
        </row>
        <row r="19">
          <cell r="T19">
            <v>20</v>
          </cell>
          <cell r="U19">
            <v>3</v>
          </cell>
        </row>
        <row r="30">
          <cell r="H30" t="str">
            <v>Primære kilder: Husholdninger</v>
          </cell>
          <cell r="I30" t="str">
            <v>Husholdninger: Primære kilder til Oparbejdning</v>
          </cell>
          <cell r="K30" t="str">
            <v>Sekundære kilder: Gruppering #1</v>
          </cell>
        </row>
        <row r="33">
          <cell r="H33" t="str">
            <v>Primære kilder: Erhverv</v>
          </cell>
          <cell r="I33" t="str">
            <v>Erhverv: Primære kilder til Oparbejdning</v>
          </cell>
          <cell r="K33" t="str">
            <v>Sekundære kilder til Oparbejdning: Gruppering #1</v>
          </cell>
        </row>
        <row r="39">
          <cell r="D39">
            <v>100</v>
          </cell>
          <cell r="E39">
            <v>100</v>
          </cell>
          <cell r="F39">
            <v>100</v>
          </cell>
          <cell r="G39">
            <v>100</v>
          </cell>
          <cell r="H39">
            <v>120</v>
          </cell>
          <cell r="I39">
            <v>130</v>
          </cell>
          <cell r="J39">
            <v>80</v>
          </cell>
          <cell r="K39">
            <v>120</v>
          </cell>
          <cell r="L39">
            <v>100</v>
          </cell>
          <cell r="M39">
            <v>100</v>
          </cell>
          <cell r="N39">
            <v>70</v>
          </cell>
          <cell r="O39">
            <v>70</v>
          </cell>
          <cell r="P39">
            <v>70</v>
          </cell>
          <cell r="Q39">
            <v>70</v>
          </cell>
          <cell r="R39">
            <v>70</v>
          </cell>
        </row>
        <row r="42">
          <cell r="D42">
            <v>5</v>
          </cell>
          <cell r="E42">
            <v>5</v>
          </cell>
          <cell r="F42">
            <v>5</v>
          </cell>
          <cell r="G42">
            <v>5</v>
          </cell>
          <cell r="H42">
            <v>5</v>
          </cell>
          <cell r="I42">
            <v>5</v>
          </cell>
          <cell r="J42">
            <v>5</v>
          </cell>
          <cell r="K42">
            <v>5</v>
          </cell>
          <cell r="L42">
            <v>5</v>
          </cell>
          <cell r="M42">
            <v>5</v>
          </cell>
          <cell r="N42">
            <v>5</v>
          </cell>
          <cell r="O42">
            <v>5</v>
          </cell>
          <cell r="P42">
            <v>5</v>
          </cell>
          <cell r="Q42">
            <v>5</v>
          </cell>
          <cell r="R42">
            <v>5</v>
          </cell>
        </row>
        <row r="44">
          <cell r="D44">
            <v>10</v>
          </cell>
        </row>
        <row r="46">
          <cell r="D46">
            <v>10</v>
          </cell>
        </row>
        <row r="50">
          <cell r="D50" t="b">
            <v>1</v>
          </cell>
        </row>
        <row r="51">
          <cell r="D51" t="b">
            <v>0</v>
          </cell>
        </row>
        <row r="53">
          <cell r="D53" t="b">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efficienter brændsler (imp)"/>
      <sheetName val="Fossile priser (imp)"/>
      <sheetName val="Biomasse priser (omr)"/>
      <sheetName val="El-emissioner (omr)"/>
      <sheetName val="Elpriser (omr)"/>
      <sheetName val="Fossile priser (omr)"/>
      <sheetName val="Fjernvarmepriser (omr)"/>
      <sheetName val="Fjernvarme-emissioner (omr)"/>
      <sheetName val="Forsi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ECD NEA Indberetning (AAZ+PD)"/>
      <sheetName val="IEA Indberetning (AAZ+PD)"/>
      <sheetName val="EU Indberetning (ER)"/>
      <sheetName val="OlieGasPublikation (JHA)"/>
      <sheetName val="Hent Data"/>
      <sheetName val="Brugerindstillinger"/>
      <sheetName val="SML BF2011 og Aftale2012"/>
      <sheetName val="SML CO2 fra ENS og DMU"/>
      <sheetName val="Data til Ramses"/>
      <sheetName val="Tabeller til publikation"/>
      <sheetName val="Figurer til publikation"/>
      <sheetName val="Emissioner ukorrig. - DCE CO2"/>
      <sheetName val="Emissioner ukorrig. - ENS CO2"/>
      <sheetName val="Emissioner elkorrig. - ENS CO2"/>
      <sheetName val="CO2 - International"/>
      <sheetName val="CO2 - National"/>
      <sheetName val="Energiforbrug &amp; VE-Andele"/>
      <sheetName val="Bruttoenergiforbrug"/>
      <sheetName val="Endeligt energiforbrug"/>
      <sheetName val="El &amp; Fjernvarme"/>
      <sheetName val="Affald &amp; Biogas"/>
      <sheetName val="PIVOT BRÆNDSEL KVOTE"/>
      <sheetName val="PIVOT BRÆNDSEL"/>
      <sheetName val="PIVOT BRANCHE"/>
      <sheetName val="PIVOT ÅR"/>
      <sheetName val="Primær_Produktion"/>
      <sheetName val="Nettoeksport"/>
      <sheetName val="Grænsehandel"/>
      <sheetName val="Bunkring"/>
      <sheetName val="Lagertræk_StatDif"/>
      <sheetName val="Udvinding_Egetforbrug"/>
      <sheetName val="Flaring"/>
      <sheetName val="Raffinaderier"/>
      <sheetName val="Raffinaderier_Egetforbrug"/>
      <sheetName val="Bygasværker"/>
      <sheetName val="Centrale_Værker"/>
      <sheetName val="Elhandel"/>
      <sheetName val="Decentrale_Værker"/>
      <sheetName val="Fjernvarmeværker"/>
      <sheetName val="PP_Raffinaderier"/>
      <sheetName val="PP_Konvertering"/>
      <sheetName val="PP_LAND"/>
      <sheetName val="PP_IND"/>
      <sheetName val="PP_OS"/>
      <sheetName val="PP_PS"/>
      <sheetName val="PP_H"/>
      <sheetName val="Vind&amp;Vandkraft"/>
      <sheetName val="Distributionstab"/>
      <sheetName val="NONE"/>
      <sheetName val="T_VEJ"/>
      <sheetName val="T_JB"/>
      <sheetName val="T_ILUFT"/>
      <sheetName val="T_ULUFT"/>
      <sheetName val="T_SØ"/>
      <sheetName val="T_MIL"/>
      <sheetName val="LAND"/>
      <sheetName val="IND"/>
      <sheetName val="B&amp;A"/>
      <sheetName val="OS"/>
      <sheetName val="PS"/>
      <sheetName val="H"/>
      <sheetName val="CO2 Emissionsfaktorer"/>
      <sheetName val="DMU CO2 ækv"/>
      <sheetName val="DMU CO2"/>
      <sheetName val="DMU non-CO2 (Beregnet)"/>
      <sheetName val="RAMSES_Kvoteomfattet"/>
      <sheetName val="2012"/>
      <sheetName val="2013"/>
      <sheetName val="2014"/>
      <sheetName val="2015"/>
      <sheetName val="2016"/>
      <sheetName val="2017"/>
      <sheetName val="2018"/>
      <sheetName val="2019"/>
      <sheetName val="2020"/>
      <sheetName val="2021"/>
      <sheetName val="2022"/>
      <sheetName val="2023"/>
      <sheetName val="2024"/>
      <sheetName val="2025"/>
      <sheetName val="2026"/>
      <sheetName val="2027"/>
      <sheetName val="2028"/>
      <sheetName val="2029"/>
      <sheetName val="2030"/>
      <sheetName val="2031"/>
      <sheetName val="2032"/>
      <sheetName val="2033"/>
      <sheetName val="2034"/>
      <sheetName val="2035"/>
      <sheetName val="DMU CH4"/>
      <sheetName val="DMU N2O"/>
      <sheetName val="DMU HFCs"/>
      <sheetName val="DMU PFCs"/>
      <sheetName val="DMU SF6"/>
      <sheetName val="Kvotestatistik"/>
      <sheetName val="Non-CO2 korrektion"/>
      <sheetName val="VE til process"/>
    </sheetNames>
    <sheetDataSet>
      <sheetData sheetId="0"/>
      <sheetData sheetId="1"/>
      <sheetData sheetId="2"/>
      <sheetData sheetId="3"/>
      <sheetData sheetId="4"/>
      <sheetData sheetId="5"/>
      <sheetData sheetId="6"/>
      <sheetData sheetId="7"/>
      <sheetData sheetId="8"/>
      <sheetData sheetId="9">
        <row r="4">
          <cell r="J4">
            <v>603.49479730430357</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3">
          <cell r="DI3" t="str">
            <v>År</v>
          </cell>
          <cell r="DJ3" t="str">
            <v>Elektricitet</v>
          </cell>
          <cell r="DK3" t="str">
            <v>Fjernvarme</v>
          </cell>
          <cell r="DL3" t="str">
            <v>Brændsel Total</v>
          </cell>
          <cell r="DM3" t="str">
            <v>Kul</v>
          </cell>
          <cell r="DN3" t="str">
            <v>Brunkul</v>
          </cell>
          <cell r="DO3" t="str">
            <v>Fuelolie</v>
          </cell>
          <cell r="DP3" t="str">
            <v>Gasolie</v>
          </cell>
          <cell r="DQ3" t="str">
            <v>Naturgas</v>
          </cell>
          <cell r="DR3" t="str">
            <v>Tørv</v>
          </cell>
          <cell r="DS3" t="str">
            <v>Halm</v>
          </cell>
          <cell r="DT3" t="str">
            <v>Træpiller</v>
          </cell>
          <cell r="DU3" t="str">
            <v>Træflis</v>
          </cell>
          <cell r="DV3" t="str">
            <v>Træaffald</v>
          </cell>
          <cell r="DW3" t="str">
            <v>Affald</v>
          </cell>
          <cell r="DX3" t="str">
            <v>Biogas</v>
          </cell>
          <cell r="DY3" t="str">
            <v>Bioolie</v>
          </cell>
          <cell r="DZ3" t="str">
            <v>SNG</v>
          </cell>
          <cell r="EA3" t="str">
            <v>Uran</v>
          </cell>
        </row>
        <row r="4">
          <cell r="DI4">
            <v>0</v>
          </cell>
          <cell r="DJ4" t="str">
            <v>PJ</v>
          </cell>
          <cell r="DK4" t="str">
            <v>PJ</v>
          </cell>
          <cell r="DL4" t="str">
            <v>PJ</v>
          </cell>
          <cell r="DM4" t="str">
            <v>PJ</v>
          </cell>
          <cell r="DN4" t="str">
            <v>PJ</v>
          </cell>
          <cell r="DO4" t="str">
            <v>PJ</v>
          </cell>
          <cell r="DP4" t="str">
            <v>PJ</v>
          </cell>
          <cell r="DQ4" t="str">
            <v>PJ</v>
          </cell>
          <cell r="DR4" t="str">
            <v>PJ</v>
          </cell>
          <cell r="DS4" t="str">
            <v>PJ</v>
          </cell>
          <cell r="DT4" t="str">
            <v>PJ</v>
          </cell>
          <cell r="DU4" t="str">
            <v>PJ</v>
          </cell>
          <cell r="DV4" t="str">
            <v>PJ</v>
          </cell>
          <cell r="DW4" t="str">
            <v>PJ</v>
          </cell>
          <cell r="DX4" t="str">
            <v>PJ</v>
          </cell>
          <cell r="DY4" t="str">
            <v>PJ</v>
          </cell>
          <cell r="DZ4" t="str">
            <v>PJ</v>
          </cell>
          <cell r="EA4" t="str">
            <v>PJ</v>
          </cell>
        </row>
        <row r="5">
          <cell r="DI5">
            <v>1972</v>
          </cell>
          <cell r="DJ5">
            <v>0</v>
          </cell>
          <cell r="DK5">
            <v>0</v>
          </cell>
          <cell r="DL5">
            <v>0</v>
          </cell>
          <cell r="DM5">
            <v>0</v>
          </cell>
          <cell r="DN5">
            <v>0</v>
          </cell>
          <cell r="DO5">
            <v>0</v>
          </cell>
          <cell r="DP5">
            <v>0</v>
          </cell>
          <cell r="DQ5">
            <v>0</v>
          </cell>
          <cell r="DR5">
            <v>0</v>
          </cell>
          <cell r="DS5">
            <v>0</v>
          </cell>
          <cell r="DT5">
            <v>0</v>
          </cell>
          <cell r="DU5">
            <v>0</v>
          </cell>
          <cell r="DV5">
            <v>0</v>
          </cell>
          <cell r="DW5">
            <v>0</v>
          </cell>
          <cell r="DX5">
            <v>0</v>
          </cell>
          <cell r="DY5">
            <v>0</v>
          </cell>
          <cell r="DZ5">
            <v>0</v>
          </cell>
          <cell r="EA5">
            <v>0</v>
          </cell>
        </row>
        <row r="6">
          <cell r="DI6">
            <v>1973</v>
          </cell>
          <cell r="DJ6">
            <v>0</v>
          </cell>
          <cell r="DK6">
            <v>0</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cell r="EA6">
            <v>0</v>
          </cell>
        </row>
        <row r="7">
          <cell r="DI7">
            <v>1974</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row>
        <row r="8">
          <cell r="DI8">
            <v>1975</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row>
        <row r="9">
          <cell r="DI9">
            <v>1976</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row>
        <row r="10">
          <cell r="DI10">
            <v>1977</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row>
        <row r="11">
          <cell r="DI11">
            <v>1978</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row>
        <row r="12">
          <cell r="DI12">
            <v>1979</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row>
        <row r="13">
          <cell r="DI13">
            <v>1980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row>
        <row r="14">
          <cell r="DI14">
            <v>1981</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row>
        <row r="15">
          <cell r="DI15">
            <v>1982</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row>
        <row r="16">
          <cell r="DI16">
            <v>1983</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row>
        <row r="17">
          <cell r="DI17">
            <v>1984</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row>
        <row r="18">
          <cell r="DI18">
            <v>1985</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row>
        <row r="19">
          <cell r="DI19">
            <v>1986</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row>
        <row r="20">
          <cell r="DI20">
            <v>1987</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row>
        <row r="21">
          <cell r="DI21">
            <v>1988</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row>
        <row r="22">
          <cell r="DI22">
            <v>1989</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row>
        <row r="23">
          <cell r="DI23">
            <v>1990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row>
        <row r="24">
          <cell r="DI24">
            <v>1991</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row>
        <row r="25">
          <cell r="DI25">
            <v>1992</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row>
        <row r="26">
          <cell r="DI26">
            <v>1993</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row>
        <row r="27">
          <cell r="DI27">
            <v>1994</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row>
        <row r="28">
          <cell r="DI28">
            <v>1995</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row>
        <row r="29">
          <cell r="DI29">
            <v>1996</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row>
        <row r="30">
          <cell r="DI30">
            <v>1997</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row>
        <row r="31">
          <cell r="DI31">
            <v>1998</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row>
        <row r="32">
          <cell r="DI32">
            <v>1999</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row>
        <row r="33">
          <cell r="DI33">
            <v>2000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row>
        <row r="34">
          <cell r="DI34">
            <v>2001</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row>
        <row r="35">
          <cell r="DI35">
            <v>2002</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row>
        <row r="36">
          <cell r="DI36">
            <v>2003</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cell r="EA36">
            <v>0</v>
          </cell>
        </row>
        <row r="37">
          <cell r="DI37">
            <v>2004</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cell r="EA37">
            <v>0</v>
          </cell>
        </row>
        <row r="38">
          <cell r="DI38">
            <v>2005</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row>
        <row r="39">
          <cell r="DI39">
            <v>2006</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row>
        <row r="40">
          <cell r="DI40">
            <v>2007</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row>
        <row r="41">
          <cell r="DI41">
            <v>2008</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row>
        <row r="42">
          <cell r="DI42">
            <v>2009</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row>
        <row r="43">
          <cell r="DI43">
            <v>2010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row>
        <row r="44">
          <cell r="DI44">
            <v>2011</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row>
        <row r="45">
          <cell r="DI45">
            <v>2012</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row>
        <row r="46">
          <cell r="DI46">
            <v>2013</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row>
        <row r="47">
          <cell r="DI47">
            <v>2014</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row>
        <row r="48">
          <cell r="DI48">
            <v>2015</v>
          </cell>
          <cell r="DJ48">
            <v>27.295868086694622</v>
          </cell>
          <cell r="DK48">
            <v>38.060503075534285</v>
          </cell>
          <cell r="DL48">
            <v>92.883259501378333</v>
          </cell>
          <cell r="DM48">
            <v>62.438351652587343</v>
          </cell>
          <cell r="DN48">
            <v>0</v>
          </cell>
          <cell r="DO48">
            <v>1.6365877972061236</v>
          </cell>
          <cell r="DP48">
            <v>0</v>
          </cell>
          <cell r="DQ48">
            <v>0.32448189428275065</v>
          </cell>
          <cell r="DR48">
            <v>0</v>
          </cell>
          <cell r="DS48">
            <v>5.157724471207116</v>
          </cell>
          <cell r="DT48">
            <v>16.18812824900904</v>
          </cell>
          <cell r="DU48">
            <v>7.1379854370859368</v>
          </cell>
          <cell r="DV48">
            <v>0</v>
          </cell>
          <cell r="DW48">
            <v>0</v>
          </cell>
          <cell r="DX48">
            <v>0</v>
          </cell>
          <cell r="DY48">
            <v>0</v>
          </cell>
          <cell r="DZ48">
            <v>0</v>
          </cell>
          <cell r="EA48">
            <v>0</v>
          </cell>
        </row>
        <row r="49">
          <cell r="DI49">
            <v>2016</v>
          </cell>
          <cell r="DJ49">
            <v>34.215546082224471</v>
          </cell>
          <cell r="DK49">
            <v>44.386290607894324</v>
          </cell>
          <cell r="DL49">
            <v>113.98427690189098</v>
          </cell>
          <cell r="DM49">
            <v>81.340020870492793</v>
          </cell>
          <cell r="DN49">
            <v>0</v>
          </cell>
          <cell r="DO49">
            <v>2.1401363708780829</v>
          </cell>
          <cell r="DP49">
            <v>0</v>
          </cell>
          <cell r="DQ49">
            <v>0.73831858896988334</v>
          </cell>
          <cell r="DR49">
            <v>0</v>
          </cell>
          <cell r="DS49">
            <v>5.4386907489194023</v>
          </cell>
          <cell r="DT49">
            <v>16.736394684011344</v>
          </cell>
          <cell r="DU49">
            <v>7.5907156386195007</v>
          </cell>
          <cell r="DV49">
            <v>0</v>
          </cell>
          <cell r="DW49">
            <v>0</v>
          </cell>
          <cell r="DX49">
            <v>0</v>
          </cell>
          <cell r="DY49">
            <v>0</v>
          </cell>
          <cell r="DZ49">
            <v>0</v>
          </cell>
          <cell r="EA49">
            <v>0</v>
          </cell>
        </row>
        <row r="50">
          <cell r="DI50">
            <v>2017</v>
          </cell>
          <cell r="DJ50">
            <v>37.439213164440233</v>
          </cell>
          <cell r="DK50">
            <v>49.486057282157049</v>
          </cell>
          <cell r="DL50">
            <v>125.94160328827141</v>
          </cell>
          <cell r="DM50">
            <v>71.115220370332153</v>
          </cell>
          <cell r="DN50">
            <v>0</v>
          </cell>
          <cell r="DO50">
            <v>1.980458624727266</v>
          </cell>
          <cell r="DP50">
            <v>0</v>
          </cell>
          <cell r="DQ50">
            <v>2.6332656650629866</v>
          </cell>
          <cell r="DR50">
            <v>0</v>
          </cell>
          <cell r="DS50">
            <v>5.1449214183971304</v>
          </cell>
          <cell r="DT50">
            <v>29.149586022387499</v>
          </cell>
          <cell r="DU50">
            <v>15.918151187364373</v>
          </cell>
          <cell r="DV50">
            <v>0</v>
          </cell>
          <cell r="DW50">
            <v>0</v>
          </cell>
          <cell r="DX50">
            <v>0</v>
          </cell>
          <cell r="DY50">
            <v>0</v>
          </cell>
          <cell r="DZ50">
            <v>0</v>
          </cell>
          <cell r="EA50">
            <v>0</v>
          </cell>
        </row>
        <row r="51">
          <cell r="DI51">
            <v>2018</v>
          </cell>
          <cell r="DJ51">
            <v>37.470109139636101</v>
          </cell>
          <cell r="DK51">
            <v>51.711382386645091</v>
          </cell>
          <cell r="DL51">
            <v>125.92957018225775</v>
          </cell>
          <cell r="DM51">
            <v>66.436314274851895</v>
          </cell>
          <cell r="DN51">
            <v>0</v>
          </cell>
          <cell r="DO51">
            <v>1.846462129800684</v>
          </cell>
          <cell r="DP51">
            <v>4.8713660565463765E-2</v>
          </cell>
          <cell r="DQ51">
            <v>6.2971795930531913</v>
          </cell>
          <cell r="DR51">
            <v>0</v>
          </cell>
          <cell r="DS51">
            <v>4.7493622109770746</v>
          </cell>
          <cell r="DT51">
            <v>26.362935562432341</v>
          </cell>
          <cell r="DU51">
            <v>20.188602750577093</v>
          </cell>
          <cell r="DV51">
            <v>0</v>
          </cell>
          <cell r="DW51">
            <v>0</v>
          </cell>
          <cell r="DX51">
            <v>0</v>
          </cell>
          <cell r="DY51">
            <v>0</v>
          </cell>
          <cell r="DZ51">
            <v>0</v>
          </cell>
          <cell r="EA51">
            <v>0</v>
          </cell>
        </row>
        <row r="52">
          <cell r="DI52">
            <v>2019</v>
          </cell>
          <cell r="DJ52">
            <v>38.068029627489892</v>
          </cell>
          <cell r="DK52">
            <v>51.125512240749352</v>
          </cell>
          <cell r="DL52">
            <v>127.00610419640444</v>
          </cell>
          <cell r="DM52">
            <v>67.441405152690891</v>
          </cell>
          <cell r="DN52">
            <v>0</v>
          </cell>
          <cell r="DO52">
            <v>1.8967598812978694</v>
          </cell>
          <cell r="DP52">
            <v>0.12461554780786219</v>
          </cell>
          <cell r="DQ52">
            <v>6.8000646518556644</v>
          </cell>
          <cell r="DR52">
            <v>0</v>
          </cell>
          <cell r="DS52">
            <v>4.7495841780528432</v>
          </cell>
          <cell r="DT52">
            <v>25.884018850514128</v>
          </cell>
          <cell r="DU52">
            <v>20.109655934185206</v>
          </cell>
          <cell r="DV52">
            <v>0</v>
          </cell>
          <cell r="DW52">
            <v>0</v>
          </cell>
          <cell r="DX52">
            <v>0</v>
          </cell>
          <cell r="DY52">
            <v>0</v>
          </cell>
          <cell r="DZ52">
            <v>0</v>
          </cell>
          <cell r="EA52">
            <v>0</v>
          </cell>
        </row>
        <row r="53">
          <cell r="DI53">
            <v>2020</v>
          </cell>
          <cell r="DJ53">
            <v>36.883520487274566</v>
          </cell>
          <cell r="DK53">
            <v>49.467888061775135</v>
          </cell>
          <cell r="DL53">
            <v>122.09796244422198</v>
          </cell>
          <cell r="DM53">
            <v>51.788058602391573</v>
          </cell>
          <cell r="DN53">
            <v>0</v>
          </cell>
          <cell r="DO53">
            <v>1.4093430733884991</v>
          </cell>
          <cell r="DP53">
            <v>0.15286201837357841</v>
          </cell>
          <cell r="DQ53">
            <v>3.3522608130233746</v>
          </cell>
          <cell r="DR53">
            <v>0</v>
          </cell>
          <cell r="DS53">
            <v>5.6059505314481362</v>
          </cell>
          <cell r="DT53">
            <v>33.60875742170888</v>
          </cell>
          <cell r="DU53">
            <v>26.180729983887975</v>
          </cell>
          <cell r="DV53">
            <v>0</v>
          </cell>
          <cell r="DW53">
            <v>0</v>
          </cell>
          <cell r="DX53">
            <v>0</v>
          </cell>
          <cell r="DY53">
            <v>0</v>
          </cell>
          <cell r="DZ53">
            <v>0</v>
          </cell>
          <cell r="EA53">
            <v>0</v>
          </cell>
        </row>
        <row r="54">
          <cell r="DI54">
            <v>2021</v>
          </cell>
          <cell r="DJ54">
            <v>40.435146982604579</v>
          </cell>
          <cell r="DK54">
            <v>53.361058788436964</v>
          </cell>
          <cell r="DL54">
            <v>130.27974276448819</v>
          </cell>
          <cell r="DM54">
            <v>55.547389610142659</v>
          </cell>
          <cell r="DN54">
            <v>0</v>
          </cell>
          <cell r="DO54">
            <v>1.5375264485152478</v>
          </cell>
          <cell r="DP54">
            <v>0.30337445048252781</v>
          </cell>
          <cell r="DQ54">
            <v>5.1740002544322179</v>
          </cell>
          <cell r="DR54">
            <v>0</v>
          </cell>
          <cell r="DS54">
            <v>5.0851474409122206</v>
          </cell>
          <cell r="DT54">
            <v>29.816750608163165</v>
          </cell>
          <cell r="DU54">
            <v>32.815553951840151</v>
          </cell>
          <cell r="DV54">
            <v>0</v>
          </cell>
          <cell r="DW54">
            <v>0</v>
          </cell>
          <cell r="DX54">
            <v>0</v>
          </cell>
          <cell r="DY54">
            <v>0</v>
          </cell>
          <cell r="DZ54">
            <v>0</v>
          </cell>
          <cell r="EA54">
            <v>0</v>
          </cell>
        </row>
        <row r="55">
          <cell r="DI55">
            <v>2022</v>
          </cell>
          <cell r="DJ55">
            <v>42.442390590494291</v>
          </cell>
          <cell r="DK55">
            <v>53.202525302299762</v>
          </cell>
          <cell r="DL55">
            <v>135.28360613911033</v>
          </cell>
          <cell r="DM55">
            <v>56.605423636019104</v>
          </cell>
          <cell r="DN55">
            <v>0</v>
          </cell>
          <cell r="DO55">
            <v>1.5750678099322462</v>
          </cell>
          <cell r="DP55">
            <v>0.30491307774187371</v>
          </cell>
          <cell r="DQ55">
            <v>7.1191959438059493</v>
          </cell>
          <cell r="DR55">
            <v>0</v>
          </cell>
          <cell r="DS55">
            <v>5.3483438798918286</v>
          </cell>
          <cell r="DT55">
            <v>31.096915272043081</v>
          </cell>
          <cell r="DU55">
            <v>33.233746519676281</v>
          </cell>
          <cell r="DV55">
            <v>0</v>
          </cell>
          <cell r="DW55">
            <v>0</v>
          </cell>
          <cell r="DX55">
            <v>0</v>
          </cell>
          <cell r="DY55">
            <v>0</v>
          </cell>
          <cell r="DZ55">
            <v>0</v>
          </cell>
          <cell r="EA55">
            <v>0</v>
          </cell>
        </row>
        <row r="56">
          <cell r="DI56">
            <v>2023</v>
          </cell>
          <cell r="DJ56">
            <v>43.699289384561858</v>
          </cell>
          <cell r="DK56">
            <v>53.049118569908245</v>
          </cell>
          <cell r="DL56">
            <v>138.2190012512784</v>
          </cell>
          <cell r="DM56">
            <v>61.571633437732764</v>
          </cell>
          <cell r="DN56">
            <v>0</v>
          </cell>
          <cell r="DO56">
            <v>1.7286453427708983</v>
          </cell>
          <cell r="DP56">
            <v>0.42011051711693936</v>
          </cell>
          <cell r="DQ56">
            <v>6.4328219472247596</v>
          </cell>
          <cell r="DR56">
            <v>0</v>
          </cell>
          <cell r="DS56">
            <v>5.4021625686390511</v>
          </cell>
          <cell r="DT56">
            <v>30.504499512149327</v>
          </cell>
          <cell r="DU56">
            <v>32.159127925644704</v>
          </cell>
          <cell r="DV56">
            <v>0</v>
          </cell>
          <cell r="DW56">
            <v>0</v>
          </cell>
          <cell r="DX56">
            <v>0</v>
          </cell>
          <cell r="DY56">
            <v>0</v>
          </cell>
          <cell r="DZ56">
            <v>0</v>
          </cell>
          <cell r="EA56">
            <v>0</v>
          </cell>
        </row>
        <row r="57">
          <cell r="DI57">
            <v>2024</v>
          </cell>
          <cell r="DJ57">
            <v>44.097265552115914</v>
          </cell>
          <cell r="DK57">
            <v>53.312788285124533</v>
          </cell>
          <cell r="DL57">
            <v>139.2089790832957</v>
          </cell>
          <cell r="DM57">
            <v>62.617502306232431</v>
          </cell>
          <cell r="DN57">
            <v>0</v>
          </cell>
          <cell r="DO57">
            <v>1.7317244149103421</v>
          </cell>
          <cell r="DP57">
            <v>0.25754762339347825</v>
          </cell>
          <cell r="DQ57">
            <v>6.5830862863634669</v>
          </cell>
          <cell r="DR57">
            <v>0</v>
          </cell>
          <cell r="DS57">
            <v>5.3260732117422309</v>
          </cell>
          <cell r="DT57">
            <v>30.440097430027457</v>
          </cell>
          <cell r="DU57">
            <v>32.252947810626267</v>
          </cell>
          <cell r="DV57">
            <v>0</v>
          </cell>
          <cell r="DW57">
            <v>0</v>
          </cell>
          <cell r="DX57">
            <v>0</v>
          </cell>
          <cell r="DY57">
            <v>0</v>
          </cell>
          <cell r="DZ57">
            <v>0</v>
          </cell>
          <cell r="EA57">
            <v>0</v>
          </cell>
        </row>
        <row r="58">
          <cell r="DI58">
            <v>2025</v>
          </cell>
          <cell r="DJ58">
            <v>44.481533259042926</v>
          </cell>
          <cell r="DK58">
            <v>52.97118615381347</v>
          </cell>
          <cell r="DL58">
            <v>140.11998039743384</v>
          </cell>
          <cell r="DM58">
            <v>63.297052197875708</v>
          </cell>
          <cell r="DN58">
            <v>0</v>
          </cell>
          <cell r="DO58">
            <v>1.7600753608602369</v>
          </cell>
          <cell r="DP58">
            <v>0.40366209544866816</v>
          </cell>
          <cell r="DQ58">
            <v>7.005109993540299</v>
          </cell>
          <cell r="DR58">
            <v>0</v>
          </cell>
          <cell r="DS58">
            <v>5.3064937377337555</v>
          </cell>
          <cell r="DT58">
            <v>30.222011777665429</v>
          </cell>
          <cell r="DU58">
            <v>32.12557523430975</v>
          </cell>
          <cell r="DV58">
            <v>0</v>
          </cell>
          <cell r="DW58">
            <v>0</v>
          </cell>
          <cell r="DX58">
            <v>0</v>
          </cell>
          <cell r="DY58">
            <v>0</v>
          </cell>
          <cell r="DZ58">
            <v>0</v>
          </cell>
          <cell r="EA58">
            <v>0</v>
          </cell>
        </row>
        <row r="59">
          <cell r="DI59">
            <v>2026</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row>
        <row r="60">
          <cell r="DI60">
            <v>2027</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row>
        <row r="61">
          <cell r="DI61">
            <v>2028</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row>
        <row r="62">
          <cell r="DI62">
            <v>2029</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row>
        <row r="63">
          <cell r="DI63">
            <v>2030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row>
        <row r="64">
          <cell r="DI64">
            <v>2031</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row>
        <row r="65">
          <cell r="DI65">
            <v>2032</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row>
        <row r="66">
          <cell r="DI66">
            <v>2033</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row>
        <row r="67">
          <cell r="DI67">
            <v>2034</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row>
        <row r="68">
          <cell r="DI68">
            <v>2035</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row>
      </sheetData>
      <sheetData sheetId="36">
        <row r="3">
          <cell r="CR3" t="str">
            <v>År</v>
          </cell>
          <cell r="CS3" t="str">
            <v>Elektricitet</v>
          </cell>
          <cell r="CT3" t="str">
            <v>Fjernvarme</v>
          </cell>
          <cell r="CU3" t="str">
            <v>Brændsel Total</v>
          </cell>
          <cell r="CV3" t="str">
            <v>Kul</v>
          </cell>
          <cell r="CW3" t="str">
            <v>Brunkul</v>
          </cell>
          <cell r="CX3" t="str">
            <v>Fuelolie</v>
          </cell>
          <cell r="CY3" t="str">
            <v>Gasolie</v>
          </cell>
          <cell r="CZ3" t="str">
            <v>Naturgas</v>
          </cell>
          <cell r="DA3" t="str">
            <v>Tørv</v>
          </cell>
          <cell r="DB3" t="str">
            <v>Halm</v>
          </cell>
          <cell r="DC3" t="str">
            <v>Træpiller</v>
          </cell>
          <cell r="DD3" t="str">
            <v>Træflis</v>
          </cell>
          <cell r="DE3" t="str">
            <v>Træaffald</v>
          </cell>
          <cell r="DF3" t="str">
            <v>Affald</v>
          </cell>
          <cell r="DG3" t="str">
            <v>Biogas</v>
          </cell>
          <cell r="DH3" t="str">
            <v>Bioolie</v>
          </cell>
          <cell r="DI3" t="str">
            <v>SNG</v>
          </cell>
          <cell r="DJ3" t="str">
            <v>Uran</v>
          </cell>
          <cell r="DK3" t="str">
            <v>El Sol</v>
          </cell>
          <cell r="DL3" t="str">
            <v>El vand</v>
          </cell>
          <cell r="DM3" t="str">
            <v>El Vind</v>
          </cell>
        </row>
        <row r="4">
          <cell r="CR4">
            <v>0</v>
          </cell>
          <cell r="CS4" t="str">
            <v>PJ</v>
          </cell>
          <cell r="CT4" t="str">
            <v>PJ</v>
          </cell>
          <cell r="CU4" t="str">
            <v>PJ</v>
          </cell>
          <cell r="CV4" t="str">
            <v>PJ</v>
          </cell>
          <cell r="CW4" t="str">
            <v>PJ</v>
          </cell>
          <cell r="CX4" t="str">
            <v>PJ</v>
          </cell>
          <cell r="CY4" t="str">
            <v>PJ</v>
          </cell>
          <cell r="CZ4" t="str">
            <v>PJ</v>
          </cell>
          <cell r="DA4" t="str">
            <v>PJ</v>
          </cell>
          <cell r="DB4" t="str">
            <v>PJ</v>
          </cell>
          <cell r="DC4" t="str">
            <v>PJ</v>
          </cell>
          <cell r="DD4" t="str">
            <v>PJ</v>
          </cell>
          <cell r="DE4" t="str">
            <v>PJ</v>
          </cell>
          <cell r="DF4" t="str">
            <v>PJ</v>
          </cell>
          <cell r="DG4" t="str">
            <v>PJ</v>
          </cell>
          <cell r="DH4" t="str">
            <v>PJ</v>
          </cell>
          <cell r="DI4" t="str">
            <v>PJ</v>
          </cell>
          <cell r="DJ4" t="str">
            <v>PJ</v>
          </cell>
          <cell r="DK4" t="str">
            <v>PJ</v>
          </cell>
          <cell r="DL4" t="str">
            <v>PJ</v>
          </cell>
          <cell r="DM4" t="str">
            <v>PJ</v>
          </cell>
        </row>
        <row r="5">
          <cell r="CR5">
            <v>1972</v>
          </cell>
          <cell r="CS5">
            <v>0</v>
          </cell>
          <cell r="CT5">
            <v>0</v>
          </cell>
          <cell r="CU5">
            <v>0</v>
          </cell>
          <cell r="CV5">
            <v>0</v>
          </cell>
          <cell r="CW5">
            <v>0</v>
          </cell>
          <cell r="CX5">
            <v>0</v>
          </cell>
          <cell r="CY5">
            <v>0</v>
          </cell>
          <cell r="CZ5">
            <v>0</v>
          </cell>
          <cell r="DA5">
            <v>0</v>
          </cell>
          <cell r="DB5">
            <v>0</v>
          </cell>
          <cell r="DC5">
            <v>0</v>
          </cell>
          <cell r="DD5">
            <v>0</v>
          </cell>
          <cell r="DE5">
            <v>0</v>
          </cell>
          <cell r="DF5">
            <v>0</v>
          </cell>
          <cell r="DG5">
            <v>0</v>
          </cell>
          <cell r="DH5">
            <v>0</v>
          </cell>
          <cell r="DI5">
            <v>0</v>
          </cell>
          <cell r="DJ5">
            <v>0</v>
          </cell>
          <cell r="DK5">
            <v>0</v>
          </cell>
          <cell r="DL5">
            <v>0</v>
          </cell>
          <cell r="DM5">
            <v>0</v>
          </cell>
        </row>
        <row r="6">
          <cell r="CR6">
            <v>1973</v>
          </cell>
          <cell r="CS6">
            <v>0</v>
          </cell>
          <cell r="CT6">
            <v>0</v>
          </cell>
          <cell r="CU6">
            <v>0</v>
          </cell>
          <cell r="CV6">
            <v>0</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v>0</v>
          </cell>
        </row>
        <row r="7">
          <cell r="CR7">
            <v>1974</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row>
        <row r="8">
          <cell r="CR8">
            <v>1975</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row>
        <row r="9">
          <cell r="CR9">
            <v>1976</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row>
        <row r="10">
          <cell r="CR10">
            <v>1977</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row>
        <row r="11">
          <cell r="CR11">
            <v>1978</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row>
        <row r="12">
          <cell r="CR12">
            <v>1979</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row>
        <row r="13">
          <cell r="CR13">
            <v>1980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row>
        <row r="14">
          <cell r="CR14">
            <v>1981</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row>
        <row r="15">
          <cell r="CR15">
            <v>1982</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row>
        <row r="16">
          <cell r="CR16">
            <v>1983</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row>
        <row r="17">
          <cell r="CR17">
            <v>1984</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row>
        <row r="18">
          <cell r="CR18">
            <v>1985</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row>
        <row r="19">
          <cell r="CR19">
            <v>1986</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row>
        <row r="20">
          <cell r="CR20">
            <v>1987</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row>
        <row r="21">
          <cell r="CR21">
            <v>1988</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row>
        <row r="22">
          <cell r="CR22">
            <v>1989</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row>
        <row r="23">
          <cell r="CR23">
            <v>1990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row>
        <row r="24">
          <cell r="CR24">
            <v>1991</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row>
        <row r="25">
          <cell r="CR25">
            <v>1992</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row>
        <row r="26">
          <cell r="CR26">
            <v>1993</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row>
        <row r="27">
          <cell r="CR27">
            <v>1994</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row>
        <row r="28">
          <cell r="CR28">
            <v>1995</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row>
        <row r="29">
          <cell r="CR29">
            <v>1996</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row>
        <row r="30">
          <cell r="CR30">
            <v>1997</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row>
        <row r="31">
          <cell r="CR31">
            <v>1998</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row>
        <row r="32">
          <cell r="CR32">
            <v>1999</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row>
        <row r="33">
          <cell r="CR33">
            <v>2000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row>
        <row r="34">
          <cell r="CR34">
            <v>2001</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row>
        <row r="35">
          <cell r="CR35">
            <v>2002</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row>
        <row r="36">
          <cell r="CR36">
            <v>2003</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0</v>
          </cell>
          <cell r="DM36">
            <v>0</v>
          </cell>
        </row>
        <row r="37">
          <cell r="CR37">
            <v>2004</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v>0</v>
          </cell>
        </row>
        <row r="38">
          <cell r="CR38">
            <v>2005</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row>
        <row r="39">
          <cell r="CR39">
            <v>2006</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row>
        <row r="40">
          <cell r="CR40">
            <v>2007</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row>
        <row r="41">
          <cell r="CR41">
            <v>2008</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row>
        <row r="42">
          <cell r="CR42">
            <v>2009</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row>
        <row r="43">
          <cell r="CR43">
            <v>2010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row>
        <row r="44">
          <cell r="CR44">
            <v>2011</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row>
        <row r="45">
          <cell r="CR45">
            <v>2012</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row>
        <row r="46">
          <cell r="CR46">
            <v>2013</v>
          </cell>
          <cell r="CS46">
            <v>0</v>
          </cell>
          <cell r="CT46">
            <v>0</v>
          </cell>
          <cell r="CU46">
            <v>1.2625869083840247</v>
          </cell>
          <cell r="CV46">
            <v>0.72640754953055997</v>
          </cell>
          <cell r="CW46">
            <v>0</v>
          </cell>
          <cell r="CX46">
            <v>2.3365794914349498E-2</v>
          </cell>
          <cell r="CY46">
            <v>1.2640044484167434E-3</v>
          </cell>
          <cell r="CZ46">
            <v>0.17007382839356008</v>
          </cell>
          <cell r="DA46">
            <v>0</v>
          </cell>
          <cell r="DB46">
            <v>3.75884899777542E-2</v>
          </cell>
          <cell r="DC46">
            <v>9.9222060072909388E-2</v>
          </cell>
          <cell r="DD46">
            <v>0.19006611977945878</v>
          </cell>
          <cell r="DE46">
            <v>1.4879896279985675E-2</v>
          </cell>
          <cell r="DF46">
            <v>5.9002359688345083E-5</v>
          </cell>
          <cell r="DG46">
            <v>0</v>
          </cell>
          <cell r="DH46">
            <v>0.27574709606046111</v>
          </cell>
          <cell r="DI46">
            <v>0.41662791540450322</v>
          </cell>
          <cell r="DJ46">
            <v>18.604465637878388</v>
          </cell>
          <cell r="DK46">
            <v>1.711366188613455E-2</v>
          </cell>
          <cell r="DL46">
            <v>4.3551175429223319E-4</v>
          </cell>
          <cell r="DM46">
            <v>0.35219067364156331</v>
          </cell>
        </row>
        <row r="47">
          <cell r="CR47">
            <v>2014</v>
          </cell>
          <cell r="CS47">
            <v>0</v>
          </cell>
          <cell r="CT47">
            <v>0</v>
          </cell>
          <cell r="CU47">
            <v>1.2644733943052771</v>
          </cell>
          <cell r="CV47">
            <v>0.65685714415546981</v>
          </cell>
          <cell r="CW47">
            <v>0</v>
          </cell>
          <cell r="CX47">
            <v>1.813959843173928E-2</v>
          </cell>
          <cell r="CY47">
            <v>2.2403723572387711E-3</v>
          </cell>
          <cell r="CZ47">
            <v>0.10258456275265471</v>
          </cell>
          <cell r="DA47">
            <v>0</v>
          </cell>
          <cell r="DB47">
            <v>5.8488370210967457E-2</v>
          </cell>
          <cell r="DC47">
            <v>0.10934032093249628</v>
          </cell>
          <cell r="DD47">
            <v>9.8034619074944693E-2</v>
          </cell>
          <cell r="DE47">
            <v>1.4372061424156668E-2</v>
          </cell>
          <cell r="DF47">
            <v>0.18550073695046107</v>
          </cell>
          <cell r="DG47">
            <v>1.9013599841082498E-2</v>
          </cell>
          <cell r="DH47">
            <v>-9.7991825934353859E-5</v>
          </cell>
          <cell r="DI47">
            <v>0</v>
          </cell>
          <cell r="DJ47">
            <v>0</v>
          </cell>
          <cell r="DK47">
            <v>2.2733247909976051E-2</v>
          </cell>
          <cell r="DL47">
            <v>4.9105748880542966E-4</v>
          </cell>
          <cell r="DM47">
            <v>0.45659932692528105</v>
          </cell>
        </row>
        <row r="48">
          <cell r="CR48">
            <v>2015</v>
          </cell>
          <cell r="CS48">
            <v>0</v>
          </cell>
          <cell r="CT48">
            <v>0</v>
          </cell>
          <cell r="CU48">
            <v>1.0241545376182271</v>
          </cell>
          <cell r="CV48">
            <v>0.47294062541273829</v>
          </cell>
          <cell r="CW48">
            <v>0</v>
          </cell>
          <cell r="CX48">
            <v>1.257278437645553E-2</v>
          </cell>
          <cell r="CY48">
            <v>5.693013091163737E-4</v>
          </cell>
          <cell r="CZ48">
            <v>2.7626066528808151E-2</v>
          </cell>
          <cell r="DA48">
            <v>0</v>
          </cell>
          <cell r="DB48">
            <v>6.0772178567680774E-2</v>
          </cell>
          <cell r="DC48">
            <v>0.10248620649815308</v>
          </cell>
          <cell r="DD48">
            <v>9.7711816117385039E-2</v>
          </cell>
          <cell r="DE48">
            <v>1.5112077576816714E-2</v>
          </cell>
          <cell r="DF48">
            <v>0.21177884654406265</v>
          </cell>
          <cell r="DG48">
            <v>2.2747073428993576E-2</v>
          </cell>
          <cell r="DH48">
            <v>-1.6243874198296687E-4</v>
          </cell>
          <cell r="DI48">
            <v>0</v>
          </cell>
          <cell r="DJ48">
            <v>0</v>
          </cell>
          <cell r="DK48">
            <v>2.8350997382407973E-2</v>
          </cell>
          <cell r="DL48">
            <v>5.8213577650106181E-4</v>
          </cell>
          <cell r="DM48">
            <v>0.55630836093141223</v>
          </cell>
        </row>
        <row r="49">
          <cell r="CR49">
            <v>2016</v>
          </cell>
          <cell r="CS49">
            <v>0</v>
          </cell>
          <cell r="CT49">
            <v>0</v>
          </cell>
          <cell r="CU49">
            <v>1.1274185171933711</v>
          </cell>
          <cell r="CV49">
            <v>0.57829036444281501</v>
          </cell>
          <cell r="CW49">
            <v>0</v>
          </cell>
          <cell r="CX49">
            <v>1.550188616510492E-2</v>
          </cell>
          <cell r="CY49">
            <v>1.6264367019865099E-3</v>
          </cell>
          <cell r="CZ49">
            <v>4.7877668434504909E-2</v>
          </cell>
          <cell r="DA49">
            <v>0</v>
          </cell>
          <cell r="DB49">
            <v>5.825283760921228E-2</v>
          </cell>
          <cell r="DC49">
            <v>9.8394557610913688E-2</v>
          </cell>
          <cell r="DD49">
            <v>9.7644282391127699E-2</v>
          </cell>
          <cell r="DE49">
            <v>1.4809866851195039E-2</v>
          </cell>
          <cell r="DF49">
            <v>0.19415104238673631</v>
          </cell>
          <cell r="DG49">
            <v>2.098661602180097E-2</v>
          </cell>
          <cell r="DH49">
            <v>-1.1704142202615765E-4</v>
          </cell>
          <cell r="DI49">
            <v>0</v>
          </cell>
          <cell r="DJ49">
            <v>0</v>
          </cell>
          <cell r="DK49">
            <v>3.2048450502973808E-2</v>
          </cell>
          <cell r="DL49">
            <v>4.9160769055234612E-4</v>
          </cell>
          <cell r="DM49">
            <v>0.49794617729493151</v>
          </cell>
        </row>
        <row r="50">
          <cell r="CR50">
            <v>2017</v>
          </cell>
          <cell r="CS50">
            <v>0</v>
          </cell>
          <cell r="CT50">
            <v>0</v>
          </cell>
          <cell r="CU50">
            <v>1.1517911651046051</v>
          </cell>
          <cell r="CV50">
            <v>0.49909034559529414</v>
          </cell>
          <cell r="CW50">
            <v>0</v>
          </cell>
          <cell r="CX50">
            <v>1.412688285481287E-2</v>
          </cell>
          <cell r="CY50">
            <v>1.8301628201755726E-3</v>
          </cell>
          <cell r="CZ50">
            <v>6.0119611176266109E-2</v>
          </cell>
          <cell r="DA50">
            <v>0</v>
          </cell>
          <cell r="DB50">
            <v>6.045428263960937E-2</v>
          </cell>
          <cell r="DC50">
            <v>0.1578434781238198</v>
          </cell>
          <cell r="DD50">
            <v>0.14330547878237682</v>
          </cell>
          <cell r="DE50">
            <v>1.3744179574736537E-2</v>
          </cell>
          <cell r="DF50">
            <v>0.18182376973144701</v>
          </cell>
          <cell r="DG50">
            <v>1.9592751798490408E-2</v>
          </cell>
          <cell r="DH50">
            <v>-1.3977799242348782E-4</v>
          </cell>
          <cell r="DI50">
            <v>0</v>
          </cell>
          <cell r="DJ50">
            <v>0</v>
          </cell>
          <cell r="DK50">
            <v>3.9365029535225853E-2</v>
          </cell>
          <cell r="DL50">
            <v>4.6778732268413955E-4</v>
          </cell>
          <cell r="DM50">
            <v>0.47424546717325539</v>
          </cell>
        </row>
        <row r="51">
          <cell r="CR51">
            <v>2018</v>
          </cell>
          <cell r="CS51">
            <v>0</v>
          </cell>
          <cell r="CT51">
            <v>0</v>
          </cell>
          <cell r="CU51">
            <v>1.1259794231288498</v>
          </cell>
          <cell r="CV51">
            <v>0.44661172594571996</v>
          </cell>
          <cell r="CW51">
            <v>0</v>
          </cell>
          <cell r="CX51">
            <v>1.2642391589215573E-2</v>
          </cell>
          <cell r="CY51">
            <v>2.5450801858887756E-3</v>
          </cell>
          <cell r="CZ51">
            <v>8.8057481794149628E-2</v>
          </cell>
          <cell r="DA51">
            <v>0</v>
          </cell>
          <cell r="DB51">
            <v>5.7086402249748647E-2</v>
          </cell>
          <cell r="DC51">
            <v>0.1390100197658298</v>
          </cell>
          <cell r="DD51">
            <v>0.17135577163380403</v>
          </cell>
          <cell r="DE51">
            <v>1.3433566788309696E-2</v>
          </cell>
          <cell r="DF51">
            <v>0.17621466261915358</v>
          </cell>
          <cell r="DG51">
            <v>1.9084230945928933E-2</v>
          </cell>
          <cell r="DH51">
            <v>-6.1910388898626703E-5</v>
          </cell>
          <cell r="DI51">
            <v>0</v>
          </cell>
          <cell r="DJ51">
            <v>0</v>
          </cell>
          <cell r="DK51">
            <v>4.5757026653044555E-2</v>
          </cell>
          <cell r="DL51">
            <v>4.5656913924692539E-4</v>
          </cell>
          <cell r="DM51">
            <v>0.47315347647601047</v>
          </cell>
        </row>
        <row r="52">
          <cell r="CR52">
            <v>2019</v>
          </cell>
          <cell r="CS52">
            <v>0</v>
          </cell>
          <cell r="CT52">
            <v>0</v>
          </cell>
          <cell r="CU52">
            <v>1.0466744237139192</v>
          </cell>
          <cell r="CV52">
            <v>0.4196087523400146</v>
          </cell>
          <cell r="CW52">
            <v>0</v>
          </cell>
          <cell r="CX52">
            <v>1.2150882808313074E-2</v>
          </cell>
          <cell r="CY52">
            <v>3.0066939898821983E-3</v>
          </cell>
          <cell r="CZ52">
            <v>8.8574134396188345E-2</v>
          </cell>
          <cell r="DA52">
            <v>0</v>
          </cell>
          <cell r="DB52">
            <v>4.9590836517911699E-2</v>
          </cell>
          <cell r="DC52">
            <v>0.1247358183051835</v>
          </cell>
          <cell r="DD52">
            <v>0.15709210721398298</v>
          </cell>
          <cell r="DE52">
            <v>1.1300025676388579E-2</v>
          </cell>
          <cell r="DF52">
            <v>0.16306663627053308</v>
          </cell>
          <cell r="DG52">
            <v>1.7581202301293949E-2</v>
          </cell>
          <cell r="DH52">
            <v>-3.2666105772465692E-5</v>
          </cell>
          <cell r="DI52">
            <v>0</v>
          </cell>
          <cell r="DJ52">
            <v>0</v>
          </cell>
          <cell r="DK52">
            <v>4.8469056884719627E-2</v>
          </cell>
          <cell r="DL52">
            <v>4.1989621669861842E-4</v>
          </cell>
          <cell r="DM52">
            <v>0.50227080806759261</v>
          </cell>
        </row>
        <row r="53">
          <cell r="CR53">
            <v>2020</v>
          </cell>
          <cell r="CS53">
            <v>0</v>
          </cell>
          <cell r="CT53">
            <v>0</v>
          </cell>
          <cell r="CU53">
            <v>0.94580471240552999</v>
          </cell>
          <cell r="CV53">
            <v>0.3175037039288493</v>
          </cell>
          <cell r="CW53">
            <v>0</v>
          </cell>
          <cell r="CX53">
            <v>9.0498478394405758E-3</v>
          </cell>
          <cell r="CY53">
            <v>2.8839462469755308E-3</v>
          </cell>
          <cell r="CZ53">
            <v>7.4269210252760648E-2</v>
          </cell>
          <cell r="DA53">
            <v>0</v>
          </cell>
          <cell r="DB53">
            <v>4.9185499463817339E-2</v>
          </cell>
          <cell r="DC53">
            <v>0.14794661130779937</v>
          </cell>
          <cell r="DD53">
            <v>0.17016581249885637</v>
          </cell>
          <cell r="DE53">
            <v>1.0079735297108603E-2</v>
          </cell>
          <cell r="DF53">
            <v>0.14853674542036124</v>
          </cell>
          <cell r="DG53">
            <v>1.622455406972903E-2</v>
          </cell>
          <cell r="DH53">
            <v>-4.0953920167645095E-5</v>
          </cell>
          <cell r="DI53">
            <v>0</v>
          </cell>
          <cell r="DJ53">
            <v>0</v>
          </cell>
          <cell r="DK53">
            <v>5.0647862679977347E-2</v>
          </cell>
          <cell r="DL53">
            <v>3.877711261728008E-4</v>
          </cell>
          <cell r="DM53">
            <v>0.5376085898324936</v>
          </cell>
        </row>
        <row r="54">
          <cell r="CR54">
            <v>2021</v>
          </cell>
          <cell r="CS54">
            <v>0</v>
          </cell>
          <cell r="CT54">
            <v>0</v>
          </cell>
          <cell r="CU54">
            <v>0.93185153152734357</v>
          </cell>
          <cell r="CV54">
            <v>0.31845165713976775</v>
          </cell>
          <cell r="CW54">
            <v>0</v>
          </cell>
          <cell r="CX54">
            <v>9.2394249083007241E-3</v>
          </cell>
          <cell r="CY54">
            <v>3.9233421290651447E-3</v>
          </cell>
          <cell r="CZ54">
            <v>9.7885111567575331E-2</v>
          </cell>
          <cell r="DA54">
            <v>0</v>
          </cell>
          <cell r="DB54">
            <v>4.2936503015767923E-2</v>
          </cell>
          <cell r="DC54">
            <v>0.11858275210710952</v>
          </cell>
          <cell r="DD54">
            <v>0.18046979945096767</v>
          </cell>
          <cell r="DE54">
            <v>9.1237348211679632E-3</v>
          </cell>
          <cell r="DF54">
            <v>0.13637055587700789</v>
          </cell>
          <cell r="DG54">
            <v>1.49035762325149E-2</v>
          </cell>
          <cell r="DH54">
            <v>-3.4925721901106861E-5</v>
          </cell>
          <cell r="DI54">
            <v>0</v>
          </cell>
          <cell r="DJ54">
            <v>0</v>
          </cell>
          <cell r="DK54">
            <v>5.3149519692042624E-2</v>
          </cell>
          <cell r="DL54">
            <v>3.612796035085868E-4</v>
          </cell>
          <cell r="DM54">
            <v>0.52703170002019495</v>
          </cell>
        </row>
        <row r="55">
          <cell r="CR55">
            <v>2022</v>
          </cell>
          <cell r="CS55">
            <v>0</v>
          </cell>
          <cell r="CT55">
            <v>0</v>
          </cell>
          <cell r="CU55">
            <v>0.93454264233665185</v>
          </cell>
          <cell r="CV55">
            <v>0.31932836890298788</v>
          </cell>
          <cell r="CW55">
            <v>0</v>
          </cell>
          <cell r="CX55">
            <v>9.2956298175459924E-3</v>
          </cell>
          <cell r="CY55">
            <v>3.7488835642255536E-3</v>
          </cell>
          <cell r="CZ55">
            <v>0.10946244255918994</v>
          </cell>
          <cell r="DA55">
            <v>0</v>
          </cell>
          <cell r="DB55">
            <v>4.2282282732816756E-2</v>
          </cell>
          <cell r="DC55">
            <v>0.11927448642162396</v>
          </cell>
          <cell r="DD55">
            <v>0.17747814379514565</v>
          </cell>
          <cell r="DE55">
            <v>8.7856572066679871E-3</v>
          </cell>
          <cell r="DF55">
            <v>0.13060156659917072</v>
          </cell>
          <cell r="DG55">
            <v>1.4324260873240721E-2</v>
          </cell>
          <cell r="DH55">
            <v>-3.9080135963066108E-5</v>
          </cell>
          <cell r="DI55">
            <v>0</v>
          </cell>
          <cell r="DJ55">
            <v>0</v>
          </cell>
          <cell r="DK55">
            <v>5.7673570318898235E-2</v>
          </cell>
          <cell r="DL55">
            <v>3.4865241882183672E-4</v>
          </cell>
          <cell r="DM55">
            <v>0.52232770794173222</v>
          </cell>
        </row>
        <row r="56">
          <cell r="CR56">
            <v>2023</v>
          </cell>
          <cell r="CS56">
            <v>0</v>
          </cell>
          <cell r="CT56">
            <v>0</v>
          </cell>
          <cell r="CU56">
            <v>0.93535986354777245</v>
          </cell>
          <cell r="CV56">
            <v>0.34714332239151197</v>
          </cell>
          <cell r="CW56">
            <v>0</v>
          </cell>
          <cell r="CX56">
            <v>1.0172309331529888E-2</v>
          </cell>
          <cell r="CY56">
            <v>4.5032931817459588E-3</v>
          </cell>
          <cell r="CZ56">
            <v>0.10204919650824522</v>
          </cell>
          <cell r="DA56">
            <v>0</v>
          </cell>
          <cell r="DB56">
            <v>4.1019980208593987E-2</v>
          </cell>
          <cell r="DC56">
            <v>0.11282235884559857</v>
          </cell>
          <cell r="DD56">
            <v>0.16863801239336554</v>
          </cell>
          <cell r="DE56">
            <v>8.5384077158207825E-3</v>
          </cell>
          <cell r="DF56">
            <v>0.12740367453033824</v>
          </cell>
          <cell r="DG56">
            <v>1.3112156927375874E-2</v>
          </cell>
          <cell r="DH56">
            <v>-4.2848486353584007E-5</v>
          </cell>
          <cell r="DI56">
            <v>0</v>
          </cell>
          <cell r="DJ56">
            <v>0</v>
          </cell>
          <cell r="DK56">
            <v>6.2890522170483673E-2</v>
          </cell>
          <cell r="DL56">
            <v>3.4240663427649717E-4</v>
          </cell>
          <cell r="DM56">
            <v>0.51616096211412854</v>
          </cell>
        </row>
        <row r="57">
          <cell r="CR57">
            <v>2024</v>
          </cell>
          <cell r="CS57">
            <v>0</v>
          </cell>
          <cell r="CT57">
            <v>0</v>
          </cell>
          <cell r="CU57">
            <v>0.92175254449202049</v>
          </cell>
          <cell r="CV57">
            <v>0.34915871137794813</v>
          </cell>
          <cell r="CW57">
            <v>0</v>
          </cell>
          <cell r="CX57">
            <v>1.0052778209055818E-2</v>
          </cell>
          <cell r="CY57">
            <v>3.2190339521246327E-3</v>
          </cell>
          <cell r="CZ57">
            <v>9.4857189461665908E-2</v>
          </cell>
          <cell r="DA57">
            <v>0</v>
          </cell>
          <cell r="DB57">
            <v>4.0099276391877998E-2</v>
          </cell>
          <cell r="DC57">
            <v>0.11142803906341507</v>
          </cell>
          <cell r="DD57">
            <v>0.16661991681535954</v>
          </cell>
          <cell r="DE57">
            <v>8.4412435392524163E-3</v>
          </cell>
          <cell r="DF57">
            <v>0.12501357096181157</v>
          </cell>
          <cell r="DG57">
            <v>1.2904120419511342E-2</v>
          </cell>
          <cell r="DH57">
            <v>-4.1335700001653772E-5</v>
          </cell>
          <cell r="DI57">
            <v>0</v>
          </cell>
          <cell r="DJ57">
            <v>0</v>
          </cell>
          <cell r="DK57">
            <v>6.8671582355877822E-2</v>
          </cell>
          <cell r="DL57">
            <v>3.4016822642868945E-4</v>
          </cell>
          <cell r="DM57">
            <v>0.51601128514304506</v>
          </cell>
        </row>
        <row r="58">
          <cell r="CR58">
            <v>2025</v>
          </cell>
          <cell r="CS58">
            <v>0</v>
          </cell>
          <cell r="CT58">
            <v>0</v>
          </cell>
          <cell r="CU58">
            <v>0.91434992870484377</v>
          </cell>
          <cell r="CV58">
            <v>0.34974317600747284</v>
          </cell>
          <cell r="CW58">
            <v>0</v>
          </cell>
          <cell r="CX58">
            <v>1.012881097574498E-2</v>
          </cell>
          <cell r="CY58">
            <v>4.276936074517605E-3</v>
          </cell>
          <cell r="CZ58">
            <v>9.2996715309619157E-2</v>
          </cell>
          <cell r="DA58">
            <v>0</v>
          </cell>
          <cell r="DB58">
            <v>3.9283152463967741E-2</v>
          </cell>
          <cell r="DC58">
            <v>0.10920733845457282</v>
          </cell>
          <cell r="DD58">
            <v>0.1645660586753728</v>
          </cell>
          <cell r="DE58">
            <v>8.3301297745209685E-3</v>
          </cell>
          <cell r="DF58">
            <v>0.1231852177827512</v>
          </cell>
          <cell r="DG58">
            <v>1.2656459578426749E-2</v>
          </cell>
          <cell r="DH58">
            <v>-2.4066392122929162E-5</v>
          </cell>
          <cell r="DI58">
            <v>0</v>
          </cell>
          <cell r="DJ58">
            <v>0</v>
          </cell>
          <cell r="DK58">
            <v>7.4034120674953061E-2</v>
          </cell>
          <cell r="DL58">
            <v>3.3647481481514723E-4</v>
          </cell>
          <cell r="DM58">
            <v>0.51540831540985421</v>
          </cell>
        </row>
        <row r="59">
          <cell r="CR59">
            <v>2026</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row>
        <row r="60">
          <cell r="CR60">
            <v>2027</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row>
        <row r="61">
          <cell r="CR61">
            <v>2028</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row>
        <row r="62">
          <cell r="CR62">
            <v>2029</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row>
        <row r="63">
          <cell r="CR63">
            <v>2030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row>
        <row r="64">
          <cell r="CR64">
            <v>2031</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row>
        <row r="65">
          <cell r="CR65">
            <v>2032</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row>
        <row r="66">
          <cell r="CR66">
            <v>2033</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row>
        <row r="67">
          <cell r="CR67">
            <v>2034</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row>
        <row r="68">
          <cell r="CR68">
            <v>2035</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row>
      </sheetData>
      <sheetData sheetId="37">
        <row r="3">
          <cell r="DH3" t="str">
            <v>År</v>
          </cell>
          <cell r="DI3" t="str">
            <v>Elektricitet</v>
          </cell>
          <cell r="DJ3" t="str">
            <v>Fjernvarme</v>
          </cell>
          <cell r="DK3" t="str">
            <v>Brændsel Total</v>
          </cell>
          <cell r="DL3" t="str">
            <v>Kul</v>
          </cell>
          <cell r="DM3" t="str">
            <v>Brunkul</v>
          </cell>
          <cell r="DN3" t="str">
            <v>Fuelolie</v>
          </cell>
          <cell r="DO3" t="str">
            <v>Gasolie</v>
          </cell>
          <cell r="DP3" t="str">
            <v>Naturgas</v>
          </cell>
          <cell r="DQ3" t="str">
            <v>Tørv</v>
          </cell>
          <cell r="DR3" t="str">
            <v>Halm</v>
          </cell>
          <cell r="DS3" t="str">
            <v>Træpiller</v>
          </cell>
          <cell r="DT3" t="str">
            <v>Træflis</v>
          </cell>
          <cell r="DU3" t="str">
            <v>Træaffald</v>
          </cell>
          <cell r="DV3" t="str">
            <v>Affald</v>
          </cell>
          <cell r="DW3" t="str">
            <v>Biogas</v>
          </cell>
          <cell r="DX3" t="str">
            <v>Bioolie</v>
          </cell>
          <cell r="DY3" t="str">
            <v>SNG</v>
          </cell>
          <cell r="DZ3" t="str">
            <v>Uran</v>
          </cell>
        </row>
        <row r="4">
          <cell r="DH4">
            <v>0</v>
          </cell>
          <cell r="DI4" t="str">
            <v>PJ</v>
          </cell>
          <cell r="DJ4" t="str">
            <v>PJ</v>
          </cell>
          <cell r="DK4" t="str">
            <v>PJ</v>
          </cell>
          <cell r="DL4" t="str">
            <v>PJ</v>
          </cell>
          <cell r="DM4" t="str">
            <v>PJ</v>
          </cell>
          <cell r="DN4" t="str">
            <v>PJ</v>
          </cell>
          <cell r="DO4" t="str">
            <v>PJ</v>
          </cell>
          <cell r="DP4" t="str">
            <v>PJ</v>
          </cell>
          <cell r="DQ4" t="str">
            <v>PJ</v>
          </cell>
          <cell r="DR4" t="str">
            <v>PJ</v>
          </cell>
          <cell r="DS4" t="str">
            <v>PJ</v>
          </cell>
          <cell r="DT4" t="str">
            <v>PJ</v>
          </cell>
          <cell r="DU4" t="str">
            <v>PJ</v>
          </cell>
          <cell r="DV4" t="str">
            <v>PJ</v>
          </cell>
          <cell r="DW4" t="str">
            <v>PJ</v>
          </cell>
          <cell r="DX4" t="str">
            <v>PJ</v>
          </cell>
          <cell r="DY4" t="str">
            <v>PJ</v>
          </cell>
          <cell r="DZ4" t="str">
            <v>PJ</v>
          </cell>
        </row>
        <row r="5">
          <cell r="DH5">
            <v>1972</v>
          </cell>
          <cell r="DI5">
            <v>0</v>
          </cell>
          <cell r="DJ5">
            <v>0</v>
          </cell>
          <cell r="DK5">
            <v>0</v>
          </cell>
          <cell r="DL5">
            <v>0</v>
          </cell>
          <cell r="DM5">
            <v>0</v>
          </cell>
          <cell r="DN5">
            <v>0</v>
          </cell>
          <cell r="DO5">
            <v>0</v>
          </cell>
          <cell r="DP5">
            <v>0</v>
          </cell>
          <cell r="DQ5">
            <v>0</v>
          </cell>
          <cell r="DR5">
            <v>0</v>
          </cell>
          <cell r="DS5">
            <v>0</v>
          </cell>
          <cell r="DT5">
            <v>0</v>
          </cell>
          <cell r="DU5">
            <v>0</v>
          </cell>
          <cell r="DV5">
            <v>0</v>
          </cell>
          <cell r="DW5">
            <v>0</v>
          </cell>
          <cell r="DX5">
            <v>0</v>
          </cell>
          <cell r="DY5">
            <v>0</v>
          </cell>
          <cell r="DZ5">
            <v>0</v>
          </cell>
        </row>
        <row r="6">
          <cell r="DH6">
            <v>1973</v>
          </cell>
          <cell r="DI6">
            <v>0</v>
          </cell>
          <cell r="DJ6">
            <v>0</v>
          </cell>
          <cell r="DK6">
            <v>0</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row>
        <row r="7">
          <cell r="DH7">
            <v>1974</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row>
        <row r="8">
          <cell r="DH8">
            <v>1975</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row>
        <row r="9">
          <cell r="DH9">
            <v>1976</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row>
        <row r="10">
          <cell r="DH10">
            <v>1977</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row>
        <row r="11">
          <cell r="DH11">
            <v>1978</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row>
        <row r="12">
          <cell r="DH12">
            <v>1979</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row>
        <row r="13">
          <cell r="DH13">
            <v>1980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row>
        <row r="14">
          <cell r="DH14">
            <v>1981</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row>
        <row r="15">
          <cell r="DH15">
            <v>1982</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row>
        <row r="16">
          <cell r="DH16">
            <v>1983</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row>
        <row r="17">
          <cell r="DH17">
            <v>1984</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row>
        <row r="18">
          <cell r="DH18">
            <v>1985</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row>
        <row r="19">
          <cell r="DH19">
            <v>1986</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row>
        <row r="20">
          <cell r="DH20">
            <v>1987</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row>
        <row r="21">
          <cell r="DH21">
            <v>1988</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row>
        <row r="22">
          <cell r="DH22">
            <v>1989</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row>
        <row r="23">
          <cell r="DH23">
            <v>1990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row>
        <row r="24">
          <cell r="DH24">
            <v>1991</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row>
        <row r="25">
          <cell r="DH25">
            <v>1992</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row>
        <row r="26">
          <cell r="DH26">
            <v>1993</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row>
        <row r="27">
          <cell r="DH27">
            <v>1994</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row>
        <row r="28">
          <cell r="DH28">
            <v>1995</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row>
        <row r="29">
          <cell r="DH29">
            <v>1996</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row>
        <row r="30">
          <cell r="DH30">
            <v>1997</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row>
        <row r="31">
          <cell r="DH31">
            <v>1998</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row>
        <row r="32">
          <cell r="DH32">
            <v>1999</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row>
        <row r="33">
          <cell r="DH33">
            <v>2000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row>
        <row r="34">
          <cell r="DH34">
            <v>2001</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row>
        <row r="35">
          <cell r="DH35">
            <v>2002</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row>
        <row r="36">
          <cell r="DH36">
            <v>2003</v>
          </cell>
          <cell r="DI36">
            <v>0</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row>
        <row r="37">
          <cell r="DH37">
            <v>2004</v>
          </cell>
          <cell r="DI37">
            <v>0</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row>
        <row r="38">
          <cell r="DH38">
            <v>2005</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row>
        <row r="39">
          <cell r="DH39">
            <v>2006</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row>
        <row r="40">
          <cell r="DH40">
            <v>2007</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row>
        <row r="41">
          <cell r="DH41">
            <v>2008</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row>
        <row r="42">
          <cell r="DH42">
            <v>2009</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row>
        <row r="43">
          <cell r="DH43">
            <v>2010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row>
        <row r="44">
          <cell r="DH44">
            <v>2011</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row>
        <row r="45">
          <cell r="DH45">
            <v>2012</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row>
        <row r="46">
          <cell r="DH46">
            <v>2013</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row>
        <row r="47">
          <cell r="DH47">
            <v>2014</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row>
        <row r="48">
          <cell r="DH48">
            <v>2015</v>
          </cell>
          <cell r="DI48">
            <v>6.7751083468291018</v>
          </cell>
          <cell r="DJ48">
            <v>18.370991896941177</v>
          </cell>
          <cell r="DK48">
            <v>31.368890941728424</v>
          </cell>
          <cell r="DL48">
            <v>0.70518858148174435</v>
          </cell>
          <cell r="DM48">
            <v>0</v>
          </cell>
          <cell r="DN48">
            <v>0</v>
          </cell>
          <cell r="DO48">
            <v>3.5587160129783836E-2</v>
          </cell>
          <cell r="DP48">
            <v>5.0921471849746149</v>
          </cell>
          <cell r="DQ48">
            <v>0</v>
          </cell>
          <cell r="DR48">
            <v>4.3332206350927738</v>
          </cell>
          <cell r="DS48">
            <v>2.1411883773451858E-2</v>
          </cell>
          <cell r="DT48">
            <v>9.2599796041236502</v>
          </cell>
          <cell r="DU48">
            <v>0.45787613926424447</v>
          </cell>
          <cell r="DV48">
            <v>7.7766719342467594</v>
          </cell>
          <cell r="DW48">
            <v>3.6868078186413977</v>
          </cell>
          <cell r="DX48">
            <v>0</v>
          </cell>
          <cell r="DY48">
            <v>0</v>
          </cell>
          <cell r="DZ48">
            <v>0</v>
          </cell>
        </row>
        <row r="49">
          <cell r="DH49">
            <v>2016</v>
          </cell>
          <cell r="DI49">
            <v>8.1300792674573774</v>
          </cell>
          <cell r="DJ49">
            <v>20.488464956526936</v>
          </cell>
          <cell r="DK49">
            <v>35.187345689741321</v>
          </cell>
          <cell r="DL49">
            <v>0.70239599049593371</v>
          </cell>
          <cell r="DM49">
            <v>0</v>
          </cell>
          <cell r="DN49">
            <v>0</v>
          </cell>
          <cell r="DO49">
            <v>3.5526013518000284E-2</v>
          </cell>
          <cell r="DP49">
            <v>8.1769153334719888</v>
          </cell>
          <cell r="DQ49">
            <v>0</v>
          </cell>
          <cell r="DR49">
            <v>4.3379197719854519</v>
          </cell>
          <cell r="DS49">
            <v>1.6350787525815497E-2</v>
          </cell>
          <cell r="DT49">
            <v>10.015369824491906</v>
          </cell>
          <cell r="DU49">
            <v>0.4563503787795285</v>
          </cell>
          <cell r="DV49">
            <v>7.7637882503737572</v>
          </cell>
          <cell r="DW49">
            <v>3.6827293390989335</v>
          </cell>
          <cell r="DX49">
            <v>0</v>
          </cell>
          <cell r="DY49">
            <v>0</v>
          </cell>
          <cell r="DZ49">
            <v>0</v>
          </cell>
        </row>
        <row r="50">
          <cell r="DH50">
            <v>2017</v>
          </cell>
          <cell r="DI50">
            <v>9.1145559723155714</v>
          </cell>
          <cell r="DJ50">
            <v>22.515735566885876</v>
          </cell>
          <cell r="DK50">
            <v>38.01629402573149</v>
          </cell>
          <cell r="DL50">
            <v>0.699634063074698</v>
          </cell>
          <cell r="DM50">
            <v>0</v>
          </cell>
          <cell r="DN50">
            <v>1.2386384841454293E-4</v>
          </cell>
          <cell r="DO50">
            <v>3.4769844160298546E-2</v>
          </cell>
          <cell r="DP50">
            <v>8.340698186355036</v>
          </cell>
          <cell r="DQ50">
            <v>0</v>
          </cell>
          <cell r="DR50">
            <v>5.8112765644124513</v>
          </cell>
          <cell r="DS50">
            <v>1.8303695413878843E-2</v>
          </cell>
          <cell r="DT50">
            <v>11.325000502149013</v>
          </cell>
          <cell r="DU50">
            <v>0.45513902088399366</v>
          </cell>
          <cell r="DV50">
            <v>7.6821696972399005</v>
          </cell>
          <cell r="DW50">
            <v>3.6491785881938168</v>
          </cell>
          <cell r="DX50">
            <v>0</v>
          </cell>
          <cell r="DY50">
            <v>0</v>
          </cell>
          <cell r="DZ50">
            <v>0</v>
          </cell>
        </row>
        <row r="51">
          <cell r="DH51">
            <v>2018</v>
          </cell>
          <cell r="DI51">
            <v>9.8568215814652032</v>
          </cell>
          <cell r="DJ51">
            <v>24.329453196637363</v>
          </cell>
          <cell r="DK51">
            <v>40.556693772543149</v>
          </cell>
          <cell r="DL51">
            <v>0.69522148571391662</v>
          </cell>
          <cell r="DM51">
            <v>0</v>
          </cell>
          <cell r="DN51">
            <v>5.969070293468775E-4</v>
          </cell>
          <cell r="DO51">
            <v>3.7060417758966943E-2</v>
          </cell>
          <cell r="DP51">
            <v>9.2082366958071056</v>
          </cell>
          <cell r="DQ51">
            <v>0</v>
          </cell>
          <cell r="DR51">
            <v>5.7784879154030255</v>
          </cell>
          <cell r="DS51">
            <v>2.5722211167674671E-2</v>
          </cell>
          <cell r="DT51">
            <v>13.044445616624492</v>
          </cell>
          <cell r="DU51">
            <v>0.4538519962462273</v>
          </cell>
          <cell r="DV51">
            <v>7.6713137213583176</v>
          </cell>
          <cell r="DW51">
            <v>3.6406300529722908</v>
          </cell>
          <cell r="DX51">
            <v>1.1267524618059012E-3</v>
          </cell>
          <cell r="DY51">
            <v>0</v>
          </cell>
          <cell r="DZ51">
            <v>0</v>
          </cell>
        </row>
        <row r="52">
          <cell r="DH52">
            <v>2019</v>
          </cell>
          <cell r="DI52">
            <v>10.079702551033341</v>
          </cell>
          <cell r="DJ52">
            <v>24.098359084112502</v>
          </cell>
          <cell r="DK52">
            <v>40.350186461278902</v>
          </cell>
          <cell r="DL52">
            <v>0</v>
          </cell>
          <cell r="DM52">
            <v>0</v>
          </cell>
          <cell r="DN52">
            <v>4.6944987408828259E-4</v>
          </cell>
          <cell r="DO52">
            <v>4.2872045673898983E-2</v>
          </cell>
          <cell r="DP52">
            <v>10.35814591129453</v>
          </cell>
          <cell r="DQ52">
            <v>0</v>
          </cell>
          <cell r="DR52">
            <v>5.1851613470229712</v>
          </cell>
          <cell r="DS52">
            <v>1.7786633744472799E-2</v>
          </cell>
          <cell r="DT52">
            <v>13.169746001989001</v>
          </cell>
          <cell r="DU52">
            <v>0.22843977045957489</v>
          </cell>
          <cell r="DV52">
            <v>7.7114127805245358</v>
          </cell>
          <cell r="DW52">
            <v>3.633899994640085</v>
          </cell>
          <cell r="DX52">
            <v>2.2525260557399018E-3</v>
          </cell>
          <cell r="DY52">
            <v>0</v>
          </cell>
          <cell r="DZ52">
            <v>0</v>
          </cell>
        </row>
        <row r="53">
          <cell r="DH53">
            <v>2020</v>
          </cell>
          <cell r="DI53">
            <v>10.961695493351669</v>
          </cell>
          <cell r="DJ53">
            <v>25.161817836517105</v>
          </cell>
          <cell r="DK53">
            <v>42.421925938308391</v>
          </cell>
          <cell r="DL53">
            <v>0</v>
          </cell>
          <cell r="DM53">
            <v>0</v>
          </cell>
          <cell r="DN53">
            <v>3.1651014414867317E-3</v>
          </cell>
          <cell r="DO53">
            <v>4.0415579478018583E-2</v>
          </cell>
          <cell r="DP53">
            <v>12.584171349035708</v>
          </cell>
          <cell r="DQ53">
            <v>0</v>
          </cell>
          <cell r="DR53">
            <v>5.1945756083577397</v>
          </cell>
          <cell r="DS53">
            <v>1.0972070957234667E-2</v>
          </cell>
          <cell r="DT53">
            <v>13.019772524173982</v>
          </cell>
          <cell r="DU53">
            <v>0.23332192857966272</v>
          </cell>
          <cell r="DV53">
            <v>7.6945411612509078</v>
          </cell>
          <cell r="DW53">
            <v>3.6409906150336537</v>
          </cell>
          <cell r="DX53">
            <v>0</v>
          </cell>
          <cell r="DY53">
            <v>0</v>
          </cell>
          <cell r="DZ53">
            <v>0</v>
          </cell>
        </row>
        <row r="54">
          <cell r="DH54">
            <v>2021</v>
          </cell>
          <cell r="DI54">
            <v>12.491523362038018</v>
          </cell>
          <cell r="DJ54">
            <v>26.976683302865634</v>
          </cell>
          <cell r="DK54">
            <v>46.028020496754088</v>
          </cell>
          <cell r="DL54">
            <v>0</v>
          </cell>
          <cell r="DM54">
            <v>0</v>
          </cell>
          <cell r="DN54">
            <v>2.8735666550308366E-3</v>
          </cell>
          <cell r="DO54">
            <v>5.149334938618428E-2</v>
          </cell>
          <cell r="DP54">
            <v>16.668820986245077</v>
          </cell>
          <cell r="DQ54">
            <v>0</v>
          </cell>
          <cell r="DR54">
            <v>5.1956173868375517</v>
          </cell>
          <cell r="DS54">
            <v>1.3838864464777233E-2</v>
          </cell>
          <cell r="DT54">
            <v>12.694745085620154</v>
          </cell>
          <cell r="DU54">
            <v>0.23327330785187403</v>
          </cell>
          <cell r="DV54">
            <v>7.5886053246115912</v>
          </cell>
          <cell r="DW54">
            <v>3.5787526250818553</v>
          </cell>
          <cell r="DX54">
            <v>0</v>
          </cell>
          <cell r="DY54">
            <v>0</v>
          </cell>
          <cell r="DZ54">
            <v>0</v>
          </cell>
        </row>
        <row r="55">
          <cell r="DH55">
            <v>2022</v>
          </cell>
          <cell r="DI55">
            <v>12.706877805432704</v>
          </cell>
          <cell r="DJ55">
            <v>27.466043166440485</v>
          </cell>
          <cell r="DK55">
            <v>46.816137403590822</v>
          </cell>
          <cell r="DL55">
            <v>0</v>
          </cell>
          <cell r="DM55">
            <v>0</v>
          </cell>
          <cell r="DN55">
            <v>3.8093052943750649E-3</v>
          </cell>
          <cell r="DO55">
            <v>5.1071980728837778E-2</v>
          </cell>
          <cell r="DP55">
            <v>17.107392304977967</v>
          </cell>
          <cell r="DQ55">
            <v>0</v>
          </cell>
          <cell r="DR55">
            <v>5.185062180153043</v>
          </cell>
          <cell r="DS55">
            <v>3.2295453275082465E-2</v>
          </cell>
          <cell r="DT55">
            <v>12.927885544384619</v>
          </cell>
          <cell r="DU55">
            <v>0.23611477087393326</v>
          </cell>
          <cell r="DV55">
            <v>7.6910765855997614</v>
          </cell>
          <cell r="DW55">
            <v>3.5814292783032009</v>
          </cell>
          <cell r="DX55">
            <v>0</v>
          </cell>
          <cell r="DY55">
            <v>0</v>
          </cell>
          <cell r="DZ55">
            <v>0</v>
          </cell>
        </row>
        <row r="56">
          <cell r="DH56">
            <v>2023</v>
          </cell>
          <cell r="DI56">
            <v>12.760592186141716</v>
          </cell>
          <cell r="DJ56">
            <v>27.375004708095481</v>
          </cell>
          <cell r="DK56">
            <v>46.628593187096982</v>
          </cell>
          <cell r="DL56">
            <v>0</v>
          </cell>
          <cell r="DM56">
            <v>0</v>
          </cell>
          <cell r="DN56">
            <v>4.592136573625537E-3</v>
          </cell>
          <cell r="DO56">
            <v>6.2246070938881931E-2</v>
          </cell>
          <cell r="DP56">
            <v>17.094610329869425</v>
          </cell>
          <cell r="DQ56">
            <v>0</v>
          </cell>
          <cell r="DR56">
            <v>5.1584925930586571</v>
          </cell>
          <cell r="DS56">
            <v>6.7603191680326455E-2</v>
          </cell>
          <cell r="DT56">
            <v>12.955356378040589</v>
          </cell>
          <cell r="DU56">
            <v>0.23922745996824751</v>
          </cell>
          <cell r="DV56">
            <v>7.7036820189891904</v>
          </cell>
          <cell r="DW56">
            <v>3.341219851533006</v>
          </cell>
          <cell r="DX56">
            <v>1.5631564450313759E-3</v>
          </cell>
          <cell r="DY56">
            <v>0</v>
          </cell>
          <cell r="DZ56">
            <v>0</v>
          </cell>
        </row>
        <row r="57">
          <cell r="DH57">
            <v>2024</v>
          </cell>
          <cell r="DI57">
            <v>11.971077519432276</v>
          </cell>
          <cell r="DJ57">
            <v>26.191574165296476</v>
          </cell>
          <cell r="DK57">
            <v>44.468940448428391</v>
          </cell>
          <cell r="DL57">
            <v>0</v>
          </cell>
          <cell r="DM57">
            <v>0</v>
          </cell>
          <cell r="DN57">
            <v>4.1340016537859334E-3</v>
          </cell>
          <cell r="DO57">
            <v>5.0662471193646273E-2</v>
          </cell>
          <cell r="DP57">
            <v>15.208391821485799</v>
          </cell>
          <cell r="DQ57">
            <v>0</v>
          </cell>
          <cell r="DR57">
            <v>5.1371970221176406</v>
          </cell>
          <cell r="DS57">
            <v>7.4977212476425303E-2</v>
          </cell>
          <cell r="DT57">
            <v>12.779990859827208</v>
          </cell>
          <cell r="DU57">
            <v>0.2418811009313572</v>
          </cell>
          <cell r="DV57">
            <v>7.636007541299735</v>
          </cell>
          <cell r="DW57">
            <v>3.3321015293653797</v>
          </cell>
          <cell r="DX57">
            <v>3.5968880774315749E-3</v>
          </cell>
          <cell r="DY57">
            <v>0</v>
          </cell>
          <cell r="DZ57">
            <v>0</v>
          </cell>
        </row>
        <row r="58">
          <cell r="DH58">
            <v>2025</v>
          </cell>
          <cell r="DI58">
            <v>11.628686339790494</v>
          </cell>
          <cell r="DJ58">
            <v>25.815312087756283</v>
          </cell>
          <cell r="DK58">
            <v>43.790701957343742</v>
          </cell>
          <cell r="DL58">
            <v>0</v>
          </cell>
          <cell r="DM58">
            <v>0</v>
          </cell>
          <cell r="DN58">
            <v>5.2274054754774734E-3</v>
          </cell>
          <cell r="DO58">
            <v>7.8009884775650545E-2</v>
          </cell>
          <cell r="DP58">
            <v>14.293195062869477</v>
          </cell>
          <cell r="DQ58">
            <v>0</v>
          </cell>
          <cell r="DR58">
            <v>5.1110057500121231</v>
          </cell>
          <cell r="DS58">
            <v>0.12462614509577932</v>
          </cell>
          <cell r="DT58">
            <v>12.983740451428863</v>
          </cell>
          <cell r="DU58">
            <v>0.24628768223303094</v>
          </cell>
          <cell r="DV58">
            <v>7.6224982365045681</v>
          </cell>
          <cell r="DW58">
            <v>3.3184810071359467</v>
          </cell>
          <cell r="DX58">
            <v>7.6303318128359849E-3</v>
          </cell>
          <cell r="DY58">
            <v>0</v>
          </cell>
          <cell r="DZ58">
            <v>0</v>
          </cell>
        </row>
        <row r="59">
          <cell r="DH59">
            <v>2026</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row>
        <row r="60">
          <cell r="DH60">
            <v>2027</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row>
        <row r="61">
          <cell r="DH61">
            <v>2028</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row>
        <row r="62">
          <cell r="DH62">
            <v>2029</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row>
        <row r="63">
          <cell r="DH63">
            <v>2030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row>
        <row r="64">
          <cell r="DH64">
            <v>2031</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row>
        <row r="65">
          <cell r="DH65">
            <v>2032</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row>
        <row r="66">
          <cell r="DH66">
            <v>2033</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row>
        <row r="67">
          <cell r="DH67">
            <v>2034</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row>
        <row r="68">
          <cell r="DH68">
            <v>2035</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row>
      </sheetData>
      <sheetData sheetId="38">
        <row r="3">
          <cell r="DI3" t="str">
            <v>År</v>
          </cell>
          <cell r="DJ3" t="str">
            <v>Elektricitet</v>
          </cell>
          <cell r="DK3" t="str">
            <v>Fjernvarme</v>
          </cell>
          <cell r="DL3" t="str">
            <v>Brændsel Total</v>
          </cell>
          <cell r="DM3" t="str">
            <v>Kul</v>
          </cell>
          <cell r="DN3" t="str">
            <v>Brunkul</v>
          </cell>
          <cell r="DO3" t="str">
            <v>Fuelolie</v>
          </cell>
          <cell r="DP3" t="str">
            <v>Gasolie</v>
          </cell>
          <cell r="DQ3" t="str">
            <v>Naturgas</v>
          </cell>
          <cell r="DR3" t="str">
            <v>Tørv</v>
          </cell>
          <cell r="DS3" t="str">
            <v>Halm</v>
          </cell>
          <cell r="DT3" t="str">
            <v>Træpiller</v>
          </cell>
          <cell r="DU3" t="str">
            <v>Træflis</v>
          </cell>
          <cell r="DV3" t="str">
            <v>Træaffald</v>
          </cell>
          <cell r="DW3" t="str">
            <v>Affald</v>
          </cell>
          <cell r="DX3" t="str">
            <v>Biogas</v>
          </cell>
          <cell r="DY3" t="str">
            <v>Bioolie</v>
          </cell>
          <cell r="DZ3" t="str">
            <v>SNG</v>
          </cell>
          <cell r="EA3" t="str">
            <v>Uran</v>
          </cell>
        </row>
        <row r="4">
          <cell r="DI4">
            <v>0</v>
          </cell>
          <cell r="DJ4" t="str">
            <v>PJ</v>
          </cell>
          <cell r="DK4" t="str">
            <v>PJ</v>
          </cell>
          <cell r="DL4" t="str">
            <v>PJ</v>
          </cell>
          <cell r="DM4" t="str">
            <v>PJ</v>
          </cell>
          <cell r="DN4" t="str">
            <v>PJ</v>
          </cell>
          <cell r="DO4" t="str">
            <v>PJ</v>
          </cell>
          <cell r="DP4" t="str">
            <v>PJ</v>
          </cell>
          <cell r="DQ4" t="str">
            <v>PJ</v>
          </cell>
          <cell r="DR4" t="str">
            <v>PJ</v>
          </cell>
          <cell r="DS4" t="str">
            <v>PJ</v>
          </cell>
          <cell r="DT4" t="str">
            <v>PJ</v>
          </cell>
          <cell r="DU4" t="str">
            <v>PJ</v>
          </cell>
          <cell r="DV4" t="str">
            <v>PJ</v>
          </cell>
          <cell r="DW4" t="str">
            <v>PJ</v>
          </cell>
          <cell r="DX4" t="str">
            <v>PJ</v>
          </cell>
          <cell r="DY4" t="str">
            <v>PJ</v>
          </cell>
          <cell r="DZ4" t="str">
            <v>PJ</v>
          </cell>
          <cell r="EA4" t="str">
            <v>PJ</v>
          </cell>
        </row>
        <row r="5">
          <cell r="DI5">
            <v>1972</v>
          </cell>
          <cell r="DJ5">
            <v>0</v>
          </cell>
          <cell r="DK5">
            <v>0</v>
          </cell>
          <cell r="DL5">
            <v>0</v>
          </cell>
          <cell r="DM5">
            <v>0</v>
          </cell>
          <cell r="DN5">
            <v>0</v>
          </cell>
          <cell r="DO5">
            <v>0</v>
          </cell>
          <cell r="DP5">
            <v>0</v>
          </cell>
          <cell r="DQ5">
            <v>0</v>
          </cell>
          <cell r="DR5">
            <v>0</v>
          </cell>
          <cell r="DS5">
            <v>0</v>
          </cell>
          <cell r="DT5">
            <v>0</v>
          </cell>
          <cell r="DU5">
            <v>0</v>
          </cell>
          <cell r="DV5">
            <v>0</v>
          </cell>
          <cell r="DW5">
            <v>0</v>
          </cell>
          <cell r="DX5">
            <v>0</v>
          </cell>
          <cell r="DY5">
            <v>0</v>
          </cell>
          <cell r="DZ5">
            <v>0</v>
          </cell>
          <cell r="EA5">
            <v>0</v>
          </cell>
        </row>
        <row r="6">
          <cell r="DI6">
            <v>1973</v>
          </cell>
          <cell r="DJ6">
            <v>0</v>
          </cell>
          <cell r="DK6">
            <v>0</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cell r="EA6">
            <v>0</v>
          </cell>
        </row>
        <row r="7">
          <cell r="DI7">
            <v>1974</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row>
        <row r="8">
          <cell r="DI8">
            <v>1975</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row>
        <row r="9">
          <cell r="DI9">
            <v>1976</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row>
        <row r="10">
          <cell r="DI10">
            <v>1977</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row>
        <row r="11">
          <cell r="DI11">
            <v>1978</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row>
        <row r="12">
          <cell r="DI12">
            <v>1979</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row>
        <row r="13">
          <cell r="DI13">
            <v>1980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row>
        <row r="14">
          <cell r="DI14">
            <v>1981</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row>
        <row r="15">
          <cell r="DI15">
            <v>1982</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row>
        <row r="16">
          <cell r="DI16">
            <v>1983</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row>
        <row r="17">
          <cell r="DI17">
            <v>1984</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row>
        <row r="18">
          <cell r="DI18">
            <v>1985</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row>
        <row r="19">
          <cell r="DI19">
            <v>1986</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row>
        <row r="20">
          <cell r="DI20">
            <v>1987</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row>
        <row r="21">
          <cell r="DI21">
            <v>1988</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row>
        <row r="22">
          <cell r="DI22">
            <v>1989</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row>
        <row r="23">
          <cell r="DI23">
            <v>1990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row>
        <row r="24">
          <cell r="DI24">
            <v>1991</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row>
        <row r="25">
          <cell r="DI25">
            <v>1992</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row>
        <row r="26">
          <cell r="DI26">
            <v>1993</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row>
        <row r="27">
          <cell r="DI27">
            <v>1994</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row>
        <row r="28">
          <cell r="DI28">
            <v>1995</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row>
        <row r="29">
          <cell r="DI29">
            <v>1996</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row>
        <row r="30">
          <cell r="DI30">
            <v>1997</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row>
        <row r="31">
          <cell r="DI31">
            <v>1998</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row>
        <row r="32">
          <cell r="DI32">
            <v>1999</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row>
        <row r="33">
          <cell r="DI33">
            <v>2000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row>
        <row r="34">
          <cell r="DI34">
            <v>2001</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row>
        <row r="35">
          <cell r="DI35">
            <v>2002</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row>
        <row r="36">
          <cell r="DI36">
            <v>2003</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cell r="EA36">
            <v>0</v>
          </cell>
        </row>
        <row r="37">
          <cell r="DI37">
            <v>2004</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cell r="EA37">
            <v>0</v>
          </cell>
        </row>
        <row r="38">
          <cell r="DI38">
            <v>2005</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row>
        <row r="39">
          <cell r="DI39">
            <v>2006</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row>
        <row r="40">
          <cell r="DI40">
            <v>2007</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row>
        <row r="41">
          <cell r="DI41">
            <v>2008</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row>
        <row r="42">
          <cell r="DI42">
            <v>2009</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row>
        <row r="43">
          <cell r="DI43">
            <v>2010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row>
        <row r="44">
          <cell r="DI44">
            <v>2011</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row>
        <row r="45">
          <cell r="DI45">
            <v>2012</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row>
        <row r="46">
          <cell r="DI46">
            <v>2013</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row>
        <row r="47">
          <cell r="DI47">
            <v>2014</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row>
        <row r="48">
          <cell r="DI48">
            <v>2015</v>
          </cell>
          <cell r="DJ48">
            <v>0</v>
          </cell>
          <cell r="DK48">
            <v>55.081522477664343</v>
          </cell>
          <cell r="DL48">
            <v>58.764688879182273</v>
          </cell>
          <cell r="DM48">
            <v>0.3299076996945533</v>
          </cell>
          <cell r="DN48">
            <v>0</v>
          </cell>
          <cell r="DO48">
            <v>6.2303416108001906E-2</v>
          </cell>
          <cell r="DP48">
            <v>9.6163269739882828</v>
          </cell>
          <cell r="DQ48">
            <v>28.869903175800999</v>
          </cell>
          <cell r="DR48">
            <v>0</v>
          </cell>
          <cell r="DS48">
            <v>5.8073528474345544</v>
          </cell>
          <cell r="DT48">
            <v>3.024314013343445</v>
          </cell>
          <cell r="DU48">
            <v>9.2118450458837184</v>
          </cell>
          <cell r="DV48">
            <v>0.73833905049366033</v>
          </cell>
          <cell r="DW48">
            <v>1.6472324256488075E-5</v>
          </cell>
          <cell r="DX48">
            <v>0.39402188781041458</v>
          </cell>
          <cell r="DY48">
            <v>0.71035829630040359</v>
          </cell>
          <cell r="DZ48">
            <v>0</v>
          </cell>
          <cell r="EA48">
            <v>0</v>
          </cell>
        </row>
        <row r="49">
          <cell r="DI49">
            <v>2016</v>
          </cell>
          <cell r="DJ49">
            <v>0</v>
          </cell>
          <cell r="DK49">
            <v>45.496186093580199</v>
          </cell>
          <cell r="DL49">
            <v>47.854340514576158</v>
          </cell>
          <cell r="DM49">
            <v>0.31794939690975527</v>
          </cell>
          <cell r="DN49">
            <v>0</v>
          </cell>
          <cell r="DO49">
            <v>3.5340535120185076E-2</v>
          </cell>
          <cell r="DP49">
            <v>5.0474561119843608</v>
          </cell>
          <cell r="DQ49">
            <v>23.260466489512506</v>
          </cell>
          <cell r="DR49">
            <v>0</v>
          </cell>
          <cell r="DS49">
            <v>5.7321360193105333</v>
          </cell>
          <cell r="DT49">
            <v>2.7694048673432343</v>
          </cell>
          <cell r="DU49">
            <v>8.924885555049805</v>
          </cell>
          <cell r="DV49">
            <v>0.71039332152358803</v>
          </cell>
          <cell r="DW49">
            <v>1.634634117494269E-5</v>
          </cell>
          <cell r="DX49">
            <v>0.37651556007068077</v>
          </cell>
          <cell r="DY49">
            <v>0.6797763114103158</v>
          </cell>
          <cell r="DZ49">
            <v>0</v>
          </cell>
          <cell r="EA49">
            <v>0</v>
          </cell>
        </row>
        <row r="50">
          <cell r="DI50">
            <v>2017</v>
          </cell>
          <cell r="DJ50">
            <v>0</v>
          </cell>
          <cell r="DK50">
            <v>37.479631361551512</v>
          </cell>
          <cell r="DL50">
            <v>38.601718761087064</v>
          </cell>
          <cell r="DM50">
            <v>0.31380722278499334</v>
          </cell>
          <cell r="DN50">
            <v>0</v>
          </cell>
          <cell r="DO50">
            <v>2.8611626036452897E-2</v>
          </cell>
          <cell r="DP50">
            <v>2.3955148844283252</v>
          </cell>
          <cell r="DQ50">
            <v>16.749904542407659</v>
          </cell>
          <cell r="DR50">
            <v>0</v>
          </cell>
          <cell r="DS50">
            <v>5.7448101620970311</v>
          </cell>
          <cell r="DT50">
            <v>2.7813498272484392</v>
          </cell>
          <cell r="DU50">
            <v>8.8642288396021041</v>
          </cell>
          <cell r="DV50">
            <v>0.69339655521015575</v>
          </cell>
          <cell r="DW50">
            <v>1.6311521760330955E-5</v>
          </cell>
          <cell r="DX50">
            <v>0.37819057831268516</v>
          </cell>
          <cell r="DY50">
            <v>0.6518882114374599</v>
          </cell>
          <cell r="DZ50">
            <v>0</v>
          </cell>
          <cell r="EA50">
            <v>0</v>
          </cell>
        </row>
        <row r="51">
          <cell r="DI51">
            <v>2018</v>
          </cell>
          <cell r="DJ51">
            <v>0</v>
          </cell>
          <cell r="DK51">
            <v>33.509943081851659</v>
          </cell>
          <cell r="DL51">
            <v>34.309038190225316</v>
          </cell>
          <cell r="DM51">
            <v>0.30727232330155679</v>
          </cell>
          <cell r="DN51">
            <v>0</v>
          </cell>
          <cell r="DO51">
            <v>2.5915580558026004E-2</v>
          </cell>
          <cell r="DP51">
            <v>1.7041486250579092</v>
          </cell>
          <cell r="DQ51">
            <v>13.517247650383263</v>
          </cell>
          <cell r="DR51">
            <v>0</v>
          </cell>
          <cell r="DS51">
            <v>5.7098996097113783</v>
          </cell>
          <cell r="DT51">
            <v>2.6420585244274553</v>
          </cell>
          <cell r="DU51">
            <v>8.7459341483168522</v>
          </cell>
          <cell r="DV51">
            <v>0.66987441211379872</v>
          </cell>
          <cell r="DW51">
            <v>1.6231839560583873E-5</v>
          </cell>
          <cell r="DX51">
            <v>0.36581164609848532</v>
          </cell>
          <cell r="DY51">
            <v>0.62085943841702473</v>
          </cell>
          <cell r="DZ51">
            <v>0</v>
          </cell>
          <cell r="EA51">
            <v>0</v>
          </cell>
        </row>
        <row r="52">
          <cell r="DI52">
            <v>2019</v>
          </cell>
          <cell r="DJ52">
            <v>0</v>
          </cell>
          <cell r="DK52">
            <v>32.926404386369256</v>
          </cell>
          <cell r="DL52">
            <v>33.468054328121987</v>
          </cell>
          <cell r="DM52">
            <v>0.30479747315222522</v>
          </cell>
          <cell r="DN52">
            <v>0</v>
          </cell>
          <cell r="DO52">
            <v>0.13283075212255702</v>
          </cell>
          <cell r="DP52">
            <v>1.8731750002443763</v>
          </cell>
          <cell r="DQ52">
            <v>12.37642694987313</v>
          </cell>
          <cell r="DR52">
            <v>0</v>
          </cell>
          <cell r="DS52">
            <v>5.5662808195839952</v>
          </cell>
          <cell r="DT52">
            <v>2.4643240937883188</v>
          </cell>
          <cell r="DU52">
            <v>9.3139753458225805</v>
          </cell>
          <cell r="DV52">
            <v>0.65594457397063166</v>
          </cell>
          <cell r="DW52">
            <v>1.6186561138728732E-5</v>
          </cell>
          <cell r="DX52">
            <v>0.35806273396982202</v>
          </cell>
          <cell r="DY52">
            <v>0.42222039903321296</v>
          </cell>
          <cell r="DZ52">
            <v>0</v>
          </cell>
          <cell r="EA52">
            <v>0</v>
          </cell>
        </row>
        <row r="53">
          <cell r="DI53">
            <v>2020</v>
          </cell>
          <cell r="DJ53">
            <v>0</v>
          </cell>
          <cell r="DK53">
            <v>32.74861842900183</v>
          </cell>
          <cell r="DL53">
            <v>33.315716527790435</v>
          </cell>
          <cell r="DM53">
            <v>3.1943022322021603E-3</v>
          </cell>
          <cell r="DN53">
            <v>0</v>
          </cell>
          <cell r="DO53">
            <v>0.13414786191887332</v>
          </cell>
          <cell r="DP53">
            <v>2.184040762197796</v>
          </cell>
          <cell r="DQ53">
            <v>12.147972888112699</v>
          </cell>
          <cell r="DR53">
            <v>0</v>
          </cell>
          <cell r="DS53">
            <v>5.5129463555814615</v>
          </cell>
          <cell r="DT53">
            <v>2.424880053334761</v>
          </cell>
          <cell r="DU53">
            <v>9.4894392485076668</v>
          </cell>
          <cell r="DV53">
            <v>0.64987401542250378</v>
          </cell>
          <cell r="DW53">
            <v>1.617305277506677E-5</v>
          </cell>
          <cell r="DX53">
            <v>0.3539166616930966</v>
          </cell>
          <cell r="DY53">
            <v>0.41528820573659481</v>
          </cell>
          <cell r="DZ53">
            <v>0</v>
          </cell>
          <cell r="EA53">
            <v>0</v>
          </cell>
        </row>
        <row r="54">
          <cell r="DI54">
            <v>2021</v>
          </cell>
          <cell r="DJ54">
            <v>0</v>
          </cell>
          <cell r="DK54">
            <v>27.491528572152774</v>
          </cell>
          <cell r="DL54">
            <v>27.806043214846124</v>
          </cell>
          <cell r="DM54">
            <v>3.3359968971083285E-3</v>
          </cell>
          <cell r="DN54">
            <v>0</v>
          </cell>
          <cell r="DO54">
            <v>0.11882928117714914</v>
          </cell>
          <cell r="DP54">
            <v>1.2290320755377311</v>
          </cell>
          <cell r="DQ54">
            <v>8.0211663202502113</v>
          </cell>
          <cell r="DR54">
            <v>0</v>
          </cell>
          <cell r="DS54">
            <v>5.4895588259665979</v>
          </cell>
          <cell r="DT54">
            <v>2.1506279261424086</v>
          </cell>
          <cell r="DU54">
            <v>9.3994194821627524</v>
          </cell>
          <cell r="DV54">
            <v>0.64826322245451418</v>
          </cell>
          <cell r="DW54">
            <v>1.6145324246020471E-5</v>
          </cell>
          <cell r="DX54">
            <v>0.33338171189573201</v>
          </cell>
          <cell r="DY54">
            <v>0.41241222703767921</v>
          </cell>
          <cell r="DZ54">
            <v>0</v>
          </cell>
          <cell r="EA54">
            <v>0</v>
          </cell>
        </row>
        <row r="55">
          <cell r="DI55">
            <v>2022</v>
          </cell>
          <cell r="DJ55">
            <v>0</v>
          </cell>
          <cell r="DK55">
            <v>27.05015870409294</v>
          </cell>
          <cell r="DL55">
            <v>27.457804967419541</v>
          </cell>
          <cell r="DM55">
            <v>3.4434665528541419E-3</v>
          </cell>
          <cell r="DN55">
            <v>0</v>
          </cell>
          <cell r="DO55">
            <v>0.11722002174455388</v>
          </cell>
          <cell r="DP55">
            <v>1.4446360283128856</v>
          </cell>
          <cell r="DQ55">
            <v>7.4632786002286275</v>
          </cell>
          <cell r="DR55">
            <v>0</v>
          </cell>
          <cell r="DS55">
            <v>5.4994565391345169</v>
          </cell>
          <cell r="DT55">
            <v>2.1069593194442793</v>
          </cell>
          <cell r="DU55">
            <v>9.4135300761490672</v>
          </cell>
          <cell r="DV55">
            <v>0.6495269662933324</v>
          </cell>
          <cell r="DW55">
            <v>1.6126912453779601E-5</v>
          </cell>
          <cell r="DX55">
            <v>0.33155345164740507</v>
          </cell>
          <cell r="DY55">
            <v>0.42818437099956924</v>
          </cell>
          <cell r="DZ55">
            <v>0</v>
          </cell>
          <cell r="EA55">
            <v>0</v>
          </cell>
        </row>
        <row r="56">
          <cell r="DI56">
            <v>2023</v>
          </cell>
          <cell r="DJ56">
            <v>0</v>
          </cell>
          <cell r="DK56">
            <v>26.891878080925885</v>
          </cell>
          <cell r="DL56">
            <v>27.368213376462187</v>
          </cell>
          <cell r="DM56">
            <v>3.4882059348125519E-3</v>
          </cell>
          <cell r="DN56">
            <v>0</v>
          </cell>
          <cell r="DO56">
            <v>0.11824054636982197</v>
          </cell>
          <cell r="DP56">
            <v>1.6086928229652817</v>
          </cell>
          <cell r="DQ56">
            <v>7.0964518284756846</v>
          </cell>
          <cell r="DR56">
            <v>0</v>
          </cell>
          <cell r="DS56">
            <v>5.5273858460756671</v>
          </cell>
          <cell r="DT56">
            <v>2.1167774283177145</v>
          </cell>
          <cell r="DU56">
            <v>9.4077881692702086</v>
          </cell>
          <cell r="DV56">
            <v>0.64341004378185007</v>
          </cell>
          <cell r="DW56">
            <v>1.5975170179385153E-5</v>
          </cell>
          <cell r="DX56">
            <v>0.32910439823087362</v>
          </cell>
          <cell r="DY56">
            <v>0.51685811187008246</v>
          </cell>
          <cell r="DZ56">
            <v>0</v>
          </cell>
          <cell r="EA56">
            <v>0</v>
          </cell>
        </row>
        <row r="57">
          <cell r="DI57">
            <v>2024</v>
          </cell>
          <cell r="DJ57">
            <v>0</v>
          </cell>
          <cell r="DK57">
            <v>27.242169149818213</v>
          </cell>
          <cell r="DL57">
            <v>27.719129362799883</v>
          </cell>
          <cell r="DM57">
            <v>3.515727881563548E-3</v>
          </cell>
          <cell r="DN57">
            <v>0</v>
          </cell>
          <cell r="DO57">
            <v>0.11972483660278811</v>
          </cell>
          <cell r="DP57">
            <v>1.6264948810173836</v>
          </cell>
          <cell r="DQ57">
            <v>7.5538132100134128</v>
          </cell>
          <cell r="DR57">
            <v>0</v>
          </cell>
          <cell r="DS57">
            <v>5.4809557604905601</v>
          </cell>
          <cell r="DT57">
            <v>2.1086039054390651</v>
          </cell>
          <cell r="DU57">
            <v>9.3347487851856634</v>
          </cell>
          <cell r="DV57">
            <v>0.63699224317110548</v>
          </cell>
          <cell r="DW57">
            <v>1.5907302338284761E-5</v>
          </cell>
          <cell r="DX57">
            <v>0.32749482461273932</v>
          </cell>
          <cell r="DY57">
            <v>0.5267692810832636</v>
          </cell>
          <cell r="DZ57">
            <v>0</v>
          </cell>
          <cell r="EA57">
            <v>0</v>
          </cell>
        </row>
        <row r="58">
          <cell r="DI58">
            <v>2025</v>
          </cell>
          <cell r="DJ58">
            <v>0</v>
          </cell>
          <cell r="DK58">
            <v>27.382360301209026</v>
          </cell>
          <cell r="DL58">
            <v>27.898678452282152</v>
          </cell>
          <cell r="DM58">
            <v>4.0474988532371095E-3</v>
          </cell>
          <cell r="DN58">
            <v>0</v>
          </cell>
          <cell r="DO58">
            <v>0.12080549700006453</v>
          </cell>
          <cell r="DP58">
            <v>1.8027489776844914</v>
          </cell>
          <cell r="DQ58">
            <v>7.703227467978893</v>
          </cell>
          <cell r="DR58">
            <v>0</v>
          </cell>
          <cell r="DS58">
            <v>5.4766383090185329</v>
          </cell>
          <cell r="DT58">
            <v>2.0913837510743041</v>
          </cell>
          <cell r="DU58">
            <v>9.2587008545458822</v>
          </cell>
          <cell r="DV58">
            <v>0.6000939417492509</v>
          </cell>
          <cell r="DW58">
            <v>1.5795103610031555E-5</v>
          </cell>
          <cell r="DX58">
            <v>0.30077257043829403</v>
          </cell>
          <cell r="DY58">
            <v>0.54024378883559054</v>
          </cell>
          <cell r="DZ58">
            <v>0</v>
          </cell>
          <cell r="EA58">
            <v>0</v>
          </cell>
        </row>
        <row r="59">
          <cell r="DI59">
            <v>2026</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row>
        <row r="60">
          <cell r="DI60">
            <v>2027</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row>
        <row r="61">
          <cell r="DI61">
            <v>2028</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row>
        <row r="62">
          <cell r="DI62">
            <v>2029</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row>
        <row r="63">
          <cell r="DI63">
            <v>2030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row>
        <row r="64">
          <cell r="DI64">
            <v>2031</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row>
        <row r="65">
          <cell r="DI65">
            <v>2032</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row>
        <row r="66">
          <cell r="DI66">
            <v>2033</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row>
        <row r="67">
          <cell r="DI67">
            <v>2034</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row>
        <row r="68">
          <cell r="DI68">
            <v>2035</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row>
      </sheetData>
      <sheetData sheetId="39"/>
      <sheetData sheetId="40"/>
      <sheetData sheetId="41"/>
      <sheetData sheetId="42"/>
      <sheetData sheetId="43"/>
      <sheetData sheetId="44">
        <row r="3">
          <cell r="EJ3" t="str">
            <v>År</v>
          </cell>
          <cell r="EK3" t="str">
            <v>Elektricitet</v>
          </cell>
          <cell r="EL3" t="str">
            <v>Fjernvarme</v>
          </cell>
          <cell r="EM3" t="str">
            <v>Brændsel Total</v>
          </cell>
          <cell r="EN3" t="str">
            <v>Kul</v>
          </cell>
          <cell r="EO3" t="str">
            <v>Brunkul</v>
          </cell>
          <cell r="EP3" t="str">
            <v>Fuelolie</v>
          </cell>
          <cell r="EQ3" t="str">
            <v>Gasolie</v>
          </cell>
          <cell r="ER3" t="str">
            <v>Naturgas</v>
          </cell>
          <cell r="ES3" t="str">
            <v>Tørv</v>
          </cell>
          <cell r="ET3" t="str">
            <v>Halm</v>
          </cell>
          <cell r="EU3" t="str">
            <v>Træpiller</v>
          </cell>
          <cell r="EV3" t="str">
            <v>Træflis</v>
          </cell>
          <cell r="EW3" t="str">
            <v>Træaffald</v>
          </cell>
          <cell r="EX3" t="str">
            <v>Affald</v>
          </cell>
          <cell r="EY3" t="str">
            <v>Biogas</v>
          </cell>
          <cell r="EZ3" t="str">
            <v>Bioolie</v>
          </cell>
          <cell r="FA3" t="str">
            <v>SNG</v>
          </cell>
          <cell r="FB3" t="str">
            <v>Uran</v>
          </cell>
        </row>
        <row r="4">
          <cell r="EJ4">
            <v>0</v>
          </cell>
          <cell r="EK4" t="str">
            <v>PJ</v>
          </cell>
          <cell r="EL4" t="str">
            <v>PJ</v>
          </cell>
          <cell r="EM4" t="str">
            <v>PJ</v>
          </cell>
          <cell r="EN4" t="str">
            <v>PJ</v>
          </cell>
          <cell r="EO4" t="str">
            <v>PJ</v>
          </cell>
          <cell r="EP4" t="str">
            <v>PJ</v>
          </cell>
          <cell r="EQ4" t="str">
            <v>PJ</v>
          </cell>
          <cell r="ER4" t="str">
            <v>PJ</v>
          </cell>
          <cell r="ES4" t="str">
            <v>PJ</v>
          </cell>
          <cell r="ET4" t="str">
            <v>PJ</v>
          </cell>
          <cell r="EU4" t="str">
            <v>PJ</v>
          </cell>
          <cell r="EV4" t="str">
            <v>PJ</v>
          </cell>
          <cell r="EW4" t="str">
            <v>PJ</v>
          </cell>
          <cell r="EX4" t="str">
            <v>PJ</v>
          </cell>
          <cell r="EY4" t="str">
            <v>PJ</v>
          </cell>
          <cell r="EZ4" t="str">
            <v>PJ</v>
          </cell>
          <cell r="FA4" t="str">
            <v>PJ</v>
          </cell>
          <cell r="FB4" t="str">
            <v>PJ</v>
          </cell>
        </row>
        <row r="5">
          <cell r="EJ5">
            <v>1972</v>
          </cell>
          <cell r="EK5">
            <v>0</v>
          </cell>
          <cell r="EL5">
            <v>0</v>
          </cell>
          <cell r="EM5">
            <v>0</v>
          </cell>
          <cell r="EN5">
            <v>0</v>
          </cell>
          <cell r="EO5">
            <v>0</v>
          </cell>
          <cell r="EP5">
            <v>0</v>
          </cell>
          <cell r="EQ5">
            <v>0</v>
          </cell>
          <cell r="ER5">
            <v>0</v>
          </cell>
          <cell r="ES5">
            <v>0</v>
          </cell>
          <cell r="ET5">
            <v>0</v>
          </cell>
          <cell r="EU5">
            <v>0</v>
          </cell>
          <cell r="EV5">
            <v>0</v>
          </cell>
          <cell r="EW5">
            <v>0</v>
          </cell>
          <cell r="EX5">
            <v>0</v>
          </cell>
          <cell r="EY5">
            <v>0</v>
          </cell>
          <cell r="EZ5">
            <v>0</v>
          </cell>
          <cell r="FA5">
            <v>0</v>
          </cell>
          <cell r="FB5">
            <v>0</v>
          </cell>
          <cell r="FC5">
            <v>3</v>
          </cell>
        </row>
        <row r="6">
          <cell r="EJ6">
            <v>1973</v>
          </cell>
          <cell r="EK6">
            <v>0</v>
          </cell>
          <cell r="EL6">
            <v>0</v>
          </cell>
          <cell r="EM6">
            <v>0</v>
          </cell>
          <cell r="EN6">
            <v>0</v>
          </cell>
          <cell r="EO6">
            <v>0</v>
          </cell>
          <cell r="EP6">
            <v>0</v>
          </cell>
          <cell r="EQ6">
            <v>0</v>
          </cell>
          <cell r="ER6">
            <v>0</v>
          </cell>
          <cell r="ES6">
            <v>0</v>
          </cell>
          <cell r="ET6">
            <v>0</v>
          </cell>
          <cell r="EU6">
            <v>0</v>
          </cell>
          <cell r="EV6">
            <v>0</v>
          </cell>
          <cell r="EW6">
            <v>0</v>
          </cell>
          <cell r="EX6">
            <v>0</v>
          </cell>
          <cell r="EY6">
            <v>0</v>
          </cell>
          <cell r="EZ6">
            <v>0</v>
          </cell>
          <cell r="FA6">
            <v>0</v>
          </cell>
          <cell r="FB6">
            <v>0</v>
          </cell>
          <cell r="FC6">
            <v>4</v>
          </cell>
        </row>
        <row r="7">
          <cell r="EJ7">
            <v>1974</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5</v>
          </cell>
        </row>
        <row r="8">
          <cell r="EJ8">
            <v>1975</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6</v>
          </cell>
        </row>
        <row r="9">
          <cell r="EJ9">
            <v>1976</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7</v>
          </cell>
        </row>
        <row r="10">
          <cell r="EJ10">
            <v>1977</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8</v>
          </cell>
        </row>
        <row r="11">
          <cell r="EJ11">
            <v>1978</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9</v>
          </cell>
        </row>
        <row r="12">
          <cell r="EJ12">
            <v>1979</v>
          </cell>
          <cell r="EK12">
            <v>0</v>
          </cell>
          <cell r="EL12">
            <v>0</v>
          </cell>
          <cell r="EM12">
            <v>0</v>
          </cell>
          <cell r="EN12">
            <v>0</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10</v>
          </cell>
        </row>
        <row r="13">
          <cell r="EJ13">
            <v>1980</v>
          </cell>
          <cell r="EK13">
            <v>0</v>
          </cell>
          <cell r="EL13">
            <v>0</v>
          </cell>
          <cell r="EM13">
            <v>0</v>
          </cell>
          <cell r="EN13">
            <v>0</v>
          </cell>
          <cell r="EO13">
            <v>0</v>
          </cell>
          <cell r="EP13">
            <v>0</v>
          </cell>
          <cell r="EQ13">
            <v>0</v>
          </cell>
          <cell r="ER13">
            <v>0</v>
          </cell>
          <cell r="ES13">
            <v>0</v>
          </cell>
          <cell r="ET13">
            <v>0</v>
          </cell>
          <cell r="EU13">
            <v>0</v>
          </cell>
          <cell r="EV13">
            <v>0</v>
          </cell>
          <cell r="EW13">
            <v>0</v>
          </cell>
          <cell r="EX13">
            <v>0</v>
          </cell>
          <cell r="EY13">
            <v>0</v>
          </cell>
          <cell r="EZ13">
            <v>0</v>
          </cell>
          <cell r="FA13">
            <v>0</v>
          </cell>
          <cell r="FB13">
            <v>0</v>
          </cell>
          <cell r="FC13">
            <v>11</v>
          </cell>
        </row>
        <row r="14">
          <cell r="EJ14">
            <v>1981</v>
          </cell>
          <cell r="EK14">
            <v>0</v>
          </cell>
          <cell r="EL14">
            <v>0</v>
          </cell>
          <cell r="EM14">
            <v>0</v>
          </cell>
          <cell r="EN14">
            <v>0</v>
          </cell>
          <cell r="EO14">
            <v>0</v>
          </cell>
          <cell r="EP14">
            <v>0</v>
          </cell>
          <cell r="EQ14">
            <v>0</v>
          </cell>
          <cell r="ER14">
            <v>0</v>
          </cell>
          <cell r="ES14">
            <v>0</v>
          </cell>
          <cell r="ET14">
            <v>0</v>
          </cell>
          <cell r="EU14">
            <v>0</v>
          </cell>
          <cell r="EV14">
            <v>0</v>
          </cell>
          <cell r="EW14">
            <v>0</v>
          </cell>
          <cell r="EX14">
            <v>0</v>
          </cell>
          <cell r="EY14">
            <v>0</v>
          </cell>
          <cell r="EZ14">
            <v>0</v>
          </cell>
          <cell r="FA14">
            <v>0</v>
          </cell>
          <cell r="FB14">
            <v>0</v>
          </cell>
          <cell r="FC14">
            <v>12</v>
          </cell>
        </row>
        <row r="15">
          <cell r="EJ15">
            <v>1982</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13</v>
          </cell>
        </row>
        <row r="16">
          <cell r="EJ16">
            <v>1983</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14</v>
          </cell>
        </row>
        <row r="17">
          <cell r="EJ17">
            <v>1984</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15</v>
          </cell>
        </row>
        <row r="18">
          <cell r="EJ18">
            <v>1985</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16</v>
          </cell>
        </row>
        <row r="19">
          <cell r="EJ19">
            <v>1986</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17</v>
          </cell>
        </row>
        <row r="20">
          <cell r="EJ20">
            <v>1987</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18</v>
          </cell>
        </row>
        <row r="21">
          <cell r="EJ21">
            <v>1988</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19</v>
          </cell>
        </row>
        <row r="22">
          <cell r="EJ22">
            <v>1989</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20</v>
          </cell>
        </row>
        <row r="23">
          <cell r="EJ23">
            <v>1990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21</v>
          </cell>
        </row>
        <row r="24">
          <cell r="EJ24">
            <v>1991</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22</v>
          </cell>
        </row>
        <row r="25">
          <cell r="EJ25">
            <v>1992</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23</v>
          </cell>
        </row>
        <row r="26">
          <cell r="EJ26">
            <v>1993</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24</v>
          </cell>
        </row>
        <row r="27">
          <cell r="EJ27">
            <v>1994</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25</v>
          </cell>
        </row>
        <row r="28">
          <cell r="EJ28">
            <v>1995</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26</v>
          </cell>
        </row>
        <row r="29">
          <cell r="EJ29">
            <v>1996</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27</v>
          </cell>
        </row>
        <row r="30">
          <cell r="EJ30">
            <v>1997</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28</v>
          </cell>
        </row>
        <row r="31">
          <cell r="EJ31">
            <v>1998</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29</v>
          </cell>
        </row>
        <row r="32">
          <cell r="EJ32">
            <v>1999</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30</v>
          </cell>
        </row>
        <row r="33">
          <cell r="EJ33">
            <v>2000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31</v>
          </cell>
        </row>
        <row r="34">
          <cell r="EJ34">
            <v>2001</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32</v>
          </cell>
        </row>
        <row r="35">
          <cell r="EJ35">
            <v>2002</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33</v>
          </cell>
        </row>
        <row r="36">
          <cell r="EJ36">
            <v>2003</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34</v>
          </cell>
        </row>
        <row r="37">
          <cell r="EJ37">
            <v>2004</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35</v>
          </cell>
        </row>
        <row r="38">
          <cell r="EJ38">
            <v>2005</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36</v>
          </cell>
        </row>
        <row r="39">
          <cell r="EJ39">
            <v>2006</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37</v>
          </cell>
        </row>
        <row r="40">
          <cell r="EJ40">
            <v>2007</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38</v>
          </cell>
        </row>
        <row r="41">
          <cell r="EJ41">
            <v>2008</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39</v>
          </cell>
        </row>
        <row r="42">
          <cell r="EJ42">
            <v>2009</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40</v>
          </cell>
        </row>
        <row r="43">
          <cell r="EJ43">
            <v>2010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41</v>
          </cell>
        </row>
        <row r="44">
          <cell r="EJ44">
            <v>2011</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42</v>
          </cell>
        </row>
        <row r="45">
          <cell r="EJ45">
            <v>2012</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43</v>
          </cell>
        </row>
        <row r="46">
          <cell r="EJ46">
            <v>2013</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44</v>
          </cell>
        </row>
        <row r="47">
          <cell r="EJ47">
            <v>2014</v>
          </cell>
          <cell r="EK47">
            <v>4.4034503895900494</v>
          </cell>
          <cell r="EL47">
            <v>15.2348250996445</v>
          </cell>
          <cell r="EM47">
            <v>30.222108726562997</v>
          </cell>
          <cell r="EN47">
            <v>1.0207215432287338E-4</v>
          </cell>
          <cell r="EO47">
            <v>0</v>
          </cell>
          <cell r="EP47">
            <v>1.220658846661905E-3</v>
          </cell>
          <cell r="EQ47">
            <v>0.41270973502865393</v>
          </cell>
          <cell r="ER47">
            <v>0.18143713375478329</v>
          </cell>
          <cell r="ES47">
            <v>0</v>
          </cell>
          <cell r="ET47">
            <v>0.64342257745344833</v>
          </cell>
          <cell r="EU47">
            <v>0</v>
          </cell>
          <cell r="EV47">
            <v>8.6196077558825038E-2</v>
          </cell>
          <cell r="EW47">
            <v>2.0217625478266532</v>
          </cell>
          <cell r="EX47">
            <v>26.670921507052167</v>
          </cell>
          <cell r="EY47">
            <v>0.20433634693845545</v>
          </cell>
          <cell r="EZ47">
            <v>6.994903775261367E-8</v>
          </cell>
          <cell r="FA47">
            <v>0</v>
          </cell>
          <cell r="FB47">
            <v>0</v>
          </cell>
          <cell r="FC47">
            <v>45</v>
          </cell>
        </row>
        <row r="48">
          <cell r="EJ48">
            <v>2015</v>
          </cell>
          <cell r="EK48">
            <v>4.6027661648965683</v>
          </cell>
          <cell r="EL48">
            <v>15.890616100080249</v>
          </cell>
          <cell r="EM48">
            <v>31.438357341091844</v>
          </cell>
          <cell r="EN48">
            <v>1.0270527508557461E-4</v>
          </cell>
          <cell r="EO48">
            <v>0</v>
          </cell>
          <cell r="EP48">
            <v>1.2232108924827836E-3</v>
          </cell>
          <cell r="EQ48">
            <v>0.43731352937985701</v>
          </cell>
          <cell r="ER48">
            <v>0.19727992573812717</v>
          </cell>
          <cell r="ES48">
            <v>0</v>
          </cell>
          <cell r="ET48">
            <v>0.66260254370441074</v>
          </cell>
          <cell r="EU48">
            <v>0</v>
          </cell>
          <cell r="EV48">
            <v>9.0288162698017066E-2</v>
          </cell>
          <cell r="EW48">
            <v>2.0746187312773063</v>
          </cell>
          <cell r="EX48">
            <v>27.752251884143714</v>
          </cell>
          <cell r="EY48">
            <v>0.22267657775344885</v>
          </cell>
          <cell r="EZ48">
            <v>7.0229419662775922E-8</v>
          </cell>
          <cell r="FA48">
            <v>0</v>
          </cell>
          <cell r="FB48">
            <v>0</v>
          </cell>
          <cell r="FC48">
            <v>46</v>
          </cell>
        </row>
        <row r="49">
          <cell r="EJ49">
            <v>2016</v>
          </cell>
          <cell r="EK49">
            <v>4.8962817229720468</v>
          </cell>
          <cell r="EL49">
            <v>16.421700126918559</v>
          </cell>
          <cell r="EM49">
            <v>31.112656415060705</v>
          </cell>
          <cell r="EN49">
            <v>1.026843093895083E-4</v>
          </cell>
          <cell r="EO49">
            <v>0</v>
          </cell>
          <cell r="EP49">
            <v>1.2231336448067312E-3</v>
          </cell>
          <cell r="EQ49">
            <v>0.42419576593165231</v>
          </cell>
          <cell r="ER49">
            <v>0.19964583877460601</v>
          </cell>
          <cell r="ES49">
            <v>0</v>
          </cell>
          <cell r="ET49">
            <v>0.66197799056246365</v>
          </cell>
          <cell r="EU49">
            <v>0</v>
          </cell>
          <cell r="EV49">
            <v>9.015060537345565E-2</v>
          </cell>
          <cell r="EW49">
            <v>2.20647978835304</v>
          </cell>
          <cell r="EX49">
            <v>27.324968975408659</v>
          </cell>
          <cell r="EY49">
            <v>0.20391156247323106</v>
          </cell>
          <cell r="EZ49">
            <v>7.0229419662775922E-8</v>
          </cell>
          <cell r="FA49">
            <v>0</v>
          </cell>
          <cell r="FB49">
            <v>0</v>
          </cell>
          <cell r="FC49">
            <v>47</v>
          </cell>
        </row>
        <row r="50">
          <cell r="EJ50">
            <v>2017</v>
          </cell>
          <cell r="EK50">
            <v>4.8797012052621582</v>
          </cell>
          <cell r="EL50">
            <v>16.369810224712857</v>
          </cell>
          <cell r="EM50">
            <v>30.991514274055572</v>
          </cell>
          <cell r="EN50">
            <v>1.0266331397988985E-4</v>
          </cell>
          <cell r="EO50">
            <v>0</v>
          </cell>
          <cell r="EP50">
            <v>1.2230532965253004E-3</v>
          </cell>
          <cell r="EQ50">
            <v>0.42200403234252498</v>
          </cell>
          <cell r="ER50">
            <v>0.1990608152362556</v>
          </cell>
          <cell r="ES50">
            <v>0</v>
          </cell>
          <cell r="ET50">
            <v>0.66116007479230521</v>
          </cell>
          <cell r="EU50">
            <v>0</v>
          </cell>
          <cell r="EV50">
            <v>8.8621614941372689E-2</v>
          </cell>
          <cell r="EW50">
            <v>2.1885372201314928</v>
          </cell>
          <cell r="EX50">
            <v>27.236396840276704</v>
          </cell>
          <cell r="EY50">
            <v>0.19440788951971211</v>
          </cell>
          <cell r="EZ50">
            <v>7.0204714147577353E-8</v>
          </cell>
          <cell r="FA50">
            <v>0</v>
          </cell>
          <cell r="FB50">
            <v>0</v>
          </cell>
          <cell r="FC50">
            <v>48</v>
          </cell>
        </row>
        <row r="51">
          <cell r="EJ51">
            <v>2018</v>
          </cell>
          <cell r="EK51">
            <v>4.8483407502436444</v>
          </cell>
          <cell r="EL51">
            <v>16.280963308363898</v>
          </cell>
          <cell r="EM51">
            <v>30.829293885170006</v>
          </cell>
          <cell r="EN51">
            <v>1.0262925330979184E-4</v>
          </cell>
          <cell r="EO51">
            <v>0</v>
          </cell>
          <cell r="EP51">
            <v>1.2229202211692116E-3</v>
          </cell>
          <cell r="EQ51">
            <v>0.42057290812171733</v>
          </cell>
          <cell r="ER51">
            <v>0.19814247826487882</v>
          </cell>
          <cell r="ES51">
            <v>0</v>
          </cell>
          <cell r="ET51">
            <v>0.66014439353212284</v>
          </cell>
          <cell r="EU51">
            <v>0</v>
          </cell>
          <cell r="EV51">
            <v>8.8380742308461338E-2</v>
          </cell>
          <cell r="EW51">
            <v>2.1879044122036033</v>
          </cell>
          <cell r="EX51">
            <v>27.07831294711707</v>
          </cell>
          <cell r="EY51">
            <v>0.19451041562153859</v>
          </cell>
          <cell r="EZ51">
            <v>3.8526141305446022E-8</v>
          </cell>
          <cell r="FA51">
            <v>0</v>
          </cell>
          <cell r="FB51">
            <v>0</v>
          </cell>
          <cell r="FC51">
            <v>49</v>
          </cell>
        </row>
        <row r="52">
          <cell r="EJ52">
            <v>2019</v>
          </cell>
          <cell r="EK52">
            <v>4.8841364130532723</v>
          </cell>
          <cell r="EL52">
            <v>16.396211740646098</v>
          </cell>
          <cell r="EM52">
            <v>31.012500081132462</v>
          </cell>
          <cell r="EN52">
            <v>1.0259860897600528E-4</v>
          </cell>
          <cell r="EO52">
            <v>0</v>
          </cell>
          <cell r="EP52">
            <v>1.222794742346063E-3</v>
          </cell>
          <cell r="EQ52">
            <v>0.42306993248130598</v>
          </cell>
          <cell r="ER52">
            <v>0.19732929996865634</v>
          </cell>
          <cell r="ES52">
            <v>0</v>
          </cell>
          <cell r="ET52">
            <v>0.65922650685455619</v>
          </cell>
          <cell r="EU52">
            <v>0</v>
          </cell>
          <cell r="EV52">
            <v>8.813843172903725E-2</v>
          </cell>
          <cell r="EW52">
            <v>2.1898167050768231</v>
          </cell>
          <cell r="EX52">
            <v>27.251847089915227</v>
          </cell>
          <cell r="EY52">
            <v>0.20174668354042086</v>
          </cell>
          <cell r="EZ52">
            <v>3.8215120892794273E-8</v>
          </cell>
          <cell r="FA52">
            <v>0</v>
          </cell>
          <cell r="FB52">
            <v>0</v>
          </cell>
          <cell r="FC52">
            <v>50</v>
          </cell>
        </row>
        <row r="53">
          <cell r="EJ53">
            <v>2020</v>
          </cell>
          <cell r="EK53">
            <v>4.8362888283358858</v>
          </cell>
          <cell r="EL53">
            <v>16.282505245147618</v>
          </cell>
          <cell r="EM53">
            <v>30.532206401577898</v>
          </cell>
          <cell r="EN53">
            <v>1.0256520343635795E-4</v>
          </cell>
          <cell r="EO53">
            <v>0</v>
          </cell>
          <cell r="EP53">
            <v>1.2226545775149472E-3</v>
          </cell>
          <cell r="EQ53">
            <v>0.40020403132316418</v>
          </cell>
          <cell r="ER53">
            <v>0.19632013064930584</v>
          </cell>
          <cell r="ES53">
            <v>0</v>
          </cell>
          <cell r="ET53">
            <v>0.61844926830402003</v>
          </cell>
          <cell r="EU53">
            <v>0</v>
          </cell>
          <cell r="EV53">
            <v>8.7871789202316891E-2</v>
          </cell>
          <cell r="EW53">
            <v>2.1147593438009107</v>
          </cell>
          <cell r="EX53">
            <v>26.915773456924523</v>
          </cell>
          <cell r="EY53">
            <v>0.19750312378591992</v>
          </cell>
          <cell r="EZ53">
            <v>3.7806790324637158E-8</v>
          </cell>
          <cell r="FA53">
            <v>0</v>
          </cell>
          <cell r="FB53">
            <v>0</v>
          </cell>
          <cell r="FC53">
            <v>51</v>
          </cell>
        </row>
        <row r="54">
          <cell r="EJ54">
            <v>2021</v>
          </cell>
          <cell r="EK54">
            <v>4.8111461541902694</v>
          </cell>
          <cell r="EL54">
            <v>16.184875899096568</v>
          </cell>
          <cell r="EM54">
            <v>30.26442755852257</v>
          </cell>
          <cell r="EN54">
            <v>1.0258764311994738E-4</v>
          </cell>
          <cell r="EO54">
            <v>0</v>
          </cell>
          <cell r="EP54">
            <v>1.2227492224545662E-3</v>
          </cell>
          <cell r="EQ54">
            <v>0.39022938051298051</v>
          </cell>
          <cell r="ER54">
            <v>0.18053894957643318</v>
          </cell>
          <cell r="ES54">
            <v>0</v>
          </cell>
          <cell r="ET54">
            <v>0.6192933936427929</v>
          </cell>
          <cell r="EU54">
            <v>0</v>
          </cell>
          <cell r="EV54">
            <v>8.7977541509406954E-2</v>
          </cell>
          <cell r="EW54">
            <v>2.0806485504087644</v>
          </cell>
          <cell r="EX54">
            <v>26.705183372296826</v>
          </cell>
          <cell r="EY54">
            <v>0.19923099571155459</v>
          </cell>
          <cell r="EZ54">
            <v>3.7998242275804666E-8</v>
          </cell>
          <cell r="FA54">
            <v>0</v>
          </cell>
          <cell r="FB54">
            <v>0</v>
          </cell>
          <cell r="FC54">
            <v>52</v>
          </cell>
        </row>
        <row r="55">
          <cell r="EJ55">
            <v>2022</v>
          </cell>
          <cell r="EK55">
            <v>4.7897214313330725</v>
          </cell>
          <cell r="EL55">
            <v>16.107681306456239</v>
          </cell>
          <cell r="EM55">
            <v>30.041722046132836</v>
          </cell>
          <cell r="EN55">
            <v>7.3861422238496218E-5</v>
          </cell>
          <cell r="EO55">
            <v>0</v>
          </cell>
          <cell r="EP55">
            <v>1.2228068098841811E-3</v>
          </cell>
          <cell r="EQ55">
            <v>0.39047297640494744</v>
          </cell>
          <cell r="ER55">
            <v>0.17924276794437546</v>
          </cell>
          <cell r="ES55">
            <v>0</v>
          </cell>
          <cell r="ET55">
            <v>0.61984037462459396</v>
          </cell>
          <cell r="EU55">
            <v>0</v>
          </cell>
          <cell r="EV55">
            <v>7.7140582365364432E-2</v>
          </cell>
          <cell r="EW55">
            <v>2.0814727548391367</v>
          </cell>
          <cell r="EX55">
            <v>26.491694208774444</v>
          </cell>
          <cell r="EY55">
            <v>0.20056167474633241</v>
          </cell>
          <cell r="EZ55">
            <v>3.8201532623817634E-8</v>
          </cell>
          <cell r="FA55">
            <v>0</v>
          </cell>
          <cell r="FB55">
            <v>0</v>
          </cell>
          <cell r="FC55">
            <v>53</v>
          </cell>
        </row>
        <row r="56">
          <cell r="EJ56">
            <v>2023</v>
          </cell>
          <cell r="EK56">
            <v>4.7957964450348705</v>
          </cell>
          <cell r="EL56">
            <v>16.122417364289372</v>
          </cell>
          <cell r="EM56">
            <v>30.069735604125405</v>
          </cell>
          <cell r="EN56">
            <v>7.3932750219741483E-5</v>
          </cell>
          <cell r="EO56">
            <v>0</v>
          </cell>
          <cell r="EP56">
            <v>1.2228485381842343E-3</v>
          </cell>
          <cell r="EQ56">
            <v>0.39083443152385278</v>
          </cell>
          <cell r="ER56">
            <v>0.17957211826613562</v>
          </cell>
          <cell r="ES56">
            <v>0</v>
          </cell>
          <cell r="ET56">
            <v>0.62027197449076088</v>
          </cell>
          <cell r="EU56">
            <v>0</v>
          </cell>
          <cell r="EV56">
            <v>7.8251010414014957E-2</v>
          </cell>
          <cell r="EW56">
            <v>2.0837924194059281</v>
          </cell>
          <cell r="EX56">
            <v>26.514274373786687</v>
          </cell>
          <cell r="EY56">
            <v>0.20144245671092867</v>
          </cell>
          <cell r="EZ56">
            <v>3.8238700051208759E-8</v>
          </cell>
          <cell r="FA56">
            <v>0</v>
          </cell>
          <cell r="FB56">
            <v>0</v>
          </cell>
          <cell r="FC56">
            <v>54</v>
          </cell>
        </row>
        <row r="57">
          <cell r="EJ57">
            <v>2024</v>
          </cell>
          <cell r="EK57">
            <v>4.8489377885933207</v>
          </cell>
          <cell r="EL57">
            <v>16.108868029636632</v>
          </cell>
          <cell r="EM57">
            <v>29.929247603893032</v>
          </cell>
          <cell r="EN57">
            <v>7.3989106209421885E-5</v>
          </cell>
          <cell r="EO57">
            <v>0</v>
          </cell>
          <cell r="EP57">
            <v>1.2228813681975453E-3</v>
          </cell>
          <cell r="EQ57">
            <v>0.3893283304715674</v>
          </cell>
          <cell r="ER57">
            <v>0.17973677809531322</v>
          </cell>
          <cell r="ES57">
            <v>0</v>
          </cell>
          <cell r="ET57">
            <v>0.62063012305692533</v>
          </cell>
          <cell r="EU57">
            <v>0</v>
          </cell>
          <cell r="EV57">
            <v>7.9688626646359131E-2</v>
          </cell>
          <cell r="EW57">
            <v>2.0850366493730084</v>
          </cell>
          <cell r="EX57">
            <v>26.372082010850139</v>
          </cell>
          <cell r="EY57">
            <v>0.20144817649617439</v>
          </cell>
          <cell r="EZ57">
            <v>3.8429146979784517E-8</v>
          </cell>
          <cell r="FA57">
            <v>0</v>
          </cell>
          <cell r="FB57">
            <v>0</v>
          </cell>
          <cell r="FC57">
            <v>55</v>
          </cell>
        </row>
        <row r="58">
          <cell r="EJ58">
            <v>2025</v>
          </cell>
          <cell r="EK58">
            <v>4.8536024164873828</v>
          </cell>
          <cell r="EL58">
            <v>16.130241509669332</v>
          </cell>
          <cell r="EM58">
            <v>29.956879840300573</v>
          </cell>
          <cell r="EN58">
            <v>7.4012446637416784E-5</v>
          </cell>
          <cell r="EO58">
            <v>0</v>
          </cell>
          <cell r="EP58">
            <v>1.2228949825831548E-3</v>
          </cell>
          <cell r="EQ58">
            <v>0.38937130721008129</v>
          </cell>
          <cell r="ER58">
            <v>0.17983956533103038</v>
          </cell>
          <cell r="ES58">
            <v>0</v>
          </cell>
          <cell r="ET58">
            <v>0.62084107976691694</v>
          </cell>
          <cell r="EU58">
            <v>0</v>
          </cell>
          <cell r="EV58">
            <v>8.2189324161620364E-2</v>
          </cell>
          <cell r="EW58">
            <v>2.0855442919637608</v>
          </cell>
          <cell r="EX58">
            <v>26.397010182943362</v>
          </cell>
          <cell r="EY58">
            <v>0.20078714309152199</v>
          </cell>
          <cell r="EZ58">
            <v>3.8403058772054254E-8</v>
          </cell>
          <cell r="FA58">
            <v>0</v>
          </cell>
          <cell r="FB58">
            <v>0</v>
          </cell>
          <cell r="FC58">
            <v>56</v>
          </cell>
        </row>
        <row r="59">
          <cell r="EJ59">
            <v>2026</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57</v>
          </cell>
        </row>
        <row r="60">
          <cell r="EJ60">
            <v>2027</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58</v>
          </cell>
        </row>
        <row r="61">
          <cell r="EJ61">
            <v>2028</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59</v>
          </cell>
        </row>
        <row r="62">
          <cell r="EJ62">
            <v>2029</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60</v>
          </cell>
        </row>
        <row r="63">
          <cell r="EJ63">
            <v>2030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61</v>
          </cell>
        </row>
        <row r="64">
          <cell r="EJ64">
            <v>2031</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62</v>
          </cell>
        </row>
        <row r="65">
          <cell r="EJ65">
            <v>2032</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63</v>
          </cell>
        </row>
        <row r="66">
          <cell r="EJ66">
            <v>2033</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64</v>
          </cell>
        </row>
        <row r="67">
          <cell r="EJ67">
            <v>2034</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65</v>
          </cell>
        </row>
        <row r="68">
          <cell r="EJ68">
            <v>2035</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66</v>
          </cell>
        </row>
      </sheetData>
      <sheetData sheetId="45"/>
      <sheetData sheetId="46"/>
      <sheetData sheetId="47"/>
      <sheetData sheetId="48"/>
      <sheetData sheetId="49">
        <row r="23">
          <cell r="AE23">
            <v>0</v>
          </cell>
        </row>
      </sheetData>
      <sheetData sheetId="50">
        <row r="23">
          <cell r="AE23">
            <v>0</v>
          </cell>
        </row>
      </sheetData>
      <sheetData sheetId="51">
        <row r="23">
          <cell r="AE23">
            <v>0</v>
          </cell>
        </row>
      </sheetData>
      <sheetData sheetId="52">
        <row r="23">
          <cell r="AE23">
            <v>0</v>
          </cell>
        </row>
      </sheetData>
      <sheetData sheetId="53">
        <row r="23">
          <cell r="AE23">
            <v>0</v>
          </cell>
        </row>
      </sheetData>
      <sheetData sheetId="54">
        <row r="23">
          <cell r="AE23">
            <v>0</v>
          </cell>
        </row>
      </sheetData>
      <sheetData sheetId="55">
        <row r="4">
          <cell r="GU4">
            <v>0</v>
          </cell>
          <cell r="GV4" t="str">
            <v>Gas</v>
          </cell>
          <cell r="GW4" t="str">
            <v>Fjernvarme</v>
          </cell>
          <cell r="GX4" t="str">
            <v>El</v>
          </cell>
          <cell r="GY4" t="str">
            <v>VE</v>
          </cell>
          <cell r="GZ4" t="str">
            <v>Kul&amp;Koks</v>
          </cell>
          <cell r="HA4" t="str">
            <v>Olie</v>
          </cell>
          <cell r="HB4" t="str">
            <v>Transport</v>
          </cell>
          <cell r="HN4">
            <v>0</v>
          </cell>
          <cell r="HO4" t="str">
            <v>Gas</v>
          </cell>
          <cell r="HP4" t="str">
            <v>Fjernvarme</v>
          </cell>
          <cell r="HQ4" t="str">
            <v>El</v>
          </cell>
          <cell r="HR4" t="str">
            <v>VE</v>
          </cell>
          <cell r="HS4" t="str">
            <v>Kul&amp;Koks</v>
          </cell>
          <cell r="HT4" t="str">
            <v>Olie</v>
          </cell>
          <cell r="HU4" t="str">
            <v>Transport</v>
          </cell>
        </row>
        <row r="5">
          <cell r="GU5">
            <v>1972</v>
          </cell>
          <cell r="GV5">
            <v>0</v>
          </cell>
          <cell r="GW5">
            <v>0</v>
          </cell>
          <cell r="GX5">
            <v>0</v>
          </cell>
          <cell r="GY5">
            <v>0</v>
          </cell>
          <cell r="GZ5">
            <v>0</v>
          </cell>
          <cell r="HA5">
            <v>0</v>
          </cell>
          <cell r="HB5">
            <v>0</v>
          </cell>
          <cell r="HN5">
            <v>1972</v>
          </cell>
          <cell r="HO5">
            <v>0</v>
          </cell>
          <cell r="HP5">
            <v>0</v>
          </cell>
          <cell r="HQ5">
            <v>0</v>
          </cell>
          <cell r="HR5">
            <v>0</v>
          </cell>
          <cell r="HS5">
            <v>0</v>
          </cell>
          <cell r="HT5">
            <v>0</v>
          </cell>
          <cell r="HU5">
            <v>0</v>
          </cell>
        </row>
        <row r="6">
          <cell r="GU6">
            <v>1973</v>
          </cell>
          <cell r="GV6">
            <v>0</v>
          </cell>
          <cell r="GW6">
            <v>0</v>
          </cell>
          <cell r="GX6">
            <v>0</v>
          </cell>
          <cell r="GY6">
            <v>0</v>
          </cell>
          <cell r="GZ6">
            <v>0</v>
          </cell>
          <cell r="HA6">
            <v>0</v>
          </cell>
          <cell r="HB6">
            <v>0</v>
          </cell>
          <cell r="HN6">
            <v>1973</v>
          </cell>
          <cell r="HO6">
            <v>0</v>
          </cell>
          <cell r="HP6">
            <v>0</v>
          </cell>
          <cell r="HQ6">
            <v>0</v>
          </cell>
          <cell r="HR6">
            <v>0</v>
          </cell>
          <cell r="HS6">
            <v>0</v>
          </cell>
          <cell r="HT6">
            <v>0</v>
          </cell>
          <cell r="HU6">
            <v>0</v>
          </cell>
        </row>
        <row r="7">
          <cell r="GU7">
            <v>1974</v>
          </cell>
          <cell r="GV7">
            <v>0</v>
          </cell>
          <cell r="GW7">
            <v>0</v>
          </cell>
          <cell r="GX7">
            <v>0</v>
          </cell>
          <cell r="GY7">
            <v>0</v>
          </cell>
          <cell r="GZ7">
            <v>0</v>
          </cell>
          <cell r="HA7">
            <v>0</v>
          </cell>
          <cell r="HB7">
            <v>0</v>
          </cell>
          <cell r="HN7">
            <v>1974</v>
          </cell>
          <cell r="HO7">
            <v>0</v>
          </cell>
          <cell r="HP7">
            <v>0</v>
          </cell>
          <cell r="HQ7">
            <v>0</v>
          </cell>
          <cell r="HR7">
            <v>0</v>
          </cell>
          <cell r="HS7">
            <v>0</v>
          </cell>
          <cell r="HT7">
            <v>0</v>
          </cell>
          <cell r="HU7">
            <v>0</v>
          </cell>
        </row>
        <row r="8">
          <cell r="GU8">
            <v>1975</v>
          </cell>
          <cell r="GV8">
            <v>0</v>
          </cell>
          <cell r="GW8">
            <v>0</v>
          </cell>
          <cell r="GX8">
            <v>0</v>
          </cell>
          <cell r="GY8">
            <v>0</v>
          </cell>
          <cell r="GZ8">
            <v>0</v>
          </cell>
          <cell r="HA8">
            <v>0</v>
          </cell>
          <cell r="HB8">
            <v>0</v>
          </cell>
          <cell r="HN8">
            <v>1975</v>
          </cell>
          <cell r="HO8">
            <v>0</v>
          </cell>
          <cell r="HP8">
            <v>0</v>
          </cell>
          <cell r="HQ8">
            <v>0</v>
          </cell>
          <cell r="HR8">
            <v>0</v>
          </cell>
          <cell r="HS8">
            <v>0</v>
          </cell>
          <cell r="HT8">
            <v>0</v>
          </cell>
          <cell r="HU8">
            <v>0</v>
          </cell>
        </row>
        <row r="9">
          <cell r="GU9">
            <v>1976</v>
          </cell>
          <cell r="GV9">
            <v>0</v>
          </cell>
          <cell r="GW9">
            <v>0</v>
          </cell>
          <cell r="GX9">
            <v>0</v>
          </cell>
          <cell r="GY9">
            <v>0</v>
          </cell>
          <cell r="GZ9">
            <v>0</v>
          </cell>
          <cell r="HA9">
            <v>0</v>
          </cell>
          <cell r="HB9">
            <v>0</v>
          </cell>
          <cell r="HN9">
            <v>1976</v>
          </cell>
          <cell r="HO9">
            <v>0</v>
          </cell>
          <cell r="HP9">
            <v>0</v>
          </cell>
          <cell r="HQ9">
            <v>0</v>
          </cell>
          <cell r="HR9">
            <v>0</v>
          </cell>
          <cell r="HS9">
            <v>0</v>
          </cell>
          <cell r="HT9">
            <v>0</v>
          </cell>
          <cell r="HU9">
            <v>0</v>
          </cell>
        </row>
        <row r="10">
          <cell r="GU10">
            <v>1977</v>
          </cell>
          <cell r="GV10">
            <v>0</v>
          </cell>
          <cell r="GW10">
            <v>0</v>
          </cell>
          <cell r="GX10">
            <v>0</v>
          </cell>
          <cell r="GY10">
            <v>0</v>
          </cell>
          <cell r="GZ10">
            <v>0</v>
          </cell>
          <cell r="HA10">
            <v>0</v>
          </cell>
          <cell r="HB10">
            <v>0</v>
          </cell>
          <cell r="HN10">
            <v>1977</v>
          </cell>
          <cell r="HO10">
            <v>0</v>
          </cell>
          <cell r="HP10">
            <v>0</v>
          </cell>
          <cell r="HQ10">
            <v>0</v>
          </cell>
          <cell r="HR10">
            <v>0</v>
          </cell>
          <cell r="HS10">
            <v>0</v>
          </cell>
          <cell r="HT10">
            <v>0</v>
          </cell>
          <cell r="HU10">
            <v>0</v>
          </cell>
        </row>
        <row r="11">
          <cell r="GU11">
            <v>1978</v>
          </cell>
          <cell r="GV11">
            <v>0</v>
          </cell>
          <cell r="GW11">
            <v>0</v>
          </cell>
          <cell r="GX11">
            <v>0</v>
          </cell>
          <cell r="GY11">
            <v>0</v>
          </cell>
          <cell r="GZ11">
            <v>0</v>
          </cell>
          <cell r="HA11">
            <v>0</v>
          </cell>
          <cell r="HB11">
            <v>0</v>
          </cell>
          <cell r="HN11">
            <v>1978</v>
          </cell>
          <cell r="HO11">
            <v>0</v>
          </cell>
          <cell r="HP11">
            <v>0</v>
          </cell>
          <cell r="HQ11">
            <v>0</v>
          </cell>
          <cell r="HR11">
            <v>0</v>
          </cell>
          <cell r="HS11">
            <v>0</v>
          </cell>
          <cell r="HT11">
            <v>0</v>
          </cell>
          <cell r="HU11">
            <v>0</v>
          </cell>
        </row>
        <row r="12">
          <cell r="GU12">
            <v>1979</v>
          </cell>
          <cell r="GV12">
            <v>0</v>
          </cell>
          <cell r="GW12">
            <v>0</v>
          </cell>
          <cell r="GX12">
            <v>0</v>
          </cell>
          <cell r="GY12">
            <v>0</v>
          </cell>
          <cell r="GZ12">
            <v>0</v>
          </cell>
          <cell r="HA12">
            <v>0</v>
          </cell>
          <cell r="HB12">
            <v>0</v>
          </cell>
          <cell r="HN12">
            <v>1979</v>
          </cell>
          <cell r="HO12">
            <v>0</v>
          </cell>
          <cell r="HP12">
            <v>0</v>
          </cell>
          <cell r="HQ12">
            <v>0</v>
          </cell>
          <cell r="HR12">
            <v>0</v>
          </cell>
          <cell r="HS12">
            <v>0</v>
          </cell>
          <cell r="HT12">
            <v>0</v>
          </cell>
          <cell r="HU12">
            <v>0</v>
          </cell>
        </row>
        <row r="13">
          <cell r="GU13">
            <v>1980</v>
          </cell>
          <cell r="GV13">
            <v>0</v>
          </cell>
          <cell r="GW13">
            <v>0</v>
          </cell>
          <cell r="GX13">
            <v>0</v>
          </cell>
          <cell r="GY13">
            <v>0</v>
          </cell>
          <cell r="GZ13">
            <v>0</v>
          </cell>
          <cell r="HA13">
            <v>0</v>
          </cell>
          <cell r="HB13">
            <v>0</v>
          </cell>
          <cell r="HN13">
            <v>1980</v>
          </cell>
          <cell r="HO13">
            <v>0</v>
          </cell>
          <cell r="HP13">
            <v>0</v>
          </cell>
          <cell r="HQ13">
            <v>0</v>
          </cell>
          <cell r="HR13">
            <v>0</v>
          </cell>
          <cell r="HS13">
            <v>0</v>
          </cell>
          <cell r="HT13">
            <v>0</v>
          </cell>
          <cell r="HU13">
            <v>0</v>
          </cell>
        </row>
        <row r="14">
          <cell r="GU14">
            <v>1981</v>
          </cell>
          <cell r="GV14">
            <v>0</v>
          </cell>
          <cell r="GW14">
            <v>0</v>
          </cell>
          <cell r="GX14">
            <v>0</v>
          </cell>
          <cell r="GY14">
            <v>0</v>
          </cell>
          <cell r="GZ14">
            <v>0</v>
          </cell>
          <cell r="HA14">
            <v>0</v>
          </cell>
          <cell r="HB14">
            <v>0</v>
          </cell>
          <cell r="HN14">
            <v>1981</v>
          </cell>
          <cell r="HO14">
            <v>0</v>
          </cell>
          <cell r="HP14">
            <v>0</v>
          </cell>
          <cell r="HQ14">
            <v>0</v>
          </cell>
          <cell r="HR14">
            <v>0</v>
          </cell>
          <cell r="HS14">
            <v>0</v>
          </cell>
          <cell r="HT14">
            <v>0</v>
          </cell>
          <cell r="HU14">
            <v>0</v>
          </cell>
        </row>
        <row r="15">
          <cell r="GU15">
            <v>1982</v>
          </cell>
          <cell r="GV15">
            <v>0</v>
          </cell>
          <cell r="GW15">
            <v>0</v>
          </cell>
          <cell r="GX15">
            <v>0</v>
          </cell>
          <cell r="GY15">
            <v>0</v>
          </cell>
          <cell r="GZ15">
            <v>0</v>
          </cell>
          <cell r="HA15">
            <v>0</v>
          </cell>
          <cell r="HB15">
            <v>0</v>
          </cell>
          <cell r="HN15">
            <v>1982</v>
          </cell>
          <cell r="HO15">
            <v>0</v>
          </cell>
          <cell r="HP15">
            <v>0</v>
          </cell>
          <cell r="HQ15">
            <v>0</v>
          </cell>
          <cell r="HR15">
            <v>0</v>
          </cell>
          <cell r="HS15">
            <v>0</v>
          </cell>
          <cell r="HT15">
            <v>0</v>
          </cell>
          <cell r="HU15">
            <v>0</v>
          </cell>
        </row>
        <row r="16">
          <cell r="GU16">
            <v>1983</v>
          </cell>
          <cell r="GV16">
            <v>0</v>
          </cell>
          <cell r="GW16">
            <v>0</v>
          </cell>
          <cell r="GX16">
            <v>0</v>
          </cell>
          <cell r="GY16">
            <v>0</v>
          </cell>
          <cell r="GZ16">
            <v>0</v>
          </cell>
          <cell r="HA16">
            <v>0</v>
          </cell>
          <cell r="HB16">
            <v>0</v>
          </cell>
          <cell r="HN16">
            <v>1983</v>
          </cell>
          <cell r="HO16">
            <v>0</v>
          </cell>
          <cell r="HP16">
            <v>0</v>
          </cell>
          <cell r="HQ16">
            <v>0</v>
          </cell>
          <cell r="HR16">
            <v>0</v>
          </cell>
          <cell r="HS16">
            <v>0</v>
          </cell>
          <cell r="HT16">
            <v>0</v>
          </cell>
          <cell r="HU16">
            <v>0</v>
          </cell>
        </row>
        <row r="17">
          <cell r="GU17">
            <v>1984</v>
          </cell>
          <cell r="GV17">
            <v>0</v>
          </cell>
          <cell r="GW17">
            <v>0</v>
          </cell>
          <cell r="GX17">
            <v>0</v>
          </cell>
          <cell r="GY17">
            <v>0</v>
          </cell>
          <cell r="GZ17">
            <v>0</v>
          </cell>
          <cell r="HA17">
            <v>0</v>
          </cell>
          <cell r="HB17">
            <v>0</v>
          </cell>
          <cell r="HN17">
            <v>1984</v>
          </cell>
          <cell r="HO17">
            <v>0</v>
          </cell>
          <cell r="HP17">
            <v>0</v>
          </cell>
          <cell r="HQ17">
            <v>0</v>
          </cell>
          <cell r="HR17">
            <v>0</v>
          </cell>
          <cell r="HS17">
            <v>0</v>
          </cell>
          <cell r="HT17">
            <v>0</v>
          </cell>
          <cell r="HU17">
            <v>0</v>
          </cell>
        </row>
        <row r="18">
          <cell r="GU18">
            <v>1985</v>
          </cell>
          <cell r="GV18">
            <v>0</v>
          </cell>
          <cell r="GW18">
            <v>0</v>
          </cell>
          <cell r="GX18">
            <v>0</v>
          </cell>
          <cell r="GY18">
            <v>0</v>
          </cell>
          <cell r="GZ18">
            <v>0</v>
          </cell>
          <cell r="HA18">
            <v>0</v>
          </cell>
          <cell r="HB18">
            <v>0</v>
          </cell>
          <cell r="HN18">
            <v>1985</v>
          </cell>
          <cell r="HO18">
            <v>0</v>
          </cell>
          <cell r="HP18">
            <v>0</v>
          </cell>
          <cell r="HQ18">
            <v>0</v>
          </cell>
          <cell r="HR18">
            <v>0</v>
          </cell>
          <cell r="HS18">
            <v>0</v>
          </cell>
          <cell r="HT18">
            <v>0</v>
          </cell>
          <cell r="HU18">
            <v>0</v>
          </cell>
        </row>
        <row r="19">
          <cell r="GU19">
            <v>1986</v>
          </cell>
          <cell r="GV19">
            <v>0</v>
          </cell>
          <cell r="GW19">
            <v>0</v>
          </cell>
          <cell r="GX19">
            <v>0</v>
          </cell>
          <cell r="GY19">
            <v>0</v>
          </cell>
          <cell r="GZ19">
            <v>0</v>
          </cell>
          <cell r="HA19">
            <v>0</v>
          </cell>
          <cell r="HB19">
            <v>0</v>
          </cell>
          <cell r="HN19">
            <v>1986</v>
          </cell>
          <cell r="HO19">
            <v>0</v>
          </cell>
          <cell r="HP19">
            <v>0</v>
          </cell>
          <cell r="HQ19">
            <v>0</v>
          </cell>
          <cell r="HR19">
            <v>0</v>
          </cell>
          <cell r="HS19">
            <v>0</v>
          </cell>
          <cell r="HT19">
            <v>0</v>
          </cell>
          <cell r="HU19">
            <v>0</v>
          </cell>
        </row>
        <row r="20">
          <cell r="GU20">
            <v>1987</v>
          </cell>
          <cell r="GV20">
            <v>0</v>
          </cell>
          <cell r="GW20">
            <v>0</v>
          </cell>
          <cell r="GX20">
            <v>0</v>
          </cell>
          <cell r="GY20">
            <v>0</v>
          </cell>
          <cell r="GZ20">
            <v>0</v>
          </cell>
          <cell r="HA20">
            <v>0</v>
          </cell>
          <cell r="HB20">
            <v>0</v>
          </cell>
          <cell r="HN20">
            <v>1987</v>
          </cell>
          <cell r="HO20">
            <v>0</v>
          </cell>
          <cell r="HP20">
            <v>0</v>
          </cell>
          <cell r="HQ20">
            <v>0</v>
          </cell>
          <cell r="HR20">
            <v>0</v>
          </cell>
          <cell r="HS20">
            <v>0</v>
          </cell>
          <cell r="HT20">
            <v>0</v>
          </cell>
          <cell r="HU20">
            <v>0</v>
          </cell>
        </row>
        <row r="21">
          <cell r="GU21">
            <v>1988</v>
          </cell>
          <cell r="GV21">
            <v>0</v>
          </cell>
          <cell r="GW21">
            <v>0</v>
          </cell>
          <cell r="GX21">
            <v>0</v>
          </cell>
          <cell r="GY21">
            <v>0</v>
          </cell>
          <cell r="GZ21">
            <v>0</v>
          </cell>
          <cell r="HA21">
            <v>0</v>
          </cell>
          <cell r="HB21">
            <v>0</v>
          </cell>
          <cell r="HN21">
            <v>1988</v>
          </cell>
          <cell r="HO21">
            <v>0</v>
          </cell>
          <cell r="HP21">
            <v>0</v>
          </cell>
          <cell r="HQ21">
            <v>0</v>
          </cell>
          <cell r="HR21">
            <v>0</v>
          </cell>
          <cell r="HS21">
            <v>0</v>
          </cell>
          <cell r="HT21">
            <v>0</v>
          </cell>
          <cell r="HU21">
            <v>0</v>
          </cell>
        </row>
        <row r="22">
          <cell r="GU22">
            <v>1989</v>
          </cell>
          <cell r="GV22">
            <v>0</v>
          </cell>
          <cell r="GW22">
            <v>0</v>
          </cell>
          <cell r="GX22">
            <v>0</v>
          </cell>
          <cell r="GY22">
            <v>0</v>
          </cell>
          <cell r="GZ22">
            <v>0</v>
          </cell>
          <cell r="HA22">
            <v>0</v>
          </cell>
          <cell r="HB22">
            <v>0</v>
          </cell>
          <cell r="HN22">
            <v>1989</v>
          </cell>
          <cell r="HO22">
            <v>0</v>
          </cell>
          <cell r="HP22">
            <v>0</v>
          </cell>
          <cell r="HQ22">
            <v>0</v>
          </cell>
          <cell r="HR22">
            <v>0</v>
          </cell>
          <cell r="HS22">
            <v>0</v>
          </cell>
          <cell r="HT22">
            <v>0</v>
          </cell>
          <cell r="HU22">
            <v>0</v>
          </cell>
        </row>
        <row r="23">
          <cell r="GU23">
            <v>1990</v>
          </cell>
          <cell r="GV23">
            <v>0</v>
          </cell>
          <cell r="GW23">
            <v>0</v>
          </cell>
          <cell r="GX23">
            <v>0</v>
          </cell>
          <cell r="GY23">
            <v>0</v>
          </cell>
          <cell r="GZ23">
            <v>0</v>
          </cell>
          <cell r="HA23">
            <v>0</v>
          </cell>
          <cell r="HB23">
            <v>0</v>
          </cell>
          <cell r="HN23">
            <v>1990</v>
          </cell>
          <cell r="HO23">
            <v>0</v>
          </cell>
          <cell r="HP23">
            <v>0</v>
          </cell>
          <cell r="HQ23">
            <v>0</v>
          </cell>
          <cell r="HR23">
            <v>0</v>
          </cell>
          <cell r="HS23">
            <v>0</v>
          </cell>
          <cell r="HT23">
            <v>0</v>
          </cell>
          <cell r="HU23">
            <v>0</v>
          </cell>
        </row>
        <row r="24">
          <cell r="GU24">
            <v>1991</v>
          </cell>
          <cell r="GV24">
            <v>0</v>
          </cell>
          <cell r="GW24">
            <v>0</v>
          </cell>
          <cell r="GX24">
            <v>0</v>
          </cell>
          <cell r="GY24">
            <v>0</v>
          </cell>
          <cell r="GZ24">
            <v>0</v>
          </cell>
          <cell r="HA24">
            <v>0</v>
          </cell>
          <cell r="HB24">
            <v>0</v>
          </cell>
          <cell r="HN24">
            <v>1991</v>
          </cell>
          <cell r="HO24">
            <v>0</v>
          </cell>
          <cell r="HP24">
            <v>0</v>
          </cell>
          <cell r="HQ24">
            <v>0</v>
          </cell>
          <cell r="HR24">
            <v>0</v>
          </cell>
          <cell r="HS24">
            <v>0</v>
          </cell>
          <cell r="HT24">
            <v>0</v>
          </cell>
          <cell r="HU24">
            <v>0</v>
          </cell>
        </row>
        <row r="25">
          <cell r="GU25">
            <v>1992</v>
          </cell>
          <cell r="GV25">
            <v>0</v>
          </cell>
          <cell r="GW25">
            <v>0</v>
          </cell>
          <cell r="GX25">
            <v>0</v>
          </cell>
          <cell r="GY25">
            <v>0</v>
          </cell>
          <cell r="GZ25">
            <v>0</v>
          </cell>
          <cell r="HA25">
            <v>0</v>
          </cell>
          <cell r="HB25">
            <v>0</v>
          </cell>
          <cell r="HN25">
            <v>1992</v>
          </cell>
          <cell r="HO25">
            <v>0</v>
          </cell>
          <cell r="HP25">
            <v>0</v>
          </cell>
          <cell r="HQ25">
            <v>0</v>
          </cell>
          <cell r="HR25">
            <v>0</v>
          </cell>
          <cell r="HS25">
            <v>0</v>
          </cell>
          <cell r="HT25">
            <v>0</v>
          </cell>
          <cell r="HU25">
            <v>0</v>
          </cell>
        </row>
        <row r="26">
          <cell r="GU26">
            <v>1993</v>
          </cell>
          <cell r="GV26">
            <v>0</v>
          </cell>
          <cell r="GW26">
            <v>0</v>
          </cell>
          <cell r="GX26">
            <v>0</v>
          </cell>
          <cell r="GY26">
            <v>0</v>
          </cell>
          <cell r="GZ26">
            <v>0</v>
          </cell>
          <cell r="HA26">
            <v>0</v>
          </cell>
          <cell r="HB26">
            <v>0</v>
          </cell>
          <cell r="HN26">
            <v>1993</v>
          </cell>
          <cell r="HO26">
            <v>0</v>
          </cell>
          <cell r="HP26">
            <v>0</v>
          </cell>
          <cell r="HQ26">
            <v>0</v>
          </cell>
          <cell r="HR26">
            <v>0</v>
          </cell>
          <cell r="HS26">
            <v>0</v>
          </cell>
          <cell r="HT26">
            <v>0</v>
          </cell>
          <cell r="HU26">
            <v>0</v>
          </cell>
        </row>
        <row r="27">
          <cell r="GU27">
            <v>1994</v>
          </cell>
          <cell r="GV27">
            <v>0</v>
          </cell>
          <cell r="GW27">
            <v>0</v>
          </cell>
          <cell r="GX27">
            <v>0</v>
          </cell>
          <cell r="GY27">
            <v>0</v>
          </cell>
          <cell r="GZ27">
            <v>0</v>
          </cell>
          <cell r="HA27">
            <v>0</v>
          </cell>
          <cell r="HB27">
            <v>0</v>
          </cell>
          <cell r="HN27">
            <v>1994</v>
          </cell>
          <cell r="HO27">
            <v>0</v>
          </cell>
          <cell r="HP27">
            <v>0</v>
          </cell>
          <cell r="HQ27">
            <v>0</v>
          </cell>
          <cell r="HR27">
            <v>0</v>
          </cell>
          <cell r="HS27">
            <v>0</v>
          </cell>
          <cell r="HT27">
            <v>0</v>
          </cell>
          <cell r="HU27">
            <v>0</v>
          </cell>
        </row>
        <row r="28">
          <cell r="GU28">
            <v>1995</v>
          </cell>
          <cell r="GV28">
            <v>0</v>
          </cell>
          <cell r="GW28">
            <v>0</v>
          </cell>
          <cell r="GX28">
            <v>0</v>
          </cell>
          <cell r="GY28">
            <v>0</v>
          </cell>
          <cell r="GZ28">
            <v>0</v>
          </cell>
          <cell r="HA28">
            <v>0</v>
          </cell>
          <cell r="HB28">
            <v>0</v>
          </cell>
          <cell r="HN28">
            <v>1995</v>
          </cell>
          <cell r="HO28">
            <v>0</v>
          </cell>
          <cell r="HP28">
            <v>0</v>
          </cell>
          <cell r="HQ28">
            <v>0</v>
          </cell>
          <cell r="HR28">
            <v>0</v>
          </cell>
          <cell r="HS28">
            <v>0</v>
          </cell>
          <cell r="HT28">
            <v>0</v>
          </cell>
          <cell r="HU28">
            <v>0</v>
          </cell>
        </row>
        <row r="29">
          <cell r="GU29">
            <v>1996</v>
          </cell>
          <cell r="GV29">
            <v>0</v>
          </cell>
          <cell r="GW29">
            <v>0</v>
          </cell>
          <cell r="GX29">
            <v>0</v>
          </cell>
          <cell r="GY29">
            <v>0</v>
          </cell>
          <cell r="GZ29">
            <v>0</v>
          </cell>
          <cell r="HA29">
            <v>0</v>
          </cell>
          <cell r="HB29">
            <v>0</v>
          </cell>
          <cell r="HN29">
            <v>1996</v>
          </cell>
          <cell r="HO29">
            <v>0</v>
          </cell>
          <cell r="HP29">
            <v>0</v>
          </cell>
          <cell r="HQ29">
            <v>0</v>
          </cell>
          <cell r="HR29">
            <v>0</v>
          </cell>
          <cell r="HS29">
            <v>0</v>
          </cell>
          <cell r="HT29">
            <v>0</v>
          </cell>
          <cell r="HU29">
            <v>0</v>
          </cell>
        </row>
        <row r="30">
          <cell r="GU30">
            <v>1997</v>
          </cell>
          <cell r="GV30">
            <v>0</v>
          </cell>
          <cell r="GW30">
            <v>0</v>
          </cell>
          <cell r="GX30">
            <v>0</v>
          </cell>
          <cell r="GY30">
            <v>0</v>
          </cell>
          <cell r="GZ30">
            <v>0</v>
          </cell>
          <cell r="HA30">
            <v>0</v>
          </cell>
          <cell r="HB30">
            <v>0</v>
          </cell>
          <cell r="HN30">
            <v>1997</v>
          </cell>
          <cell r="HO30">
            <v>0</v>
          </cell>
          <cell r="HP30">
            <v>0</v>
          </cell>
          <cell r="HQ30">
            <v>0</v>
          </cell>
          <cell r="HR30">
            <v>0</v>
          </cell>
          <cell r="HS30">
            <v>0</v>
          </cell>
          <cell r="HT30">
            <v>0</v>
          </cell>
          <cell r="HU30">
            <v>0</v>
          </cell>
        </row>
        <row r="31">
          <cell r="GU31">
            <v>1998</v>
          </cell>
          <cell r="GV31">
            <v>0</v>
          </cell>
          <cell r="GW31">
            <v>0</v>
          </cell>
          <cell r="GX31">
            <v>0</v>
          </cell>
          <cell r="GY31">
            <v>0</v>
          </cell>
          <cell r="GZ31">
            <v>0</v>
          </cell>
          <cell r="HA31">
            <v>0</v>
          </cell>
          <cell r="HB31">
            <v>0</v>
          </cell>
          <cell r="HN31">
            <v>1998</v>
          </cell>
          <cell r="HO31">
            <v>0</v>
          </cell>
          <cell r="HP31">
            <v>0</v>
          </cell>
          <cell r="HQ31">
            <v>0</v>
          </cell>
          <cell r="HR31">
            <v>0</v>
          </cell>
          <cell r="HS31">
            <v>0</v>
          </cell>
          <cell r="HT31">
            <v>0</v>
          </cell>
          <cell r="HU31">
            <v>0</v>
          </cell>
        </row>
        <row r="32">
          <cell r="GU32">
            <v>1999</v>
          </cell>
          <cell r="GV32">
            <v>0</v>
          </cell>
          <cell r="GW32">
            <v>0</v>
          </cell>
          <cell r="GX32">
            <v>0</v>
          </cell>
          <cell r="GY32">
            <v>0</v>
          </cell>
          <cell r="GZ32">
            <v>0</v>
          </cell>
          <cell r="HA32">
            <v>0</v>
          </cell>
          <cell r="HB32">
            <v>0</v>
          </cell>
          <cell r="HN32">
            <v>1999</v>
          </cell>
          <cell r="HO32">
            <v>0</v>
          </cell>
          <cell r="HP32">
            <v>0</v>
          </cell>
          <cell r="HQ32">
            <v>0</v>
          </cell>
          <cell r="HR32">
            <v>0</v>
          </cell>
          <cell r="HS32">
            <v>0</v>
          </cell>
          <cell r="HT32">
            <v>0</v>
          </cell>
          <cell r="HU32">
            <v>0</v>
          </cell>
        </row>
        <row r="33">
          <cell r="GU33">
            <v>2000</v>
          </cell>
          <cell r="GV33">
            <v>0</v>
          </cell>
          <cell r="GW33">
            <v>0</v>
          </cell>
          <cell r="GX33">
            <v>0</v>
          </cell>
          <cell r="GY33">
            <v>0</v>
          </cell>
          <cell r="GZ33">
            <v>0</v>
          </cell>
          <cell r="HA33">
            <v>0</v>
          </cell>
          <cell r="HB33">
            <v>0</v>
          </cell>
          <cell r="HN33">
            <v>2000</v>
          </cell>
          <cell r="HO33">
            <v>0</v>
          </cell>
          <cell r="HP33">
            <v>0</v>
          </cell>
          <cell r="HQ33">
            <v>0</v>
          </cell>
          <cell r="HR33">
            <v>0</v>
          </cell>
          <cell r="HS33">
            <v>0</v>
          </cell>
          <cell r="HT33">
            <v>0</v>
          </cell>
          <cell r="HU33">
            <v>0</v>
          </cell>
        </row>
        <row r="34">
          <cell r="GU34">
            <v>2001</v>
          </cell>
          <cell r="GV34">
            <v>0</v>
          </cell>
          <cell r="GW34">
            <v>0</v>
          </cell>
          <cell r="GX34">
            <v>0</v>
          </cell>
          <cell r="GY34">
            <v>0</v>
          </cell>
          <cell r="GZ34">
            <v>0</v>
          </cell>
          <cell r="HA34">
            <v>0</v>
          </cell>
          <cell r="HB34">
            <v>0</v>
          </cell>
          <cell r="HN34">
            <v>2001</v>
          </cell>
          <cell r="HO34">
            <v>0</v>
          </cell>
          <cell r="HP34">
            <v>0</v>
          </cell>
          <cell r="HQ34">
            <v>0</v>
          </cell>
          <cell r="HR34">
            <v>0</v>
          </cell>
          <cell r="HS34">
            <v>0</v>
          </cell>
          <cell r="HT34">
            <v>0</v>
          </cell>
          <cell r="HU34">
            <v>0</v>
          </cell>
        </row>
        <row r="35">
          <cell r="GU35">
            <v>2002</v>
          </cell>
          <cell r="GV35">
            <v>0</v>
          </cell>
          <cell r="GW35">
            <v>0</v>
          </cell>
          <cell r="GX35">
            <v>0</v>
          </cell>
          <cell r="GY35">
            <v>0</v>
          </cell>
          <cell r="GZ35">
            <v>0</v>
          </cell>
          <cell r="HA35">
            <v>0</v>
          </cell>
          <cell r="HB35">
            <v>0</v>
          </cell>
          <cell r="HN35">
            <v>2002</v>
          </cell>
          <cell r="HO35">
            <v>0</v>
          </cell>
          <cell r="HP35">
            <v>0</v>
          </cell>
          <cell r="HQ35">
            <v>0</v>
          </cell>
          <cell r="HR35">
            <v>0</v>
          </cell>
          <cell r="HS35">
            <v>0</v>
          </cell>
          <cell r="HT35">
            <v>0</v>
          </cell>
          <cell r="HU35">
            <v>0</v>
          </cell>
        </row>
        <row r="36">
          <cell r="GU36">
            <v>2003</v>
          </cell>
          <cell r="GV36">
            <v>0</v>
          </cell>
          <cell r="GW36">
            <v>0</v>
          </cell>
          <cell r="GX36">
            <v>0</v>
          </cell>
          <cell r="GY36">
            <v>0</v>
          </cell>
          <cell r="GZ36">
            <v>0</v>
          </cell>
          <cell r="HA36">
            <v>0</v>
          </cell>
          <cell r="HB36">
            <v>0</v>
          </cell>
          <cell r="HN36">
            <v>2003</v>
          </cell>
          <cell r="HO36">
            <v>0</v>
          </cell>
          <cell r="HP36">
            <v>0</v>
          </cell>
          <cell r="HQ36">
            <v>0</v>
          </cell>
          <cell r="HR36">
            <v>0</v>
          </cell>
          <cell r="HS36">
            <v>0</v>
          </cell>
          <cell r="HT36">
            <v>0</v>
          </cell>
          <cell r="HU36">
            <v>0</v>
          </cell>
        </row>
        <row r="37">
          <cell r="GU37">
            <v>2004</v>
          </cell>
          <cell r="GV37">
            <v>0</v>
          </cell>
          <cell r="GW37">
            <v>0</v>
          </cell>
          <cell r="GX37">
            <v>0</v>
          </cell>
          <cell r="GY37">
            <v>0</v>
          </cell>
          <cell r="GZ37">
            <v>0</v>
          </cell>
          <cell r="HA37">
            <v>0</v>
          </cell>
          <cell r="HB37">
            <v>0</v>
          </cell>
          <cell r="HN37">
            <v>2004</v>
          </cell>
          <cell r="HO37">
            <v>0</v>
          </cell>
          <cell r="HP37">
            <v>0</v>
          </cell>
          <cell r="HQ37">
            <v>0</v>
          </cell>
          <cell r="HR37">
            <v>0</v>
          </cell>
          <cell r="HS37">
            <v>0</v>
          </cell>
          <cell r="HT37">
            <v>0</v>
          </cell>
          <cell r="HU37">
            <v>0</v>
          </cell>
        </row>
        <row r="38">
          <cell r="GU38">
            <v>2005</v>
          </cell>
          <cell r="GV38">
            <v>0</v>
          </cell>
          <cell r="GW38">
            <v>0</v>
          </cell>
          <cell r="GX38">
            <v>0</v>
          </cell>
          <cell r="GY38">
            <v>0</v>
          </cell>
          <cell r="GZ38">
            <v>0</v>
          </cell>
          <cell r="HA38">
            <v>0</v>
          </cell>
          <cell r="HB38">
            <v>0</v>
          </cell>
          <cell r="HN38">
            <v>2005</v>
          </cell>
          <cell r="HO38">
            <v>0</v>
          </cell>
          <cell r="HP38">
            <v>0</v>
          </cell>
          <cell r="HQ38">
            <v>0</v>
          </cell>
          <cell r="HR38">
            <v>0</v>
          </cell>
          <cell r="HS38">
            <v>0</v>
          </cell>
          <cell r="HT38">
            <v>0</v>
          </cell>
          <cell r="HU38">
            <v>0</v>
          </cell>
        </row>
        <row r="39">
          <cell r="GU39">
            <v>2006</v>
          </cell>
          <cell r="GV39">
            <v>0</v>
          </cell>
          <cell r="GW39">
            <v>0</v>
          </cell>
          <cell r="GX39">
            <v>0</v>
          </cell>
          <cell r="GY39">
            <v>0</v>
          </cell>
          <cell r="GZ39">
            <v>0</v>
          </cell>
          <cell r="HA39">
            <v>0</v>
          </cell>
          <cell r="HB39">
            <v>0</v>
          </cell>
          <cell r="HN39">
            <v>2006</v>
          </cell>
          <cell r="HO39">
            <v>0</v>
          </cell>
          <cell r="HP39">
            <v>0</v>
          </cell>
          <cell r="HQ39">
            <v>0</v>
          </cell>
          <cell r="HR39">
            <v>0</v>
          </cell>
          <cell r="HS39">
            <v>0</v>
          </cell>
          <cell r="HT39">
            <v>0</v>
          </cell>
          <cell r="HU39">
            <v>0</v>
          </cell>
        </row>
        <row r="40">
          <cell r="GU40">
            <v>2007</v>
          </cell>
          <cell r="GV40">
            <v>0</v>
          </cell>
          <cell r="GW40">
            <v>0</v>
          </cell>
          <cell r="GX40">
            <v>0</v>
          </cell>
          <cell r="GY40">
            <v>0</v>
          </cell>
          <cell r="GZ40">
            <v>0</v>
          </cell>
          <cell r="HA40">
            <v>0</v>
          </cell>
          <cell r="HB40">
            <v>0</v>
          </cell>
          <cell r="HN40">
            <v>2007</v>
          </cell>
          <cell r="HO40">
            <v>0</v>
          </cell>
          <cell r="HP40">
            <v>0</v>
          </cell>
          <cell r="HQ40">
            <v>0</v>
          </cell>
          <cell r="HR40">
            <v>0</v>
          </cell>
          <cell r="HS40">
            <v>0</v>
          </cell>
          <cell r="HT40">
            <v>0</v>
          </cell>
          <cell r="HU40">
            <v>0</v>
          </cell>
        </row>
        <row r="41">
          <cell r="GU41">
            <v>2008</v>
          </cell>
          <cell r="GV41">
            <v>0</v>
          </cell>
          <cell r="GW41">
            <v>0</v>
          </cell>
          <cell r="GX41">
            <v>0</v>
          </cell>
          <cell r="GY41">
            <v>0</v>
          </cell>
          <cell r="GZ41">
            <v>0</v>
          </cell>
          <cell r="HA41">
            <v>0</v>
          </cell>
          <cell r="HB41">
            <v>0</v>
          </cell>
          <cell r="HN41">
            <v>2008</v>
          </cell>
          <cell r="HO41">
            <v>0</v>
          </cell>
          <cell r="HP41">
            <v>0</v>
          </cell>
          <cell r="HQ41">
            <v>0</v>
          </cell>
          <cell r="HR41">
            <v>0</v>
          </cell>
          <cell r="HS41">
            <v>0</v>
          </cell>
          <cell r="HT41">
            <v>0</v>
          </cell>
          <cell r="HU41">
            <v>0</v>
          </cell>
        </row>
        <row r="42">
          <cell r="GU42">
            <v>2009</v>
          </cell>
          <cell r="GV42">
            <v>0</v>
          </cell>
          <cell r="GW42">
            <v>0</v>
          </cell>
          <cell r="GX42">
            <v>0</v>
          </cell>
          <cell r="GY42">
            <v>0</v>
          </cell>
          <cell r="GZ42">
            <v>0</v>
          </cell>
          <cell r="HA42">
            <v>0</v>
          </cell>
          <cell r="HB42">
            <v>0</v>
          </cell>
          <cell r="HN42">
            <v>2009</v>
          </cell>
          <cell r="HO42">
            <v>0</v>
          </cell>
          <cell r="HP42">
            <v>0</v>
          </cell>
          <cell r="HQ42">
            <v>0</v>
          </cell>
          <cell r="HR42">
            <v>0</v>
          </cell>
          <cell r="HS42">
            <v>0</v>
          </cell>
          <cell r="HT42">
            <v>0</v>
          </cell>
          <cell r="HU42">
            <v>0</v>
          </cell>
        </row>
        <row r="43">
          <cell r="GU43">
            <v>2010</v>
          </cell>
          <cell r="GV43">
            <v>19123660000000</v>
          </cell>
          <cell r="GW43">
            <v>19850010000000</v>
          </cell>
          <cell r="GX43">
            <v>71567995999999.984</v>
          </cell>
          <cell r="GY43">
            <v>25006760000000.004</v>
          </cell>
          <cell r="GZ43">
            <v>13280460000000</v>
          </cell>
          <cell r="HA43">
            <v>169325610000000</v>
          </cell>
          <cell r="HB43">
            <v>0</v>
          </cell>
          <cell r="HN43">
            <v>2010</v>
          </cell>
          <cell r="HO43">
            <v>10000000</v>
          </cell>
          <cell r="HP43">
            <v>10000000</v>
          </cell>
          <cell r="HQ43">
            <v>2312336000000</v>
          </cell>
          <cell r="HR43">
            <v>10000000</v>
          </cell>
          <cell r="HS43">
            <v>10000000</v>
          </cell>
          <cell r="HT43">
            <v>10000000</v>
          </cell>
          <cell r="HU43">
            <v>61855829999999.992</v>
          </cell>
        </row>
        <row r="44">
          <cell r="GU44">
            <v>2011</v>
          </cell>
          <cell r="GV44">
            <v>0.81909739035305906</v>
          </cell>
          <cell r="GW44">
            <v>0.79848876650435952</v>
          </cell>
          <cell r="GX44">
            <v>0.96384554347447493</v>
          </cell>
          <cell r="GY44">
            <v>0.99831085674429632</v>
          </cell>
          <cell r="GZ44">
            <v>0.89707284235629658</v>
          </cell>
          <cell r="HA44">
            <v>0.96624727651736231</v>
          </cell>
          <cell r="HB44">
            <v>0</v>
          </cell>
          <cell r="HN44">
            <v>2011</v>
          </cell>
          <cell r="HO44">
            <v>0.99999990000000993</v>
          </cell>
          <cell r="HP44">
            <v>0.99999990000000993</v>
          </cell>
          <cell r="HQ44">
            <v>0.96384521972543624</v>
          </cell>
          <cell r="HR44">
            <v>0.99999990000000993</v>
          </cell>
          <cell r="HS44">
            <v>0.99999990000000993</v>
          </cell>
          <cell r="HT44">
            <v>0.95071410492858954</v>
          </cell>
          <cell r="HU44">
            <v>1.0518278859082313</v>
          </cell>
        </row>
        <row r="45">
          <cell r="GU45">
            <v>2012</v>
          </cell>
          <cell r="GV45">
            <v>0.98716558968440093</v>
          </cell>
          <cell r="GW45">
            <v>0.99999936908550846</v>
          </cell>
          <cell r="GX45">
            <v>0.96417372714087879</v>
          </cell>
          <cell r="GY45">
            <v>0.99204110473580109</v>
          </cell>
          <cell r="GZ45">
            <v>0.98615860609013051</v>
          </cell>
          <cell r="HA45">
            <v>0.91927218795594801</v>
          </cell>
          <cell r="HB45">
            <v>0</v>
          </cell>
          <cell r="HN45">
            <v>2012</v>
          </cell>
          <cell r="HO45">
            <v>0</v>
          </cell>
          <cell r="HP45">
            <v>0</v>
          </cell>
          <cell r="HQ45">
            <v>1.0444898314464424</v>
          </cell>
          <cell r="HR45">
            <v>6842.9993157000681</v>
          </cell>
          <cell r="HS45">
            <v>0</v>
          </cell>
          <cell r="HT45">
            <v>491.11704746631028</v>
          </cell>
          <cell r="HU45">
            <v>0.73234607263156071</v>
          </cell>
        </row>
        <row r="46">
          <cell r="GU46">
            <v>2013</v>
          </cell>
          <cell r="GV46">
            <v>1.0668744164492381</v>
          </cell>
          <cell r="GW46">
            <v>0.97155884581476681</v>
          </cell>
          <cell r="GX46">
            <v>1.0005879062693326</v>
          </cell>
          <cell r="GY46">
            <v>0.96169831428881314</v>
          </cell>
          <cell r="GZ46">
            <v>0.9851944953951558</v>
          </cell>
          <cell r="HA46">
            <v>0.98240624668259879</v>
          </cell>
          <cell r="HB46">
            <v>0</v>
          </cell>
          <cell r="HN46">
            <v>2013</v>
          </cell>
          <cell r="HO46">
            <v>0</v>
          </cell>
          <cell r="HP46">
            <v>0</v>
          </cell>
          <cell r="HQ46">
            <v>1.006016779599554</v>
          </cell>
          <cell r="HR46">
            <v>1.0060167795852848</v>
          </cell>
          <cell r="HS46">
            <v>0</v>
          </cell>
          <cell r="HT46">
            <v>1.0060167793845243</v>
          </cell>
          <cell r="HU46">
            <v>1.0060167795999648</v>
          </cell>
        </row>
        <row r="47">
          <cell r="GU47">
            <v>2014</v>
          </cell>
          <cell r="GV47">
            <v>0.9468692278016595</v>
          </cell>
          <cell r="GW47">
            <v>0.94686922780165561</v>
          </cell>
          <cell r="GX47">
            <v>1.0295357130698257</v>
          </cell>
          <cell r="GY47">
            <v>0.94628823593594291</v>
          </cell>
          <cell r="GZ47">
            <v>0.94686922780163529</v>
          </cell>
          <cell r="HA47">
            <v>0.94687473443322168</v>
          </cell>
          <cell r="HB47">
            <v>0</v>
          </cell>
          <cell r="HN47">
            <v>2014</v>
          </cell>
          <cell r="HO47">
            <v>0</v>
          </cell>
          <cell r="HP47">
            <v>0</v>
          </cell>
          <cell r="HQ47">
            <v>1.0317207971050077</v>
          </cell>
          <cell r="HR47">
            <v>0.74586276098987758</v>
          </cell>
          <cell r="HS47">
            <v>0</v>
          </cell>
          <cell r="HT47">
            <v>1.1200867902097222</v>
          </cell>
          <cell r="HU47">
            <v>1.1120054128090942</v>
          </cell>
        </row>
        <row r="48">
          <cell r="GU48">
            <v>2015</v>
          </cell>
          <cell r="GV48">
            <v>1.017310532976107</v>
          </cell>
          <cell r="GW48">
            <v>1.0173105329761023</v>
          </cell>
          <cell r="GX48">
            <v>1.0055921510646535</v>
          </cell>
          <cell r="GY48">
            <v>1.0173343210406238</v>
          </cell>
          <cell r="GZ48">
            <v>1.0173105329760792</v>
          </cell>
          <cell r="HA48">
            <v>1.0173109256363266</v>
          </cell>
          <cell r="HB48">
            <v>0</v>
          </cell>
          <cell r="HN48">
            <v>2015</v>
          </cell>
          <cell r="HO48">
            <v>0</v>
          </cell>
          <cell r="HP48">
            <v>0</v>
          </cell>
          <cell r="HQ48">
            <v>1.027752050018844</v>
          </cell>
          <cell r="HR48">
            <v>1.0277520499992532</v>
          </cell>
          <cell r="HS48">
            <v>0</v>
          </cell>
          <cell r="HT48">
            <v>1.027752049823927</v>
          </cell>
          <cell r="HU48">
            <v>1.0277520500192499</v>
          </cell>
        </row>
        <row r="49">
          <cell r="GU49">
            <v>2016</v>
          </cell>
          <cell r="GV49">
            <v>0.99665255493566995</v>
          </cell>
          <cell r="GW49">
            <v>0.9966525549356654</v>
          </cell>
          <cell r="GX49">
            <v>1.0018827209788188</v>
          </cell>
          <cell r="GY49">
            <v>0.99671218055016497</v>
          </cell>
          <cell r="GZ49">
            <v>0.99665255493564331</v>
          </cell>
          <cell r="HA49">
            <v>0.9966535391747694</v>
          </cell>
          <cell r="HB49">
            <v>0</v>
          </cell>
          <cell r="HN49">
            <v>2016</v>
          </cell>
          <cell r="HO49">
            <v>0</v>
          </cell>
          <cell r="HP49">
            <v>0</v>
          </cell>
          <cell r="HQ49">
            <v>1.0225592913570298</v>
          </cell>
          <cell r="HR49">
            <v>1.0225592913380643</v>
          </cell>
          <cell r="HS49">
            <v>0</v>
          </cell>
          <cell r="HT49">
            <v>1.0225592911683341</v>
          </cell>
          <cell r="HU49">
            <v>1.0225592913574209</v>
          </cell>
        </row>
        <row r="50">
          <cell r="GU50">
            <v>2017</v>
          </cell>
          <cell r="GV50">
            <v>0.99243943638496857</v>
          </cell>
          <cell r="GW50">
            <v>0.99243943638496401</v>
          </cell>
          <cell r="GX50">
            <v>1.005581201175427</v>
          </cell>
          <cell r="GY50">
            <v>0.99251098055038778</v>
          </cell>
          <cell r="GZ50">
            <v>0.99243943638494159</v>
          </cell>
          <cell r="HA50">
            <v>0.99244061743287981</v>
          </cell>
          <cell r="HB50">
            <v>0</v>
          </cell>
          <cell r="HN50">
            <v>2017</v>
          </cell>
          <cell r="HO50">
            <v>0</v>
          </cell>
          <cell r="HP50">
            <v>0</v>
          </cell>
          <cell r="HQ50">
            <v>1.0227389269801717</v>
          </cell>
          <cell r="HR50">
            <v>1.0227389269616214</v>
          </cell>
          <cell r="HS50">
            <v>0</v>
          </cell>
          <cell r="HT50">
            <v>1.0227389267956066</v>
          </cell>
          <cell r="HU50">
            <v>1.022738926980558</v>
          </cell>
        </row>
        <row r="51">
          <cell r="GU51">
            <v>2018</v>
          </cell>
          <cell r="GV51">
            <v>0.98893042249351015</v>
          </cell>
          <cell r="GW51">
            <v>0.98893042249350571</v>
          </cell>
          <cell r="GX51">
            <v>1.0078592146991501</v>
          </cell>
          <cell r="GY51">
            <v>0.98901685909512349</v>
          </cell>
          <cell r="GZ51">
            <v>0.98893042249348351</v>
          </cell>
          <cell r="HA51">
            <v>0.9889318494862519</v>
          </cell>
          <cell r="HB51">
            <v>0</v>
          </cell>
          <cell r="HN51">
            <v>2018</v>
          </cell>
          <cell r="HO51">
            <v>0</v>
          </cell>
          <cell r="HP51">
            <v>0</v>
          </cell>
          <cell r="HQ51">
            <v>1.0244550328254058</v>
          </cell>
          <cell r="HR51">
            <v>1.0244550328072377</v>
          </cell>
          <cell r="HS51">
            <v>0</v>
          </cell>
          <cell r="HT51">
            <v>1.0244550326446418</v>
          </cell>
          <cell r="HU51">
            <v>1.0244550328257824</v>
          </cell>
        </row>
        <row r="52">
          <cell r="GU52">
            <v>2019</v>
          </cell>
          <cell r="GV52">
            <v>0.98641878896011681</v>
          </cell>
          <cell r="GW52">
            <v>0.98641878896011215</v>
          </cell>
          <cell r="GX52">
            <v>1.0065410827390022</v>
          </cell>
          <cell r="GY52">
            <v>0.98651138100048075</v>
          </cell>
          <cell r="GZ52">
            <v>0.98641878896008983</v>
          </cell>
          <cell r="HA52">
            <v>0.98642031770517002</v>
          </cell>
          <cell r="HB52">
            <v>0</v>
          </cell>
          <cell r="HN52">
            <v>2019</v>
          </cell>
          <cell r="HO52">
            <v>0</v>
          </cell>
          <cell r="HP52">
            <v>0</v>
          </cell>
          <cell r="HQ52">
            <v>1.0231568378748286</v>
          </cell>
          <cell r="HR52">
            <v>1.0231568378571165</v>
          </cell>
          <cell r="HS52">
            <v>0</v>
          </cell>
          <cell r="HT52">
            <v>1.0231568376986031</v>
          </cell>
          <cell r="HU52">
            <v>1.0231568378751958</v>
          </cell>
        </row>
        <row r="53">
          <cell r="GU53">
            <v>2020</v>
          </cell>
          <cell r="GV53">
            <v>0.9849473180604712</v>
          </cell>
          <cell r="GW53">
            <v>0.98494731806046676</v>
          </cell>
          <cell r="GX53">
            <v>1.0068460870200224</v>
          </cell>
          <cell r="GY53">
            <v>0.98504495152862936</v>
          </cell>
          <cell r="GZ53">
            <v>0.98494731806044378</v>
          </cell>
          <cell r="HA53">
            <v>0.98494893019105567</v>
          </cell>
          <cell r="HB53">
            <v>0</v>
          </cell>
          <cell r="HN53">
            <v>2020</v>
          </cell>
          <cell r="HO53">
            <v>0</v>
          </cell>
          <cell r="HP53">
            <v>0</v>
          </cell>
          <cell r="HQ53">
            <v>1.0222982153363471</v>
          </cell>
          <cell r="HR53">
            <v>1.0222982153190505</v>
          </cell>
          <cell r="HS53">
            <v>0</v>
          </cell>
          <cell r="HT53">
            <v>1.0222982151642543</v>
          </cell>
          <cell r="HU53">
            <v>1.0222982153367055</v>
          </cell>
        </row>
        <row r="54">
          <cell r="GU54">
            <v>2021</v>
          </cell>
          <cell r="GV54">
            <v>1.0045884723072547</v>
          </cell>
          <cell r="GW54">
            <v>1.0045884723072498</v>
          </cell>
          <cell r="GX54">
            <v>1.0118496771392531</v>
          </cell>
          <cell r="GY54">
            <v>1.0046268720346709</v>
          </cell>
          <cell r="GZ54">
            <v>1.0045884723072263</v>
          </cell>
          <cell r="HA54">
            <v>1.0045891064280621</v>
          </cell>
          <cell r="HB54">
            <v>0</v>
          </cell>
          <cell r="HN54">
            <v>2021</v>
          </cell>
          <cell r="HO54">
            <v>0</v>
          </cell>
          <cell r="HP54">
            <v>0</v>
          </cell>
          <cell r="HQ54">
            <v>1.0187434409249401</v>
          </cell>
          <cell r="HR54">
            <v>1.0187434409080798</v>
          </cell>
          <cell r="HS54">
            <v>0</v>
          </cell>
          <cell r="HT54">
            <v>1.0187434407571865</v>
          </cell>
          <cell r="HU54">
            <v>1.0187434409252896</v>
          </cell>
        </row>
        <row r="55">
          <cell r="GU55">
            <v>2022</v>
          </cell>
          <cell r="GV55">
            <v>1.0028994504027764</v>
          </cell>
          <cell r="GW55">
            <v>1.0028994504027717</v>
          </cell>
          <cell r="GX55">
            <v>1.0123080498895074</v>
          </cell>
          <cell r="GY55">
            <v>1.0029364621553618</v>
          </cell>
          <cell r="GZ55">
            <v>1.0028994504027482</v>
          </cell>
          <cell r="HA55">
            <v>1.0029000616259902</v>
          </cell>
          <cell r="HB55">
            <v>0</v>
          </cell>
          <cell r="HN55">
            <v>2022</v>
          </cell>
          <cell r="HO55">
            <v>0</v>
          </cell>
          <cell r="HP55">
            <v>0</v>
          </cell>
          <cell r="HQ55">
            <v>1.0163537280191806</v>
          </cell>
          <cell r="HR55">
            <v>1.0163537280026693</v>
          </cell>
          <cell r="HS55">
            <v>0</v>
          </cell>
          <cell r="HT55">
            <v>1.0163537278548997</v>
          </cell>
          <cell r="HU55">
            <v>1.016353728019523</v>
          </cell>
        </row>
        <row r="56">
          <cell r="GU56">
            <v>2023</v>
          </cell>
          <cell r="GV56">
            <v>1.0033732638956723</v>
          </cell>
          <cell r="GW56">
            <v>1.0033732638956674</v>
          </cell>
          <cell r="GX56">
            <v>1.0124348356811683</v>
          </cell>
          <cell r="GY56">
            <v>1.003409317474977</v>
          </cell>
          <cell r="GZ56">
            <v>1.0033732638956441</v>
          </cell>
          <cell r="HA56">
            <v>1.0033738593169355</v>
          </cell>
          <cell r="HB56">
            <v>0</v>
          </cell>
          <cell r="HN56">
            <v>2023</v>
          </cell>
          <cell r="HO56">
            <v>0</v>
          </cell>
          <cell r="HP56">
            <v>0</v>
          </cell>
          <cell r="HQ56">
            <v>1.0163062156418143</v>
          </cell>
          <cell r="HR56">
            <v>1.0163062156255691</v>
          </cell>
          <cell r="HS56">
            <v>0</v>
          </cell>
          <cell r="HT56">
            <v>1.0163062154801843</v>
          </cell>
          <cell r="HU56">
            <v>1.016306215642151</v>
          </cell>
        </row>
        <row r="57">
          <cell r="GU57">
            <v>2024</v>
          </cell>
          <cell r="GV57">
            <v>1.0039294218937147</v>
          </cell>
          <cell r="GW57">
            <v>1.00392942189371</v>
          </cell>
          <cell r="GX57">
            <v>1.0136013437717071</v>
          </cell>
          <cell r="GY57">
            <v>1.0039643549021713</v>
          </cell>
          <cell r="GZ57">
            <v>1.0039294218936867</v>
          </cell>
          <cell r="HA57">
            <v>1.003929998829252</v>
          </cell>
          <cell r="HB57">
            <v>0</v>
          </cell>
          <cell r="HN57">
            <v>2024</v>
          </cell>
          <cell r="HO57">
            <v>0</v>
          </cell>
          <cell r="HP57">
            <v>0</v>
          </cell>
          <cell r="HQ57">
            <v>1.0163013904390015</v>
          </cell>
          <cell r="HR57">
            <v>1.0163013904230171</v>
          </cell>
          <cell r="HS57">
            <v>0</v>
          </cell>
          <cell r="HT57">
            <v>1.0163013902799656</v>
          </cell>
          <cell r="HU57">
            <v>1.0163013904393328</v>
          </cell>
        </row>
        <row r="58">
          <cell r="GU58">
            <v>2025</v>
          </cell>
          <cell r="GV58">
            <v>1.004920912135759</v>
          </cell>
          <cell r="GW58">
            <v>1.0049209121357543</v>
          </cell>
          <cell r="GX58">
            <v>1.0160593620719081</v>
          </cell>
          <cell r="GY58">
            <v>1.0049516773530733</v>
          </cell>
          <cell r="GZ58">
            <v>1.004920912135731</v>
          </cell>
          <cell r="HA58">
            <v>1.0049214202556036</v>
          </cell>
          <cell r="HB58">
            <v>0</v>
          </cell>
          <cell r="HN58">
            <v>2025</v>
          </cell>
          <cell r="HO58">
            <v>0</v>
          </cell>
          <cell r="HP58">
            <v>0</v>
          </cell>
          <cell r="HQ58">
            <v>1.0156845376445183</v>
          </cell>
          <cell r="HR58">
            <v>1.0156845376287997</v>
          </cell>
          <cell r="HS58">
            <v>0</v>
          </cell>
          <cell r="HT58">
            <v>1.015684537488128</v>
          </cell>
          <cell r="HU58">
            <v>1.0156845376448438</v>
          </cell>
        </row>
        <row r="59">
          <cell r="GU59">
            <v>2026</v>
          </cell>
          <cell r="GV59">
            <v>1.0048919120897597</v>
          </cell>
          <cell r="GW59">
            <v>1.004891912089755</v>
          </cell>
          <cell r="GX59">
            <v>1.0156247897809121</v>
          </cell>
          <cell r="GY59">
            <v>1.0049243711030895</v>
          </cell>
          <cell r="GZ59">
            <v>1.0048919120897319</v>
          </cell>
          <cell r="HA59">
            <v>1.0048924482005606</v>
          </cell>
          <cell r="HB59">
            <v>0</v>
          </cell>
          <cell r="HN59">
            <v>2026</v>
          </cell>
          <cell r="HO59">
            <v>0</v>
          </cell>
          <cell r="HP59">
            <v>0</v>
          </cell>
          <cell r="HQ59">
            <v>1.0161281323721885</v>
          </cell>
          <cell r="HR59">
            <v>1.0161281323567062</v>
          </cell>
          <cell r="HS59">
            <v>0</v>
          </cell>
          <cell r="HT59">
            <v>1.0161281322181461</v>
          </cell>
          <cell r="HU59">
            <v>1.0161281323725093</v>
          </cell>
        </row>
        <row r="60">
          <cell r="GU60">
            <v>2027</v>
          </cell>
          <cell r="GV60">
            <v>1.0050715762912563</v>
          </cell>
          <cell r="GW60">
            <v>1.0050715762912517</v>
          </cell>
          <cell r="GX60">
            <v>1.0162878635086989</v>
          </cell>
          <cell r="GY60">
            <v>1.0051037462442978</v>
          </cell>
          <cell r="GZ60">
            <v>1.0050715762912286</v>
          </cell>
          <cell r="HA60">
            <v>1.0050721076446589</v>
          </cell>
          <cell r="HB60">
            <v>0</v>
          </cell>
          <cell r="HN60">
            <v>2027</v>
          </cell>
          <cell r="HO60">
            <v>0</v>
          </cell>
          <cell r="HP60">
            <v>0</v>
          </cell>
          <cell r="HQ60">
            <v>1.0160849470791948</v>
          </cell>
          <cell r="HR60">
            <v>1.0160849470639586</v>
          </cell>
          <cell r="HS60">
            <v>0</v>
          </cell>
          <cell r="HT60">
            <v>1.0160849469276039</v>
          </cell>
          <cell r="HU60">
            <v>1.0160849470795104</v>
          </cell>
        </row>
        <row r="61">
          <cell r="GU61">
            <v>2028</v>
          </cell>
          <cell r="GV61">
            <v>1.0053911591646536</v>
          </cell>
          <cell r="GW61">
            <v>1.0053911591646489</v>
          </cell>
          <cell r="GX61">
            <v>1.0172210116247808</v>
          </cell>
          <cell r="GY61">
            <v>1.0054223914355311</v>
          </cell>
          <cell r="GZ61">
            <v>1.0053911591646261</v>
          </cell>
          <cell r="HA61">
            <v>1.0053916750465335</v>
          </cell>
          <cell r="HB61">
            <v>0</v>
          </cell>
          <cell r="HN61">
            <v>2028</v>
          </cell>
          <cell r="HO61">
            <v>0</v>
          </cell>
          <cell r="HP61">
            <v>0</v>
          </cell>
          <cell r="HQ61">
            <v>1.0159679586421317</v>
          </cell>
          <cell r="HR61">
            <v>1.0159679586271386</v>
          </cell>
          <cell r="HS61">
            <v>0</v>
          </cell>
          <cell r="HT61">
            <v>1.0159679584929577</v>
          </cell>
          <cell r="HU61">
            <v>1.0159679586424424</v>
          </cell>
        </row>
        <row r="62">
          <cell r="GU62">
            <v>2029</v>
          </cell>
          <cell r="GV62">
            <v>1.0057294023938754</v>
          </cell>
          <cell r="GW62">
            <v>1.0057294023938708</v>
          </cell>
          <cell r="GX62">
            <v>1.0182310376807282</v>
          </cell>
          <cell r="GY62">
            <v>1.0057598306186628</v>
          </cell>
          <cell r="GZ62">
            <v>1.0057294023938481</v>
          </cell>
          <cell r="HA62">
            <v>1.0057299050102069</v>
          </cell>
          <cell r="HB62">
            <v>0</v>
          </cell>
          <cell r="HN62">
            <v>2029</v>
          </cell>
          <cell r="HO62">
            <v>0</v>
          </cell>
          <cell r="HP62">
            <v>0</v>
          </cell>
          <cell r="HQ62">
            <v>1.0159269529150303</v>
          </cell>
          <cell r="HR62">
            <v>1.0159269529002735</v>
          </cell>
          <cell r="HS62">
            <v>0</v>
          </cell>
          <cell r="HT62">
            <v>1.0159269527682069</v>
          </cell>
          <cell r="HU62">
            <v>1.0159269529153361</v>
          </cell>
        </row>
        <row r="63">
          <cell r="GU63">
            <v>2030</v>
          </cell>
          <cell r="GV63">
            <v>1.0060376314589055</v>
          </cell>
          <cell r="GW63">
            <v>1.0060376314589008</v>
          </cell>
          <cell r="GX63">
            <v>1.019351741116485</v>
          </cell>
          <cell r="GY63">
            <v>1.0060680356507938</v>
          </cell>
          <cell r="GZ63">
            <v>1.0060376314588784</v>
          </cell>
          <cell r="HA63">
            <v>1.0060381336932034</v>
          </cell>
          <cell r="HB63">
            <v>0</v>
          </cell>
          <cell r="HN63">
            <v>2030</v>
          </cell>
          <cell r="HO63">
            <v>0</v>
          </cell>
          <cell r="HP63">
            <v>0</v>
          </cell>
          <cell r="HQ63">
            <v>1.0161251540004603</v>
          </cell>
          <cell r="HR63">
            <v>1.016125153985932</v>
          </cell>
          <cell r="HS63">
            <v>0</v>
          </cell>
          <cell r="HT63">
            <v>1.0161251538559104</v>
          </cell>
          <cell r="HU63">
            <v>1.0161251540007619</v>
          </cell>
        </row>
        <row r="64">
          <cell r="GU64">
            <v>2031</v>
          </cell>
          <cell r="GV64">
            <v>1.0067192046483469</v>
          </cell>
          <cell r="GW64">
            <v>1.0067192046483424</v>
          </cell>
          <cell r="GX64">
            <v>1.0235594069962557</v>
          </cell>
          <cell r="GY64">
            <v>1.0067483601507867</v>
          </cell>
          <cell r="GZ64">
            <v>1.0067192046483198</v>
          </cell>
          <cell r="HA64">
            <v>1.0067196862703751</v>
          </cell>
          <cell r="HB64">
            <v>0</v>
          </cell>
          <cell r="HN64">
            <v>2031</v>
          </cell>
          <cell r="HO64">
            <v>0</v>
          </cell>
          <cell r="HP64">
            <v>0</v>
          </cell>
          <cell r="HQ64">
            <v>1.0162966951968888</v>
          </cell>
          <cell r="HR64">
            <v>1.0162966951825885</v>
          </cell>
          <cell r="HS64">
            <v>0</v>
          </cell>
          <cell r="HT64">
            <v>1.0162966950546088</v>
          </cell>
          <cell r="HU64">
            <v>1.016296695197185</v>
          </cell>
        </row>
        <row r="65">
          <cell r="GU65">
            <v>2032</v>
          </cell>
          <cell r="GV65">
            <v>1.0068105273908881</v>
          </cell>
          <cell r="GW65">
            <v>1.0068105273908836</v>
          </cell>
          <cell r="GX65">
            <v>1.0235429541020913</v>
          </cell>
          <cell r="GY65">
            <v>1.0068401023331301</v>
          </cell>
          <cell r="GZ65">
            <v>1.0068105273908612</v>
          </cell>
          <cell r="HA65">
            <v>1.0068110159555896</v>
          </cell>
          <cell r="HB65">
            <v>0</v>
          </cell>
          <cell r="HN65">
            <v>2032</v>
          </cell>
          <cell r="HO65">
            <v>0</v>
          </cell>
          <cell r="HP65">
            <v>0</v>
          </cell>
          <cell r="HQ65">
            <v>1.0164345254046876</v>
          </cell>
          <cell r="HR65">
            <v>1.0164345253906149</v>
          </cell>
          <cell r="HS65">
            <v>0</v>
          </cell>
          <cell r="HT65">
            <v>1.01643452526467</v>
          </cell>
          <cell r="HU65">
            <v>1.0164345254049796</v>
          </cell>
        </row>
        <row r="66">
          <cell r="GU66">
            <v>2033</v>
          </cell>
          <cell r="GV66">
            <v>1.0068183979520728</v>
          </cell>
          <cell r="GW66">
            <v>1.0068183979520684</v>
          </cell>
          <cell r="GX66">
            <v>1.0235652900018177</v>
          </cell>
          <cell r="GY66">
            <v>1.0068486449228446</v>
          </cell>
          <cell r="GZ66">
            <v>1.0068183979520464</v>
          </cell>
          <cell r="HA66">
            <v>1.0068188976328158</v>
          </cell>
          <cell r="HB66">
            <v>0</v>
          </cell>
          <cell r="HN66">
            <v>2033</v>
          </cell>
          <cell r="HO66">
            <v>0</v>
          </cell>
          <cell r="HP66">
            <v>0</v>
          </cell>
          <cell r="HQ66">
            <v>1.0165681731666982</v>
          </cell>
          <cell r="HR66">
            <v>1.0165681731528511</v>
          </cell>
          <cell r="HS66">
            <v>0</v>
          </cell>
          <cell r="HT66">
            <v>1.0165681730289267</v>
          </cell>
          <cell r="HU66">
            <v>1.0165681731669849</v>
          </cell>
        </row>
        <row r="67">
          <cell r="GU67">
            <v>2034</v>
          </cell>
          <cell r="GV67">
            <v>1.0067181009053636</v>
          </cell>
          <cell r="GW67">
            <v>1.0067181009053592</v>
          </cell>
          <cell r="GX67">
            <v>1.023259666837067</v>
          </cell>
          <cell r="GY67">
            <v>1.006749462465802</v>
          </cell>
          <cell r="GZ67">
            <v>1.0067181009053372</v>
          </cell>
          <cell r="HA67">
            <v>1.0067186190144619</v>
          </cell>
          <cell r="HB67">
            <v>0</v>
          </cell>
          <cell r="HN67">
            <v>2034</v>
          </cell>
          <cell r="HO67">
            <v>0</v>
          </cell>
          <cell r="HP67">
            <v>0</v>
          </cell>
          <cell r="HQ67">
            <v>1.0167304978968947</v>
          </cell>
          <cell r="HR67">
            <v>1.016730497883271</v>
          </cell>
          <cell r="HS67">
            <v>0</v>
          </cell>
          <cell r="HT67">
            <v>1.0167304977613469</v>
          </cell>
          <cell r="HU67">
            <v>1.0167304978971772</v>
          </cell>
        </row>
        <row r="68">
          <cell r="GU68">
            <v>2035</v>
          </cell>
          <cell r="GV68">
            <v>1.0065219127791505</v>
          </cell>
          <cell r="GW68">
            <v>1.006521912779146</v>
          </cell>
          <cell r="GX68">
            <v>1.0228351038719969</v>
          </cell>
          <cell r="GY68">
            <v>1.0065557129164673</v>
          </cell>
          <cell r="GZ68">
            <v>1.0065219127791241</v>
          </cell>
          <cell r="HA68">
            <v>1.0065224711918954</v>
          </cell>
          <cell r="HB68">
            <v>0</v>
          </cell>
          <cell r="HN68">
            <v>2035</v>
          </cell>
          <cell r="HO68">
            <v>0</v>
          </cell>
          <cell r="HP68">
            <v>0</v>
          </cell>
          <cell r="HQ68">
            <v>1.0172069101042074</v>
          </cell>
          <cell r="HR68">
            <v>1.0172069100908014</v>
          </cell>
          <cell r="HS68">
            <v>0</v>
          </cell>
          <cell r="HT68">
            <v>1.0172069099708274</v>
          </cell>
          <cell r="HU68">
            <v>1.0172069101044852</v>
          </cell>
        </row>
        <row r="75">
          <cell r="HN75">
            <v>0</v>
          </cell>
          <cell r="HO75" t="str">
            <v>Gas</v>
          </cell>
          <cell r="HP75" t="str">
            <v>Fjernvarme</v>
          </cell>
          <cell r="HQ75" t="str">
            <v>El</v>
          </cell>
          <cell r="HR75" t="str">
            <v>VE</v>
          </cell>
          <cell r="HS75" t="str">
            <v>Kul&amp;Koks</v>
          </cell>
          <cell r="HT75" t="str">
            <v>Olie</v>
          </cell>
          <cell r="HU75" t="str">
            <v>Transport</v>
          </cell>
        </row>
        <row r="76">
          <cell r="HN76">
            <v>2005</v>
          </cell>
          <cell r="HO76">
            <v>0</v>
          </cell>
          <cell r="HP76">
            <v>0</v>
          </cell>
          <cell r="HQ76">
            <v>0</v>
          </cell>
          <cell r="HR76">
            <v>0</v>
          </cell>
          <cell r="HS76">
            <v>0</v>
          </cell>
          <cell r="HT76">
            <v>0</v>
          </cell>
          <cell r="HU76">
            <v>0</v>
          </cell>
        </row>
        <row r="77">
          <cell r="HN77">
            <v>2006</v>
          </cell>
          <cell r="HO77">
            <v>0</v>
          </cell>
          <cell r="HP77">
            <v>0</v>
          </cell>
          <cell r="HQ77">
            <v>0</v>
          </cell>
          <cell r="HR77">
            <v>0</v>
          </cell>
          <cell r="HS77">
            <v>0</v>
          </cell>
          <cell r="HT77">
            <v>0</v>
          </cell>
          <cell r="HU77">
            <v>0</v>
          </cell>
        </row>
        <row r="78">
          <cell r="HN78">
            <v>2007</v>
          </cell>
          <cell r="HO78">
            <v>0</v>
          </cell>
          <cell r="HP78">
            <v>0</v>
          </cell>
          <cell r="HQ78">
            <v>0</v>
          </cell>
          <cell r="HR78">
            <v>0</v>
          </cell>
          <cell r="HS78">
            <v>0</v>
          </cell>
          <cell r="HT78">
            <v>0</v>
          </cell>
          <cell r="HU78">
            <v>0</v>
          </cell>
        </row>
        <row r="79">
          <cell r="HN79">
            <v>2008</v>
          </cell>
          <cell r="HO79">
            <v>0</v>
          </cell>
          <cell r="HP79">
            <v>0</v>
          </cell>
          <cell r="HQ79">
            <v>0</v>
          </cell>
          <cell r="HR79">
            <v>0</v>
          </cell>
          <cell r="HS79">
            <v>0</v>
          </cell>
          <cell r="HT79">
            <v>0</v>
          </cell>
          <cell r="HU79">
            <v>0</v>
          </cell>
        </row>
        <row r="80">
          <cell r="HN80">
            <v>2009</v>
          </cell>
          <cell r="HO80">
            <v>0</v>
          </cell>
          <cell r="HP80">
            <v>0</v>
          </cell>
          <cell r="HQ80">
            <v>0</v>
          </cell>
          <cell r="HR80">
            <v>0</v>
          </cell>
          <cell r="HS80">
            <v>0</v>
          </cell>
          <cell r="HT80">
            <v>0</v>
          </cell>
          <cell r="HU80">
            <v>0</v>
          </cell>
        </row>
        <row r="81">
          <cell r="HN81">
            <v>2010</v>
          </cell>
          <cell r="HO81">
            <v>0</v>
          </cell>
          <cell r="HP81">
            <v>0</v>
          </cell>
          <cell r="HQ81">
            <v>0</v>
          </cell>
          <cell r="HR81">
            <v>0</v>
          </cell>
          <cell r="HS81">
            <v>0</v>
          </cell>
          <cell r="HT81">
            <v>0</v>
          </cell>
          <cell r="HU81">
            <v>0</v>
          </cell>
        </row>
        <row r="82">
          <cell r="HN82">
            <v>2011</v>
          </cell>
          <cell r="HO82">
            <v>0</v>
          </cell>
          <cell r="HP82">
            <v>0</v>
          </cell>
          <cell r="HQ82">
            <v>0</v>
          </cell>
          <cell r="HR82">
            <v>0</v>
          </cell>
          <cell r="HS82">
            <v>0</v>
          </cell>
          <cell r="HT82">
            <v>0</v>
          </cell>
          <cell r="HU82">
            <v>0</v>
          </cell>
        </row>
        <row r="83">
          <cell r="HN83">
            <v>2012</v>
          </cell>
          <cell r="HO83">
            <v>0</v>
          </cell>
          <cell r="HP83">
            <v>0</v>
          </cell>
          <cell r="HQ83">
            <v>0</v>
          </cell>
          <cell r="HR83">
            <v>0</v>
          </cell>
          <cell r="HS83">
            <v>0</v>
          </cell>
          <cell r="HT83">
            <v>0</v>
          </cell>
          <cell r="HU83">
            <v>0</v>
          </cell>
        </row>
        <row r="84">
          <cell r="HN84">
            <v>2013</v>
          </cell>
          <cell r="HO84">
            <v>0</v>
          </cell>
          <cell r="HP84">
            <v>0</v>
          </cell>
          <cell r="HQ84">
            <v>0</v>
          </cell>
          <cell r="HR84">
            <v>0</v>
          </cell>
          <cell r="HS84">
            <v>0</v>
          </cell>
          <cell r="HT84">
            <v>0</v>
          </cell>
          <cell r="HU84">
            <v>0</v>
          </cell>
        </row>
        <row r="85">
          <cell r="HN85">
            <v>2014</v>
          </cell>
          <cell r="HO85">
            <v>0</v>
          </cell>
          <cell r="HP85">
            <v>0</v>
          </cell>
          <cell r="HQ85">
            <v>0</v>
          </cell>
          <cell r="HR85">
            <v>0</v>
          </cell>
          <cell r="HS85">
            <v>0</v>
          </cell>
          <cell r="HT85">
            <v>0</v>
          </cell>
          <cell r="HU85">
            <v>0</v>
          </cell>
        </row>
        <row r="86">
          <cell r="HN86">
            <v>2015</v>
          </cell>
          <cell r="HO86">
            <v>0</v>
          </cell>
          <cell r="HP86">
            <v>0</v>
          </cell>
          <cell r="HQ86">
            <v>0</v>
          </cell>
          <cell r="HR86">
            <v>0</v>
          </cell>
          <cell r="HS86">
            <v>0</v>
          </cell>
          <cell r="HT86">
            <v>0</v>
          </cell>
          <cell r="HU86">
            <v>0</v>
          </cell>
        </row>
        <row r="87">
          <cell r="HN87">
            <v>2016</v>
          </cell>
          <cell r="HO87">
            <v>0</v>
          </cell>
          <cell r="HP87">
            <v>0</v>
          </cell>
          <cell r="HQ87">
            <v>0</v>
          </cell>
          <cell r="HR87">
            <v>0</v>
          </cell>
          <cell r="HS87">
            <v>0</v>
          </cell>
          <cell r="HT87">
            <v>0</v>
          </cell>
          <cell r="HU87">
            <v>0</v>
          </cell>
        </row>
        <row r="88">
          <cell r="HN88">
            <v>2017</v>
          </cell>
          <cell r="HO88">
            <v>0</v>
          </cell>
          <cell r="HP88">
            <v>0</v>
          </cell>
          <cell r="HQ88">
            <v>0</v>
          </cell>
          <cell r="HR88">
            <v>0</v>
          </cell>
          <cell r="HS88">
            <v>0</v>
          </cell>
          <cell r="HT88">
            <v>0</v>
          </cell>
          <cell r="HU88">
            <v>0</v>
          </cell>
        </row>
        <row r="89">
          <cell r="HN89">
            <v>2018</v>
          </cell>
          <cell r="HO89">
            <v>0</v>
          </cell>
          <cell r="HP89">
            <v>0</v>
          </cell>
          <cell r="HQ89">
            <v>0</v>
          </cell>
          <cell r="HR89">
            <v>0</v>
          </cell>
          <cell r="HS89">
            <v>0</v>
          </cell>
          <cell r="HT89">
            <v>0</v>
          </cell>
          <cell r="HU89">
            <v>0</v>
          </cell>
        </row>
        <row r="90">
          <cell r="HN90">
            <v>2019</v>
          </cell>
          <cell r="HO90">
            <v>0</v>
          </cell>
          <cell r="HP90">
            <v>0</v>
          </cell>
          <cell r="HQ90">
            <v>0</v>
          </cell>
          <cell r="HR90">
            <v>0</v>
          </cell>
          <cell r="HS90">
            <v>0</v>
          </cell>
          <cell r="HT90">
            <v>0</v>
          </cell>
          <cell r="HU90">
            <v>0</v>
          </cell>
        </row>
        <row r="91">
          <cell r="HN91">
            <v>2020</v>
          </cell>
          <cell r="HO91">
            <v>0</v>
          </cell>
          <cell r="HP91">
            <v>0</v>
          </cell>
          <cell r="HQ91">
            <v>0</v>
          </cell>
          <cell r="HR91">
            <v>0</v>
          </cell>
          <cell r="HS91">
            <v>0</v>
          </cell>
          <cell r="HT91">
            <v>0</v>
          </cell>
          <cell r="HU91">
            <v>0</v>
          </cell>
        </row>
        <row r="92">
          <cell r="HN92">
            <v>2021</v>
          </cell>
          <cell r="HO92">
            <v>0</v>
          </cell>
          <cell r="HP92">
            <v>0</v>
          </cell>
          <cell r="HQ92">
            <v>0</v>
          </cell>
          <cell r="HR92">
            <v>0</v>
          </cell>
          <cell r="HS92">
            <v>0</v>
          </cell>
          <cell r="HT92">
            <v>0</v>
          </cell>
          <cell r="HU92">
            <v>0</v>
          </cell>
        </row>
        <row r="93">
          <cell r="HN93">
            <v>2022</v>
          </cell>
          <cell r="HO93">
            <v>0</v>
          </cell>
          <cell r="HP93">
            <v>0</v>
          </cell>
          <cell r="HQ93">
            <v>0</v>
          </cell>
          <cell r="HR93">
            <v>0</v>
          </cell>
          <cell r="HS93">
            <v>0</v>
          </cell>
          <cell r="HT93">
            <v>0</v>
          </cell>
          <cell r="HU93">
            <v>0</v>
          </cell>
        </row>
        <row r="94">
          <cell r="HN94">
            <v>2023</v>
          </cell>
          <cell r="HO94">
            <v>0</v>
          </cell>
          <cell r="HP94">
            <v>0</v>
          </cell>
          <cell r="HQ94">
            <v>0</v>
          </cell>
          <cell r="HR94">
            <v>0</v>
          </cell>
          <cell r="HS94">
            <v>0</v>
          </cell>
          <cell r="HT94">
            <v>0</v>
          </cell>
          <cell r="HU94">
            <v>0</v>
          </cell>
        </row>
        <row r="95">
          <cell r="HN95">
            <v>2024</v>
          </cell>
          <cell r="HO95">
            <v>0</v>
          </cell>
          <cell r="HP95">
            <v>0</v>
          </cell>
          <cell r="HQ95">
            <v>0</v>
          </cell>
          <cell r="HR95">
            <v>0</v>
          </cell>
          <cell r="HS95">
            <v>0</v>
          </cell>
          <cell r="HT95">
            <v>0</v>
          </cell>
          <cell r="HU95">
            <v>0</v>
          </cell>
        </row>
        <row r="96">
          <cell r="HN96">
            <v>2025</v>
          </cell>
          <cell r="HO96">
            <v>0</v>
          </cell>
          <cell r="HP96">
            <v>0</v>
          </cell>
          <cell r="HQ96">
            <v>0</v>
          </cell>
          <cell r="HR96">
            <v>0</v>
          </cell>
          <cell r="HS96">
            <v>0</v>
          </cell>
          <cell r="HT96">
            <v>0</v>
          </cell>
          <cell r="HU96">
            <v>0</v>
          </cell>
        </row>
        <row r="97">
          <cell r="HN97">
            <v>2026</v>
          </cell>
          <cell r="HO97">
            <v>0</v>
          </cell>
          <cell r="HP97">
            <v>0</v>
          </cell>
          <cell r="HQ97">
            <v>0</v>
          </cell>
          <cell r="HR97">
            <v>0</v>
          </cell>
          <cell r="HS97">
            <v>0</v>
          </cell>
          <cell r="HT97">
            <v>0</v>
          </cell>
          <cell r="HU97">
            <v>0</v>
          </cell>
        </row>
        <row r="98">
          <cell r="HN98">
            <v>2027</v>
          </cell>
          <cell r="HO98">
            <v>0</v>
          </cell>
          <cell r="HP98">
            <v>0</v>
          </cell>
          <cell r="HQ98">
            <v>0</v>
          </cell>
          <cell r="HR98">
            <v>0</v>
          </cell>
          <cell r="HS98">
            <v>0</v>
          </cell>
          <cell r="HT98">
            <v>0</v>
          </cell>
          <cell r="HU98">
            <v>0</v>
          </cell>
        </row>
        <row r="99">
          <cell r="HN99">
            <v>2028</v>
          </cell>
          <cell r="HO99">
            <v>0</v>
          </cell>
          <cell r="HP99">
            <v>0</v>
          </cell>
          <cell r="HQ99">
            <v>0</v>
          </cell>
          <cell r="HR99">
            <v>0</v>
          </cell>
          <cell r="HS99">
            <v>0</v>
          </cell>
          <cell r="HT99">
            <v>0</v>
          </cell>
          <cell r="HU99">
            <v>0</v>
          </cell>
        </row>
        <row r="100">
          <cell r="HN100">
            <v>2029</v>
          </cell>
          <cell r="HO100">
            <v>0</v>
          </cell>
          <cell r="HP100">
            <v>0</v>
          </cell>
          <cell r="HQ100">
            <v>0</v>
          </cell>
          <cell r="HR100">
            <v>0</v>
          </cell>
          <cell r="HS100">
            <v>0</v>
          </cell>
          <cell r="HT100">
            <v>0</v>
          </cell>
          <cell r="HU100">
            <v>0</v>
          </cell>
        </row>
        <row r="101">
          <cell r="HN101">
            <v>2030</v>
          </cell>
          <cell r="HO101">
            <v>0</v>
          </cell>
          <cell r="HP101">
            <v>0</v>
          </cell>
          <cell r="HQ101">
            <v>0</v>
          </cell>
          <cell r="HR101">
            <v>0</v>
          </cell>
          <cell r="HS101">
            <v>0</v>
          </cell>
          <cell r="HT101">
            <v>0</v>
          </cell>
          <cell r="HU101">
            <v>0</v>
          </cell>
        </row>
        <row r="102">
          <cell r="HN102">
            <v>2031</v>
          </cell>
          <cell r="HO102">
            <v>0</v>
          </cell>
          <cell r="HP102">
            <v>0</v>
          </cell>
          <cell r="HQ102">
            <v>0</v>
          </cell>
          <cell r="HR102">
            <v>0</v>
          </cell>
          <cell r="HS102">
            <v>0</v>
          </cell>
          <cell r="HT102">
            <v>0</v>
          </cell>
          <cell r="HU102">
            <v>0</v>
          </cell>
        </row>
        <row r="103">
          <cell r="HN103">
            <v>2032</v>
          </cell>
          <cell r="HO103">
            <v>0</v>
          </cell>
          <cell r="HP103">
            <v>0</v>
          </cell>
          <cell r="HQ103">
            <v>0</v>
          </cell>
          <cell r="HR103">
            <v>0</v>
          </cell>
          <cell r="HS103">
            <v>0</v>
          </cell>
          <cell r="HT103">
            <v>0</v>
          </cell>
          <cell r="HU103">
            <v>0</v>
          </cell>
        </row>
        <row r="104">
          <cell r="HN104">
            <v>2033</v>
          </cell>
          <cell r="HO104">
            <v>0</v>
          </cell>
          <cell r="HP104">
            <v>0</v>
          </cell>
          <cell r="HQ104">
            <v>0</v>
          </cell>
          <cell r="HR104">
            <v>0</v>
          </cell>
          <cell r="HS104">
            <v>0</v>
          </cell>
          <cell r="HT104">
            <v>0</v>
          </cell>
          <cell r="HU104">
            <v>0</v>
          </cell>
        </row>
        <row r="105">
          <cell r="HN105">
            <v>2034</v>
          </cell>
          <cell r="HO105">
            <v>0</v>
          </cell>
          <cell r="HP105">
            <v>0</v>
          </cell>
          <cell r="HQ105">
            <v>0</v>
          </cell>
          <cell r="HR105">
            <v>0</v>
          </cell>
          <cell r="HS105">
            <v>0</v>
          </cell>
          <cell r="HT105">
            <v>0</v>
          </cell>
          <cell r="HU105">
            <v>0</v>
          </cell>
        </row>
        <row r="106">
          <cell r="HN106">
            <v>2035</v>
          </cell>
          <cell r="HO106">
            <v>0</v>
          </cell>
          <cell r="HP106">
            <v>0</v>
          </cell>
          <cell r="HQ106">
            <v>0</v>
          </cell>
          <cell r="HR106">
            <v>0</v>
          </cell>
          <cell r="HS106">
            <v>0</v>
          </cell>
          <cell r="HT106">
            <v>0</v>
          </cell>
          <cell r="HU106">
            <v>0</v>
          </cell>
        </row>
      </sheetData>
      <sheetData sheetId="56">
        <row r="4">
          <cell r="FI4">
            <v>0</v>
          </cell>
          <cell r="FJ4" t="str">
            <v>Gas</v>
          </cell>
          <cell r="FK4" t="str">
            <v>Fjernvarme</v>
          </cell>
          <cell r="FL4" t="str">
            <v>El</v>
          </cell>
          <cell r="FM4" t="str">
            <v>VE</v>
          </cell>
          <cell r="FN4" t="str">
            <v>Kul&amp;Koks</v>
          </cell>
          <cell r="FO4" t="str">
            <v>Olie</v>
          </cell>
          <cell r="FP4" t="str">
            <v>Transport</v>
          </cell>
        </row>
        <row r="5">
          <cell r="FI5">
            <v>1972</v>
          </cell>
          <cell r="FJ5">
            <v>0</v>
          </cell>
          <cell r="FK5">
            <v>0</v>
          </cell>
          <cell r="FL5">
            <v>0</v>
          </cell>
          <cell r="FM5">
            <v>0</v>
          </cell>
          <cell r="FN5">
            <v>0</v>
          </cell>
          <cell r="FO5">
            <v>0</v>
          </cell>
          <cell r="FP5">
            <v>0</v>
          </cell>
        </row>
        <row r="6">
          <cell r="FI6">
            <v>1973</v>
          </cell>
          <cell r="FJ6">
            <v>0</v>
          </cell>
          <cell r="FK6">
            <v>0</v>
          </cell>
          <cell r="FL6">
            <v>0</v>
          </cell>
          <cell r="FM6">
            <v>0</v>
          </cell>
          <cell r="FN6">
            <v>0</v>
          </cell>
          <cell r="FO6">
            <v>0</v>
          </cell>
          <cell r="FP6">
            <v>0</v>
          </cell>
        </row>
        <row r="7">
          <cell r="FI7">
            <v>1974</v>
          </cell>
          <cell r="FJ7">
            <v>0</v>
          </cell>
          <cell r="FK7">
            <v>0</v>
          </cell>
          <cell r="FL7">
            <v>0</v>
          </cell>
          <cell r="FM7">
            <v>0</v>
          </cell>
          <cell r="FN7">
            <v>0</v>
          </cell>
          <cell r="FO7">
            <v>0</v>
          </cell>
          <cell r="FP7">
            <v>0</v>
          </cell>
        </row>
        <row r="8">
          <cell r="FI8">
            <v>1975</v>
          </cell>
          <cell r="FJ8">
            <v>0</v>
          </cell>
          <cell r="FK8">
            <v>0</v>
          </cell>
          <cell r="FL8">
            <v>0</v>
          </cell>
          <cell r="FM8">
            <v>0</v>
          </cell>
          <cell r="FN8">
            <v>0</v>
          </cell>
          <cell r="FO8">
            <v>0</v>
          </cell>
          <cell r="FP8">
            <v>0</v>
          </cell>
        </row>
        <row r="9">
          <cell r="FI9">
            <v>1976</v>
          </cell>
          <cell r="FJ9">
            <v>0</v>
          </cell>
          <cell r="FK9">
            <v>0</v>
          </cell>
          <cell r="FL9">
            <v>0</v>
          </cell>
          <cell r="FM9">
            <v>0</v>
          </cell>
          <cell r="FN9">
            <v>0</v>
          </cell>
          <cell r="FO9">
            <v>0</v>
          </cell>
          <cell r="FP9">
            <v>0</v>
          </cell>
        </row>
        <row r="10">
          <cell r="FI10">
            <v>1977</v>
          </cell>
          <cell r="FJ10">
            <v>0</v>
          </cell>
          <cell r="FK10">
            <v>0</v>
          </cell>
          <cell r="FL10">
            <v>0</v>
          </cell>
          <cell r="FM10">
            <v>0</v>
          </cell>
          <cell r="FN10">
            <v>0</v>
          </cell>
          <cell r="FO10">
            <v>0</v>
          </cell>
          <cell r="FP10">
            <v>0</v>
          </cell>
        </row>
        <row r="11">
          <cell r="FI11">
            <v>1978</v>
          </cell>
          <cell r="FJ11">
            <v>0</v>
          </cell>
          <cell r="FK11">
            <v>0</v>
          </cell>
          <cell r="FL11">
            <v>0</v>
          </cell>
          <cell r="FM11">
            <v>0</v>
          </cell>
          <cell r="FN11">
            <v>0</v>
          </cell>
          <cell r="FO11">
            <v>0</v>
          </cell>
          <cell r="FP11">
            <v>0</v>
          </cell>
        </row>
        <row r="12">
          <cell r="FI12">
            <v>1979</v>
          </cell>
          <cell r="FJ12">
            <v>0</v>
          </cell>
          <cell r="FK12">
            <v>0</v>
          </cell>
          <cell r="FL12">
            <v>0</v>
          </cell>
          <cell r="FM12">
            <v>0</v>
          </cell>
          <cell r="FN12">
            <v>0</v>
          </cell>
          <cell r="FO12">
            <v>0</v>
          </cell>
          <cell r="FP12">
            <v>0</v>
          </cell>
        </row>
        <row r="13">
          <cell r="FI13">
            <v>1980</v>
          </cell>
          <cell r="FJ13">
            <v>0</v>
          </cell>
          <cell r="FK13">
            <v>0</v>
          </cell>
          <cell r="FL13">
            <v>0</v>
          </cell>
          <cell r="FM13">
            <v>0</v>
          </cell>
          <cell r="FN13">
            <v>0</v>
          </cell>
          <cell r="FO13">
            <v>0</v>
          </cell>
          <cell r="FP13">
            <v>0</v>
          </cell>
        </row>
        <row r="14">
          <cell r="FI14">
            <v>1981</v>
          </cell>
          <cell r="FJ14">
            <v>0</v>
          </cell>
          <cell r="FK14">
            <v>0</v>
          </cell>
          <cell r="FL14">
            <v>0</v>
          </cell>
          <cell r="FM14">
            <v>0</v>
          </cell>
          <cell r="FN14">
            <v>0</v>
          </cell>
          <cell r="FO14">
            <v>0</v>
          </cell>
          <cell r="FP14">
            <v>0</v>
          </cell>
        </row>
        <row r="15">
          <cell r="FI15">
            <v>1982</v>
          </cell>
          <cell r="FJ15">
            <v>0</v>
          </cell>
          <cell r="FK15">
            <v>0</v>
          </cell>
          <cell r="FL15">
            <v>0</v>
          </cell>
          <cell r="FM15">
            <v>0</v>
          </cell>
          <cell r="FN15">
            <v>0</v>
          </cell>
          <cell r="FO15">
            <v>0</v>
          </cell>
          <cell r="FP15">
            <v>0</v>
          </cell>
        </row>
        <row r="16">
          <cell r="FI16">
            <v>1983</v>
          </cell>
          <cell r="FJ16">
            <v>0</v>
          </cell>
          <cell r="FK16">
            <v>0</v>
          </cell>
          <cell r="FL16">
            <v>0</v>
          </cell>
          <cell r="FM16">
            <v>0</v>
          </cell>
          <cell r="FN16">
            <v>0</v>
          </cell>
          <cell r="FO16">
            <v>0</v>
          </cell>
          <cell r="FP16">
            <v>0</v>
          </cell>
        </row>
        <row r="17">
          <cell r="FI17">
            <v>1984</v>
          </cell>
          <cell r="FJ17">
            <v>0</v>
          </cell>
          <cell r="FK17">
            <v>0</v>
          </cell>
          <cell r="FL17">
            <v>0</v>
          </cell>
          <cell r="FM17">
            <v>0</v>
          </cell>
          <cell r="FN17">
            <v>0</v>
          </cell>
          <cell r="FO17">
            <v>0</v>
          </cell>
          <cell r="FP17">
            <v>0</v>
          </cell>
        </row>
        <row r="18">
          <cell r="FI18">
            <v>1985</v>
          </cell>
          <cell r="FJ18">
            <v>0</v>
          </cell>
          <cell r="FK18">
            <v>0</v>
          </cell>
          <cell r="FL18">
            <v>0</v>
          </cell>
          <cell r="FM18">
            <v>0</v>
          </cell>
          <cell r="FN18">
            <v>0</v>
          </cell>
          <cell r="FO18">
            <v>0</v>
          </cell>
          <cell r="FP18">
            <v>0</v>
          </cell>
        </row>
        <row r="19">
          <cell r="FI19">
            <v>1986</v>
          </cell>
          <cell r="FJ19">
            <v>0</v>
          </cell>
          <cell r="FK19">
            <v>0</v>
          </cell>
          <cell r="FL19">
            <v>0</v>
          </cell>
          <cell r="FM19">
            <v>0</v>
          </cell>
          <cell r="FN19">
            <v>0</v>
          </cell>
          <cell r="FO19">
            <v>0</v>
          </cell>
          <cell r="FP19">
            <v>0</v>
          </cell>
        </row>
        <row r="20">
          <cell r="FI20">
            <v>1987</v>
          </cell>
          <cell r="FJ20">
            <v>0</v>
          </cell>
          <cell r="FK20">
            <v>0</v>
          </cell>
          <cell r="FL20">
            <v>0</v>
          </cell>
          <cell r="FM20">
            <v>0</v>
          </cell>
          <cell r="FN20">
            <v>0</v>
          </cell>
          <cell r="FO20">
            <v>0</v>
          </cell>
          <cell r="FP20">
            <v>0</v>
          </cell>
        </row>
        <row r="21">
          <cell r="FI21">
            <v>1988</v>
          </cell>
          <cell r="FJ21">
            <v>0</v>
          </cell>
          <cell r="FK21">
            <v>0</v>
          </cell>
          <cell r="FL21">
            <v>0</v>
          </cell>
          <cell r="FM21">
            <v>0</v>
          </cell>
          <cell r="FN21">
            <v>0</v>
          </cell>
          <cell r="FO21">
            <v>0</v>
          </cell>
          <cell r="FP21">
            <v>0</v>
          </cell>
        </row>
        <row r="22">
          <cell r="FI22">
            <v>1989</v>
          </cell>
          <cell r="FJ22">
            <v>0</v>
          </cell>
          <cell r="FK22">
            <v>0</v>
          </cell>
          <cell r="FL22">
            <v>0</v>
          </cell>
          <cell r="FM22">
            <v>0</v>
          </cell>
          <cell r="FN22">
            <v>0</v>
          </cell>
          <cell r="FO22">
            <v>0</v>
          </cell>
          <cell r="FP22">
            <v>0</v>
          </cell>
        </row>
        <row r="23">
          <cell r="FI23">
            <v>1990</v>
          </cell>
          <cell r="FJ23">
            <v>0</v>
          </cell>
          <cell r="FK23">
            <v>0</v>
          </cell>
          <cell r="FL23">
            <v>0</v>
          </cell>
          <cell r="FM23">
            <v>0</v>
          </cell>
          <cell r="FN23">
            <v>0</v>
          </cell>
          <cell r="FO23">
            <v>0</v>
          </cell>
          <cell r="FP23">
            <v>0</v>
          </cell>
        </row>
        <row r="24">
          <cell r="FI24">
            <v>1991</v>
          </cell>
          <cell r="FJ24">
            <v>0</v>
          </cell>
          <cell r="FK24">
            <v>0</v>
          </cell>
          <cell r="FL24">
            <v>0</v>
          </cell>
          <cell r="FM24">
            <v>0</v>
          </cell>
          <cell r="FN24">
            <v>0</v>
          </cell>
          <cell r="FO24">
            <v>0</v>
          </cell>
          <cell r="FP24">
            <v>0</v>
          </cell>
        </row>
        <row r="25">
          <cell r="FI25">
            <v>1992</v>
          </cell>
          <cell r="FJ25">
            <v>0</v>
          </cell>
          <cell r="FK25">
            <v>0</v>
          </cell>
          <cell r="FL25">
            <v>0</v>
          </cell>
          <cell r="FM25">
            <v>0</v>
          </cell>
          <cell r="FN25">
            <v>0</v>
          </cell>
          <cell r="FO25">
            <v>0</v>
          </cell>
          <cell r="FP25">
            <v>0</v>
          </cell>
        </row>
        <row r="26">
          <cell r="FI26">
            <v>1993</v>
          </cell>
          <cell r="FJ26">
            <v>0</v>
          </cell>
          <cell r="FK26">
            <v>0</v>
          </cell>
          <cell r="FL26">
            <v>0</v>
          </cell>
          <cell r="FM26">
            <v>0</v>
          </cell>
          <cell r="FN26">
            <v>0</v>
          </cell>
          <cell r="FO26">
            <v>0</v>
          </cell>
          <cell r="FP26">
            <v>0</v>
          </cell>
        </row>
        <row r="27">
          <cell r="FI27">
            <v>1994</v>
          </cell>
          <cell r="FJ27">
            <v>0</v>
          </cell>
          <cell r="FK27">
            <v>0</v>
          </cell>
          <cell r="FL27">
            <v>0</v>
          </cell>
          <cell r="FM27">
            <v>0</v>
          </cell>
          <cell r="FN27">
            <v>0</v>
          </cell>
          <cell r="FO27">
            <v>0</v>
          </cell>
          <cell r="FP27">
            <v>0</v>
          </cell>
        </row>
        <row r="28">
          <cell r="FI28">
            <v>1995</v>
          </cell>
          <cell r="FJ28">
            <v>0</v>
          </cell>
          <cell r="FK28">
            <v>0</v>
          </cell>
          <cell r="FL28">
            <v>0</v>
          </cell>
          <cell r="FM28">
            <v>0</v>
          </cell>
          <cell r="FN28">
            <v>0</v>
          </cell>
          <cell r="FO28">
            <v>0</v>
          </cell>
          <cell r="FP28">
            <v>0</v>
          </cell>
        </row>
        <row r="29">
          <cell r="FI29">
            <v>1996</v>
          </cell>
          <cell r="FJ29">
            <v>0</v>
          </cell>
          <cell r="FK29">
            <v>0</v>
          </cell>
          <cell r="FL29">
            <v>0</v>
          </cell>
          <cell r="FM29">
            <v>0</v>
          </cell>
          <cell r="FN29">
            <v>0</v>
          </cell>
          <cell r="FO29">
            <v>0</v>
          </cell>
          <cell r="FP29">
            <v>0</v>
          </cell>
        </row>
        <row r="30">
          <cell r="FI30">
            <v>1997</v>
          </cell>
          <cell r="FJ30">
            <v>0</v>
          </cell>
          <cell r="FK30">
            <v>0</v>
          </cell>
          <cell r="FL30">
            <v>0</v>
          </cell>
          <cell r="FM30">
            <v>0</v>
          </cell>
          <cell r="FN30">
            <v>0</v>
          </cell>
          <cell r="FO30">
            <v>0</v>
          </cell>
          <cell r="FP30">
            <v>0</v>
          </cell>
        </row>
        <row r="31">
          <cell r="FI31">
            <v>1998</v>
          </cell>
          <cell r="FJ31">
            <v>0</v>
          </cell>
          <cell r="FK31">
            <v>0</v>
          </cell>
          <cell r="FL31">
            <v>0</v>
          </cell>
          <cell r="FM31">
            <v>0</v>
          </cell>
          <cell r="FN31">
            <v>0</v>
          </cell>
          <cell r="FO31">
            <v>0</v>
          </cell>
          <cell r="FP31">
            <v>0</v>
          </cell>
        </row>
        <row r="32">
          <cell r="FI32">
            <v>1999</v>
          </cell>
          <cell r="FJ32">
            <v>0</v>
          </cell>
          <cell r="FK32">
            <v>0</v>
          </cell>
          <cell r="FL32">
            <v>0</v>
          </cell>
          <cell r="FM32">
            <v>0</v>
          </cell>
          <cell r="FN32">
            <v>0</v>
          </cell>
          <cell r="FO32">
            <v>0</v>
          </cell>
          <cell r="FP32">
            <v>0</v>
          </cell>
        </row>
        <row r="33">
          <cell r="FI33">
            <v>2000</v>
          </cell>
          <cell r="FJ33">
            <v>0</v>
          </cell>
          <cell r="FK33">
            <v>0</v>
          </cell>
          <cell r="FL33">
            <v>0</v>
          </cell>
          <cell r="FM33">
            <v>0</v>
          </cell>
          <cell r="FN33">
            <v>0</v>
          </cell>
          <cell r="FO33">
            <v>0</v>
          </cell>
          <cell r="FP33">
            <v>0</v>
          </cell>
        </row>
        <row r="34">
          <cell r="FI34">
            <v>2001</v>
          </cell>
          <cell r="FJ34">
            <v>0</v>
          </cell>
          <cell r="FK34">
            <v>0</v>
          </cell>
          <cell r="FL34">
            <v>0</v>
          </cell>
          <cell r="FM34">
            <v>0</v>
          </cell>
          <cell r="FN34">
            <v>0</v>
          </cell>
          <cell r="FO34">
            <v>0</v>
          </cell>
          <cell r="FP34">
            <v>0</v>
          </cell>
        </row>
        <row r="35">
          <cell r="FI35">
            <v>2002</v>
          </cell>
          <cell r="FJ35">
            <v>0</v>
          </cell>
          <cell r="FK35">
            <v>0</v>
          </cell>
          <cell r="FL35">
            <v>0</v>
          </cell>
          <cell r="FM35">
            <v>0</v>
          </cell>
          <cell r="FN35">
            <v>0</v>
          </cell>
          <cell r="FO35">
            <v>0</v>
          </cell>
          <cell r="FP35">
            <v>0</v>
          </cell>
        </row>
        <row r="36">
          <cell r="FI36">
            <v>2003</v>
          </cell>
          <cell r="FJ36">
            <v>0</v>
          </cell>
          <cell r="FK36">
            <v>0</v>
          </cell>
          <cell r="FL36">
            <v>0</v>
          </cell>
          <cell r="FM36">
            <v>0</v>
          </cell>
          <cell r="FN36">
            <v>0</v>
          </cell>
          <cell r="FO36">
            <v>0</v>
          </cell>
          <cell r="FP36">
            <v>0</v>
          </cell>
        </row>
        <row r="37">
          <cell r="FI37">
            <v>2004</v>
          </cell>
          <cell r="FJ37">
            <v>0</v>
          </cell>
          <cell r="FK37">
            <v>0</v>
          </cell>
          <cell r="FL37">
            <v>0</v>
          </cell>
          <cell r="FM37">
            <v>0</v>
          </cell>
          <cell r="FN37">
            <v>0</v>
          </cell>
          <cell r="FO37">
            <v>0</v>
          </cell>
          <cell r="FP37">
            <v>0</v>
          </cell>
        </row>
        <row r="38">
          <cell r="FI38">
            <v>2005</v>
          </cell>
          <cell r="FJ38">
            <v>0</v>
          </cell>
          <cell r="FK38">
            <v>0</v>
          </cell>
          <cell r="FL38">
            <v>0</v>
          </cell>
          <cell r="FM38">
            <v>0</v>
          </cell>
          <cell r="FN38">
            <v>0</v>
          </cell>
          <cell r="FO38">
            <v>0</v>
          </cell>
          <cell r="FP38">
            <v>0</v>
          </cell>
        </row>
        <row r="39">
          <cell r="FI39">
            <v>2006</v>
          </cell>
          <cell r="FJ39">
            <v>0</v>
          </cell>
          <cell r="FK39">
            <v>0</v>
          </cell>
          <cell r="FL39">
            <v>0</v>
          </cell>
          <cell r="FM39">
            <v>0</v>
          </cell>
          <cell r="FN39">
            <v>0</v>
          </cell>
          <cell r="FO39">
            <v>0</v>
          </cell>
          <cell r="FP39">
            <v>0</v>
          </cell>
        </row>
        <row r="40">
          <cell r="FI40">
            <v>2007</v>
          </cell>
          <cell r="FJ40">
            <v>0</v>
          </cell>
          <cell r="FK40">
            <v>0</v>
          </cell>
          <cell r="FL40">
            <v>0</v>
          </cell>
          <cell r="FM40">
            <v>0</v>
          </cell>
          <cell r="FN40">
            <v>0</v>
          </cell>
          <cell r="FO40">
            <v>0</v>
          </cell>
          <cell r="FP40">
            <v>0</v>
          </cell>
        </row>
        <row r="41">
          <cell r="FI41">
            <v>2008</v>
          </cell>
          <cell r="FJ41">
            <v>0</v>
          </cell>
          <cell r="FK41">
            <v>0</v>
          </cell>
          <cell r="FL41">
            <v>0</v>
          </cell>
          <cell r="FM41">
            <v>0</v>
          </cell>
          <cell r="FN41">
            <v>0</v>
          </cell>
          <cell r="FO41">
            <v>0</v>
          </cell>
          <cell r="FP41">
            <v>0</v>
          </cell>
        </row>
        <row r="42">
          <cell r="FI42">
            <v>2009</v>
          </cell>
          <cell r="FJ42">
            <v>0</v>
          </cell>
          <cell r="FK42">
            <v>0</v>
          </cell>
          <cell r="FL42">
            <v>0</v>
          </cell>
          <cell r="FM42">
            <v>0</v>
          </cell>
          <cell r="FN42">
            <v>0</v>
          </cell>
          <cell r="FO42">
            <v>0</v>
          </cell>
          <cell r="FP42">
            <v>0</v>
          </cell>
        </row>
        <row r="43">
          <cell r="FI43">
            <v>2010</v>
          </cell>
          <cell r="FJ43">
            <v>0</v>
          </cell>
          <cell r="FK43">
            <v>0</v>
          </cell>
          <cell r="FL43">
            <v>0</v>
          </cell>
          <cell r="FM43">
            <v>0</v>
          </cell>
          <cell r="FN43">
            <v>0</v>
          </cell>
          <cell r="FO43">
            <v>0</v>
          </cell>
          <cell r="FP43">
            <v>0</v>
          </cell>
        </row>
        <row r="44">
          <cell r="FI44">
            <v>2011</v>
          </cell>
          <cell r="FJ44">
            <v>0</v>
          </cell>
          <cell r="FK44">
            <v>0</v>
          </cell>
          <cell r="FL44">
            <v>0</v>
          </cell>
          <cell r="FM44">
            <v>0</v>
          </cell>
          <cell r="FN44">
            <v>0</v>
          </cell>
          <cell r="FO44">
            <v>0</v>
          </cell>
          <cell r="FP44">
            <v>0</v>
          </cell>
        </row>
        <row r="45">
          <cell r="FI45">
            <v>2012</v>
          </cell>
          <cell r="FJ45">
            <v>0</v>
          </cell>
          <cell r="FK45">
            <v>0</v>
          </cell>
          <cell r="FL45">
            <v>0</v>
          </cell>
          <cell r="FM45">
            <v>0</v>
          </cell>
          <cell r="FN45">
            <v>0</v>
          </cell>
          <cell r="FO45">
            <v>0</v>
          </cell>
          <cell r="FP45">
            <v>0</v>
          </cell>
        </row>
        <row r="46">
          <cell r="FI46">
            <v>2013</v>
          </cell>
          <cell r="FJ46">
            <v>0</v>
          </cell>
          <cell r="FK46">
            <v>0</v>
          </cell>
          <cell r="FL46">
            <v>0</v>
          </cell>
          <cell r="FM46">
            <v>0</v>
          </cell>
          <cell r="FN46">
            <v>0</v>
          </cell>
          <cell r="FO46">
            <v>0</v>
          </cell>
          <cell r="FP46">
            <v>0</v>
          </cell>
        </row>
        <row r="47">
          <cell r="FI47">
            <v>2014</v>
          </cell>
          <cell r="FJ47">
            <v>264555362002653.34</v>
          </cell>
          <cell r="FK47">
            <v>41400956977151.172</v>
          </cell>
          <cell r="FL47">
            <v>276953785014568.38</v>
          </cell>
          <cell r="FM47">
            <v>71519389329236.688</v>
          </cell>
          <cell r="FN47">
            <v>43145549745383.664</v>
          </cell>
          <cell r="FO47">
            <v>139640696122035.28</v>
          </cell>
          <cell r="FP47">
            <v>0</v>
          </cell>
        </row>
        <row r="48">
          <cell r="FI48">
            <v>2015</v>
          </cell>
          <cell r="FJ48">
            <v>1.0215888844645429</v>
          </cell>
          <cell r="FK48">
            <v>1.0198766539369568</v>
          </cell>
          <cell r="FL48">
            <v>1.0050361440015196</v>
          </cell>
          <cell r="FM48">
            <v>1.0232611696081151</v>
          </cell>
          <cell r="FN48">
            <v>1.0254815083259301</v>
          </cell>
          <cell r="FO48">
            <v>1.0243343625633106</v>
          </cell>
          <cell r="FP48">
            <v>0</v>
          </cell>
        </row>
        <row r="49">
          <cell r="FI49">
            <v>2016</v>
          </cell>
          <cell r="FJ49">
            <v>1.0121088011268222</v>
          </cell>
          <cell r="FK49">
            <v>1.0102316955496971</v>
          </cell>
          <cell r="FL49">
            <v>1.008283596189147</v>
          </cell>
          <cell r="FM49">
            <v>1.0138854445540475</v>
          </cell>
          <cell r="FN49">
            <v>1.014834475467725</v>
          </cell>
          <cell r="FO49">
            <v>1.0141930050935213</v>
          </cell>
          <cell r="FP49">
            <v>0</v>
          </cell>
        </row>
        <row r="50">
          <cell r="FI50">
            <v>2017</v>
          </cell>
          <cell r="FJ50">
            <v>1.0071346152802274</v>
          </cell>
          <cell r="FK50">
            <v>1.0061504961222882</v>
          </cell>
          <cell r="FL50">
            <v>1.0075114433169587</v>
          </cell>
          <cell r="FM50">
            <v>1.0073282043261169</v>
          </cell>
          <cell r="FN50">
            <v>1.0081824464230944</v>
          </cell>
          <cell r="FO50">
            <v>1.0078040414720544</v>
          </cell>
          <cell r="FP50">
            <v>0</v>
          </cell>
        </row>
        <row r="51">
          <cell r="FI51">
            <v>2018</v>
          </cell>
          <cell r="FJ51">
            <v>1.0012720715833245</v>
          </cell>
          <cell r="FK51">
            <v>1.0000542204251821</v>
          </cell>
          <cell r="FL51">
            <v>1.0052941706890737</v>
          </cell>
          <cell r="FM51">
            <v>1.0025349499194156</v>
          </cell>
          <cell r="FN51">
            <v>1.0018344668544594</v>
          </cell>
          <cell r="FO51">
            <v>1.0020784854370401</v>
          </cell>
          <cell r="FP51">
            <v>0</v>
          </cell>
        </row>
        <row r="52">
          <cell r="FI52">
            <v>2019</v>
          </cell>
          <cell r="FJ52">
            <v>0.99980060466019749</v>
          </cell>
          <cell r="FK52">
            <v>0.99815561933851249</v>
          </cell>
          <cell r="FL52">
            <v>1.0020103443481081</v>
          </cell>
          <cell r="FM52">
            <v>0.99837135712917846</v>
          </cell>
          <cell r="FN52">
            <v>0.99975955077188472</v>
          </cell>
          <cell r="FO52">
            <v>0.99941261247066371</v>
          </cell>
          <cell r="FP52">
            <v>0</v>
          </cell>
        </row>
        <row r="53">
          <cell r="FI53">
            <v>2020</v>
          </cell>
          <cell r="FJ53">
            <v>0.99341353510638408</v>
          </cell>
          <cell r="FK53">
            <v>0.99123991884696783</v>
          </cell>
          <cell r="FL53">
            <v>0.99656634783256459</v>
          </cell>
          <cell r="FM53">
            <v>0.98798991159589988</v>
          </cell>
          <cell r="FN53">
            <v>0.99215183934244555</v>
          </cell>
          <cell r="FO53">
            <v>0.9910879481840007</v>
          </cell>
          <cell r="FP53">
            <v>0</v>
          </cell>
        </row>
        <row r="54">
          <cell r="FI54">
            <v>2021</v>
          </cell>
          <cell r="FJ54">
            <v>1.0101605962645088</v>
          </cell>
          <cell r="FK54">
            <v>1.0075956370008337</v>
          </cell>
          <cell r="FL54">
            <v>0.99979379981548389</v>
          </cell>
          <cell r="FM54">
            <v>1.007494855604145</v>
          </cell>
          <cell r="FN54">
            <v>1.010512021226762</v>
          </cell>
          <cell r="FO54">
            <v>1.0096170522401779</v>
          </cell>
          <cell r="FP54">
            <v>0</v>
          </cell>
        </row>
        <row r="55">
          <cell r="FI55">
            <v>2022</v>
          </cell>
          <cell r="FJ55">
            <v>1.0093827531634185</v>
          </cell>
          <cell r="FK55">
            <v>1.0071570764959346</v>
          </cell>
          <cell r="FL55">
            <v>1.0011402390021309</v>
          </cell>
          <cell r="FM55">
            <v>1.0097763407199407</v>
          </cell>
          <cell r="FN55">
            <v>1.0105531491437116</v>
          </cell>
          <cell r="FO55">
            <v>1.0103179262582178</v>
          </cell>
          <cell r="FP55">
            <v>0</v>
          </cell>
        </row>
        <row r="56">
          <cell r="FI56">
            <v>2023</v>
          </cell>
          <cell r="FJ56">
            <v>1.005475138929399</v>
          </cell>
          <cell r="FK56">
            <v>1.003448434163263</v>
          </cell>
          <cell r="FL56">
            <v>0.99894666517854613</v>
          </cell>
          <cell r="FM56">
            <v>1.0064163922286131</v>
          </cell>
          <cell r="FN56">
            <v>1.0070120423212829</v>
          </cell>
          <cell r="FO56">
            <v>1.0067988827528229</v>
          </cell>
          <cell r="FP56">
            <v>0</v>
          </cell>
        </row>
        <row r="57">
          <cell r="FI57">
            <v>2024</v>
          </cell>
          <cell r="FJ57">
            <v>1.0075061169475146</v>
          </cell>
          <cell r="FK57">
            <v>1.0058269126502843</v>
          </cell>
          <cell r="FL57">
            <v>1.0026103958568267</v>
          </cell>
          <cell r="FM57">
            <v>1.0112107514732114</v>
          </cell>
          <cell r="FN57">
            <v>1.0093737565651089</v>
          </cell>
          <cell r="FO57">
            <v>1.0097951423384721</v>
          </cell>
          <cell r="FP57">
            <v>0</v>
          </cell>
        </row>
        <row r="58">
          <cell r="FI58">
            <v>2025</v>
          </cell>
          <cell r="FJ58">
            <v>1.0045499439946086</v>
          </cell>
          <cell r="FK58">
            <v>1.002929989629735</v>
          </cell>
          <cell r="FL58">
            <v>1.0005875905067978</v>
          </cell>
          <cell r="FM58">
            <v>1.0079495434203922</v>
          </cell>
          <cell r="FN58">
            <v>1.0068475524368885</v>
          </cell>
          <cell r="FO58">
            <v>1.006991998661884</v>
          </cell>
          <cell r="FP58">
            <v>0</v>
          </cell>
        </row>
        <row r="59">
          <cell r="FI59">
            <v>2026</v>
          </cell>
          <cell r="FJ59">
            <v>1.0063913410738508</v>
          </cell>
          <cell r="FK59">
            <v>1.0049883516977447</v>
          </cell>
          <cell r="FL59">
            <v>1.0024072093687717</v>
          </cell>
          <cell r="FM59">
            <v>1.0109417909389842</v>
          </cell>
          <cell r="FN59">
            <v>1.00875311423796</v>
          </cell>
          <cell r="FO59">
            <v>1.0092493248986907</v>
          </cell>
          <cell r="FP59">
            <v>0</v>
          </cell>
        </row>
        <row r="60">
          <cell r="FI60">
            <v>2027</v>
          </cell>
          <cell r="FJ60">
            <v>1.0067008551891339</v>
          </cell>
          <cell r="FK60">
            <v>1.005388083712796</v>
          </cell>
          <cell r="FL60">
            <v>1.0026329240727772</v>
          </cell>
          <cell r="FM60">
            <v>1.0113396730660187</v>
          </cell>
          <cell r="FN60">
            <v>1.0091106473323161</v>
          </cell>
          <cell r="FO60">
            <v>1.0096115014806428</v>
          </cell>
          <cell r="FP60">
            <v>0</v>
          </cell>
        </row>
        <row r="61">
          <cell r="FI61">
            <v>2028</v>
          </cell>
          <cell r="FJ61">
            <v>1.0043776858325197</v>
          </cell>
          <cell r="FK61">
            <v>1.0028354250164604</v>
          </cell>
          <cell r="FL61">
            <v>1.0003517663853325</v>
          </cell>
          <cell r="FM61">
            <v>1.0073971386408942</v>
          </cell>
          <cell r="FN61">
            <v>1.0066600183959462</v>
          </cell>
          <cell r="FO61">
            <v>1.0066710508473158</v>
          </cell>
          <cell r="FP61">
            <v>0</v>
          </cell>
        </row>
        <row r="62">
          <cell r="FI62">
            <v>2029</v>
          </cell>
          <cell r="FJ62">
            <v>1.0040432834785094</v>
          </cell>
          <cell r="FK62">
            <v>1.0023818939666427</v>
          </cell>
          <cell r="FL62">
            <v>1.0001858826452801</v>
          </cell>
          <cell r="FM62">
            <v>1.0070998211396327</v>
          </cell>
          <cell r="FN62">
            <v>1.0065923650468473</v>
          </cell>
          <cell r="FO62">
            <v>1.0064676681525209</v>
          </cell>
          <cell r="FP62">
            <v>0</v>
          </cell>
        </row>
        <row r="63">
          <cell r="FI63">
            <v>2030</v>
          </cell>
          <cell r="FJ63">
            <v>1.0078918705655395</v>
          </cell>
          <cell r="FK63">
            <v>1.0066813547910951</v>
          </cell>
          <cell r="FL63">
            <v>1.0041193230120584</v>
          </cell>
          <cell r="FM63">
            <v>1.0140660900892056</v>
          </cell>
          <cell r="FN63">
            <v>1.011259128787021</v>
          </cell>
          <cell r="FO63">
            <v>1.0118055489882729</v>
          </cell>
          <cell r="FP63">
            <v>0</v>
          </cell>
        </row>
        <row r="64">
          <cell r="FI64">
            <v>2031</v>
          </cell>
          <cell r="FJ64">
            <v>1.0052194141513202</v>
          </cell>
          <cell r="FK64">
            <v>1.0037541993182395</v>
          </cell>
          <cell r="FL64">
            <v>1.0045978179701032</v>
          </cell>
          <cell r="FM64">
            <v>1.0085884936228589</v>
          </cell>
          <cell r="FN64">
            <v>1.0079703000155944</v>
          </cell>
          <cell r="FO64">
            <v>1.0078434141187143</v>
          </cell>
          <cell r="FP64">
            <v>0</v>
          </cell>
        </row>
        <row r="65">
          <cell r="FI65">
            <v>2032</v>
          </cell>
          <cell r="FJ65">
            <v>1.004970328391017</v>
          </cell>
          <cell r="FK65">
            <v>1.0032645604604919</v>
          </cell>
          <cell r="FL65">
            <v>1.0040005699197569</v>
          </cell>
          <cell r="FM65">
            <v>1.0078618762099876</v>
          </cell>
          <cell r="FN65">
            <v>1.0077279718216123</v>
          </cell>
          <cell r="FO65">
            <v>1.0074069451540797</v>
          </cell>
          <cell r="FP65">
            <v>0</v>
          </cell>
        </row>
        <row r="66">
          <cell r="FI66">
            <v>2033</v>
          </cell>
          <cell r="FJ66">
            <v>1.0025883444653467</v>
          </cell>
          <cell r="FK66">
            <v>1.0005154597811929</v>
          </cell>
          <cell r="FL66">
            <v>1.0013816954418233</v>
          </cell>
          <cell r="FM66">
            <v>1.0032101304720455</v>
          </cell>
          <cell r="FN66">
            <v>1.0048567923941911</v>
          </cell>
          <cell r="FO66">
            <v>1.0040017653765219</v>
          </cell>
          <cell r="FP66">
            <v>0</v>
          </cell>
        </row>
        <row r="67">
          <cell r="FI67">
            <v>2034</v>
          </cell>
          <cell r="FJ67">
            <v>1.0016759423468771</v>
          </cell>
          <cell r="FK67">
            <v>0.99928414670553312</v>
          </cell>
          <cell r="FL67">
            <v>1.0001858438043705</v>
          </cell>
          <cell r="FM67">
            <v>1.0014537812986164</v>
          </cell>
          <cell r="FN67">
            <v>1.0038405660949694</v>
          </cell>
          <cell r="FO67">
            <v>1.0027339162180753</v>
          </cell>
          <cell r="FP67">
            <v>0</v>
          </cell>
        </row>
        <row r="68">
          <cell r="FI68">
            <v>2035</v>
          </cell>
          <cell r="FJ68">
            <v>1.007581805621296</v>
          </cell>
          <cell r="FK68">
            <v>1.0057703423398434</v>
          </cell>
          <cell r="FL68">
            <v>1.005639916880843</v>
          </cell>
          <cell r="FM68">
            <v>1.0118421548654504</v>
          </cell>
          <cell r="FN68">
            <v>1.0106942326326753</v>
          </cell>
          <cell r="FO68">
            <v>1.0106692155093799</v>
          </cell>
          <cell r="FP68">
            <v>0</v>
          </cell>
        </row>
      </sheetData>
      <sheetData sheetId="57">
        <row r="4">
          <cell r="DQ4">
            <v>0</v>
          </cell>
          <cell r="DR4" t="str">
            <v>Gas</v>
          </cell>
          <cell r="DS4" t="str">
            <v>Fjernvarme</v>
          </cell>
          <cell r="DT4" t="str">
            <v>El</v>
          </cell>
          <cell r="DU4" t="str">
            <v>VE</v>
          </cell>
          <cell r="DV4" t="str">
            <v>Kul&amp;Koks</v>
          </cell>
          <cell r="DW4" t="str">
            <v>Olie</v>
          </cell>
          <cell r="DX4" t="str">
            <v>Transport</v>
          </cell>
        </row>
        <row r="5">
          <cell r="DQ5">
            <v>1972</v>
          </cell>
          <cell r="DR5">
            <v>0</v>
          </cell>
          <cell r="DS5">
            <v>0</v>
          </cell>
          <cell r="DT5">
            <v>0</v>
          </cell>
          <cell r="DU5">
            <v>0</v>
          </cell>
          <cell r="DV5">
            <v>0</v>
          </cell>
          <cell r="DW5">
            <v>0</v>
          </cell>
          <cell r="DX5">
            <v>0</v>
          </cell>
        </row>
        <row r="6">
          <cell r="DQ6">
            <v>1973</v>
          </cell>
          <cell r="DR6">
            <v>0</v>
          </cell>
          <cell r="DS6">
            <v>0</v>
          </cell>
          <cell r="DT6">
            <v>0</v>
          </cell>
          <cell r="DU6">
            <v>0</v>
          </cell>
          <cell r="DV6">
            <v>0</v>
          </cell>
          <cell r="DW6">
            <v>0</v>
          </cell>
          <cell r="DX6">
            <v>0</v>
          </cell>
        </row>
        <row r="7">
          <cell r="DQ7">
            <v>1974</v>
          </cell>
          <cell r="DR7">
            <v>0</v>
          </cell>
          <cell r="DS7">
            <v>0</v>
          </cell>
          <cell r="DT7">
            <v>0</v>
          </cell>
          <cell r="DU7">
            <v>0</v>
          </cell>
          <cell r="DV7">
            <v>0</v>
          </cell>
          <cell r="DW7">
            <v>0</v>
          </cell>
          <cell r="DX7">
            <v>0</v>
          </cell>
        </row>
        <row r="8">
          <cell r="DQ8">
            <v>1975</v>
          </cell>
          <cell r="DR8">
            <v>0</v>
          </cell>
          <cell r="DS8">
            <v>0</v>
          </cell>
          <cell r="DT8">
            <v>0</v>
          </cell>
          <cell r="DU8">
            <v>0</v>
          </cell>
          <cell r="DV8">
            <v>0</v>
          </cell>
          <cell r="DW8">
            <v>0</v>
          </cell>
          <cell r="DX8">
            <v>0</v>
          </cell>
        </row>
        <row r="9">
          <cell r="DQ9">
            <v>1976</v>
          </cell>
          <cell r="DR9">
            <v>0</v>
          </cell>
          <cell r="DS9">
            <v>0</v>
          </cell>
          <cell r="DT9">
            <v>0</v>
          </cell>
          <cell r="DU9">
            <v>0</v>
          </cell>
          <cell r="DV9">
            <v>0</v>
          </cell>
          <cell r="DW9">
            <v>0</v>
          </cell>
          <cell r="DX9">
            <v>0</v>
          </cell>
        </row>
        <row r="10">
          <cell r="DQ10">
            <v>1977</v>
          </cell>
          <cell r="DR10">
            <v>0</v>
          </cell>
          <cell r="DS10">
            <v>0</v>
          </cell>
          <cell r="DT10">
            <v>0</v>
          </cell>
          <cell r="DU10">
            <v>0</v>
          </cell>
          <cell r="DV10">
            <v>0</v>
          </cell>
          <cell r="DW10">
            <v>0</v>
          </cell>
          <cell r="DX10">
            <v>0</v>
          </cell>
        </row>
        <row r="11">
          <cell r="DQ11">
            <v>1978</v>
          </cell>
          <cell r="DR11">
            <v>0</v>
          </cell>
          <cell r="DS11">
            <v>0</v>
          </cell>
          <cell r="DT11">
            <v>0</v>
          </cell>
          <cell r="DU11">
            <v>0</v>
          </cell>
          <cell r="DV11">
            <v>0</v>
          </cell>
          <cell r="DW11">
            <v>0</v>
          </cell>
          <cell r="DX11">
            <v>0</v>
          </cell>
        </row>
        <row r="12">
          <cell r="DQ12">
            <v>1979</v>
          </cell>
          <cell r="DR12">
            <v>0</v>
          </cell>
          <cell r="DS12">
            <v>0</v>
          </cell>
          <cell r="DT12">
            <v>0</v>
          </cell>
          <cell r="DU12">
            <v>0</v>
          </cell>
          <cell r="DV12">
            <v>0</v>
          </cell>
          <cell r="DW12">
            <v>0</v>
          </cell>
          <cell r="DX12">
            <v>0</v>
          </cell>
        </row>
        <row r="13">
          <cell r="DQ13">
            <v>1980</v>
          </cell>
          <cell r="DR13">
            <v>0</v>
          </cell>
          <cell r="DS13">
            <v>0</v>
          </cell>
          <cell r="DT13">
            <v>0</v>
          </cell>
          <cell r="DU13">
            <v>0</v>
          </cell>
          <cell r="DV13">
            <v>0</v>
          </cell>
          <cell r="DW13">
            <v>0</v>
          </cell>
          <cell r="DX13">
            <v>0</v>
          </cell>
        </row>
        <row r="14">
          <cell r="DQ14">
            <v>1981</v>
          </cell>
          <cell r="DR14">
            <v>0</v>
          </cell>
          <cell r="DS14">
            <v>0</v>
          </cell>
          <cell r="DT14">
            <v>0</v>
          </cell>
          <cell r="DU14">
            <v>0</v>
          </cell>
          <cell r="DV14">
            <v>0</v>
          </cell>
          <cell r="DW14">
            <v>0</v>
          </cell>
          <cell r="DX14">
            <v>0</v>
          </cell>
        </row>
        <row r="15">
          <cell r="DQ15">
            <v>1982</v>
          </cell>
          <cell r="DR15">
            <v>0</v>
          </cell>
          <cell r="DS15">
            <v>0</v>
          </cell>
          <cell r="DT15">
            <v>0</v>
          </cell>
          <cell r="DU15">
            <v>0</v>
          </cell>
          <cell r="DV15">
            <v>0</v>
          </cell>
          <cell r="DW15">
            <v>0</v>
          </cell>
          <cell r="DX15">
            <v>0</v>
          </cell>
        </row>
        <row r="16">
          <cell r="DQ16">
            <v>1983</v>
          </cell>
          <cell r="DR16">
            <v>0</v>
          </cell>
          <cell r="DS16">
            <v>0</v>
          </cell>
          <cell r="DT16">
            <v>0</v>
          </cell>
          <cell r="DU16">
            <v>0</v>
          </cell>
          <cell r="DV16">
            <v>0</v>
          </cell>
          <cell r="DW16">
            <v>0</v>
          </cell>
          <cell r="DX16">
            <v>0</v>
          </cell>
        </row>
        <row r="17">
          <cell r="DQ17">
            <v>1984</v>
          </cell>
          <cell r="DR17">
            <v>0</v>
          </cell>
          <cell r="DS17">
            <v>0</v>
          </cell>
          <cell r="DT17">
            <v>0</v>
          </cell>
          <cell r="DU17">
            <v>0</v>
          </cell>
          <cell r="DV17">
            <v>0</v>
          </cell>
          <cell r="DW17">
            <v>0</v>
          </cell>
          <cell r="DX17">
            <v>0</v>
          </cell>
        </row>
        <row r="18">
          <cell r="DQ18">
            <v>1985</v>
          </cell>
          <cell r="DR18">
            <v>0</v>
          </cell>
          <cell r="DS18">
            <v>0</v>
          </cell>
          <cell r="DT18">
            <v>0</v>
          </cell>
          <cell r="DU18">
            <v>0</v>
          </cell>
          <cell r="DV18">
            <v>0</v>
          </cell>
          <cell r="DW18">
            <v>0</v>
          </cell>
          <cell r="DX18">
            <v>0</v>
          </cell>
        </row>
        <row r="19">
          <cell r="DQ19">
            <v>1986</v>
          </cell>
          <cell r="DR19">
            <v>0</v>
          </cell>
          <cell r="DS19">
            <v>0</v>
          </cell>
          <cell r="DT19">
            <v>0</v>
          </cell>
          <cell r="DU19">
            <v>0</v>
          </cell>
          <cell r="DV19">
            <v>0</v>
          </cell>
          <cell r="DW19">
            <v>0</v>
          </cell>
          <cell r="DX19">
            <v>0</v>
          </cell>
        </row>
        <row r="20">
          <cell r="DQ20">
            <v>1987</v>
          </cell>
          <cell r="DR20">
            <v>0</v>
          </cell>
          <cell r="DS20">
            <v>0</v>
          </cell>
          <cell r="DT20">
            <v>0</v>
          </cell>
          <cell r="DU20">
            <v>0</v>
          </cell>
          <cell r="DV20">
            <v>0</v>
          </cell>
          <cell r="DW20">
            <v>0</v>
          </cell>
          <cell r="DX20">
            <v>0</v>
          </cell>
        </row>
        <row r="21">
          <cell r="DQ21">
            <v>1988</v>
          </cell>
          <cell r="DR21">
            <v>0</v>
          </cell>
          <cell r="DS21">
            <v>0</v>
          </cell>
          <cell r="DT21">
            <v>0</v>
          </cell>
          <cell r="DU21">
            <v>0</v>
          </cell>
          <cell r="DV21">
            <v>0</v>
          </cell>
          <cell r="DW21">
            <v>0</v>
          </cell>
          <cell r="DX21">
            <v>0</v>
          </cell>
        </row>
        <row r="22">
          <cell r="DQ22">
            <v>1989</v>
          </cell>
          <cell r="DR22">
            <v>0</v>
          </cell>
          <cell r="DS22">
            <v>0</v>
          </cell>
          <cell r="DT22">
            <v>0</v>
          </cell>
          <cell r="DU22">
            <v>0</v>
          </cell>
          <cell r="DV22">
            <v>0</v>
          </cell>
          <cell r="DW22">
            <v>0</v>
          </cell>
          <cell r="DX22">
            <v>0</v>
          </cell>
        </row>
        <row r="23">
          <cell r="DQ23">
            <v>1990</v>
          </cell>
          <cell r="DR23">
            <v>0</v>
          </cell>
          <cell r="DS23">
            <v>0</v>
          </cell>
          <cell r="DT23">
            <v>0</v>
          </cell>
          <cell r="DU23">
            <v>0</v>
          </cell>
          <cell r="DV23">
            <v>0</v>
          </cell>
          <cell r="DW23">
            <v>0</v>
          </cell>
          <cell r="DX23">
            <v>0</v>
          </cell>
        </row>
        <row r="24">
          <cell r="DQ24">
            <v>1991</v>
          </cell>
          <cell r="DR24">
            <v>0</v>
          </cell>
          <cell r="DS24">
            <v>0</v>
          </cell>
          <cell r="DT24">
            <v>0</v>
          </cell>
          <cell r="DU24">
            <v>0</v>
          </cell>
          <cell r="DV24">
            <v>0</v>
          </cell>
          <cell r="DW24">
            <v>0</v>
          </cell>
          <cell r="DX24">
            <v>0</v>
          </cell>
        </row>
        <row r="25">
          <cell r="DQ25">
            <v>1992</v>
          </cell>
          <cell r="DR25">
            <v>0</v>
          </cell>
          <cell r="DS25">
            <v>0</v>
          </cell>
          <cell r="DT25">
            <v>0</v>
          </cell>
          <cell r="DU25">
            <v>0</v>
          </cell>
          <cell r="DV25">
            <v>0</v>
          </cell>
          <cell r="DW25">
            <v>0</v>
          </cell>
          <cell r="DX25">
            <v>0</v>
          </cell>
        </row>
        <row r="26">
          <cell r="DQ26">
            <v>1993</v>
          </cell>
          <cell r="DR26">
            <v>0</v>
          </cell>
          <cell r="DS26">
            <v>0</v>
          </cell>
          <cell r="DT26">
            <v>0</v>
          </cell>
          <cell r="DU26">
            <v>0</v>
          </cell>
          <cell r="DV26">
            <v>0</v>
          </cell>
          <cell r="DW26">
            <v>0</v>
          </cell>
          <cell r="DX26">
            <v>0</v>
          </cell>
        </row>
        <row r="27">
          <cell r="DQ27">
            <v>1994</v>
          </cell>
          <cell r="DR27">
            <v>0</v>
          </cell>
          <cell r="DS27">
            <v>0</v>
          </cell>
          <cell r="DT27">
            <v>0</v>
          </cell>
          <cell r="DU27">
            <v>0</v>
          </cell>
          <cell r="DV27">
            <v>0</v>
          </cell>
          <cell r="DW27">
            <v>0</v>
          </cell>
          <cell r="DX27">
            <v>0</v>
          </cell>
        </row>
        <row r="28">
          <cell r="DQ28">
            <v>1995</v>
          </cell>
          <cell r="DR28">
            <v>0</v>
          </cell>
          <cell r="DS28">
            <v>0</v>
          </cell>
          <cell r="DT28">
            <v>0</v>
          </cell>
          <cell r="DU28">
            <v>0</v>
          </cell>
          <cell r="DV28">
            <v>0</v>
          </cell>
          <cell r="DW28">
            <v>0</v>
          </cell>
          <cell r="DX28">
            <v>0</v>
          </cell>
        </row>
        <row r="29">
          <cell r="DQ29">
            <v>1996</v>
          </cell>
          <cell r="DR29">
            <v>0</v>
          </cell>
          <cell r="DS29">
            <v>0</v>
          </cell>
          <cell r="DT29">
            <v>0</v>
          </cell>
          <cell r="DU29">
            <v>0</v>
          </cell>
          <cell r="DV29">
            <v>0</v>
          </cell>
          <cell r="DW29">
            <v>0</v>
          </cell>
          <cell r="DX29">
            <v>0</v>
          </cell>
        </row>
        <row r="30">
          <cell r="DQ30">
            <v>1997</v>
          </cell>
          <cell r="DR30">
            <v>0</v>
          </cell>
          <cell r="DS30">
            <v>0</v>
          </cell>
          <cell r="DT30">
            <v>0</v>
          </cell>
          <cell r="DU30">
            <v>0</v>
          </cell>
          <cell r="DV30">
            <v>0</v>
          </cell>
          <cell r="DW30">
            <v>0</v>
          </cell>
          <cell r="DX30">
            <v>0</v>
          </cell>
        </row>
        <row r="31">
          <cell r="DQ31">
            <v>1998</v>
          </cell>
          <cell r="DR31">
            <v>0</v>
          </cell>
          <cell r="DS31">
            <v>0</v>
          </cell>
          <cell r="DT31">
            <v>0</v>
          </cell>
          <cell r="DU31">
            <v>0</v>
          </cell>
          <cell r="DV31">
            <v>0</v>
          </cell>
          <cell r="DW31">
            <v>0</v>
          </cell>
          <cell r="DX31">
            <v>0</v>
          </cell>
        </row>
        <row r="32">
          <cell r="DQ32">
            <v>1999</v>
          </cell>
          <cell r="DR32">
            <v>0</v>
          </cell>
          <cell r="DS32">
            <v>0</v>
          </cell>
          <cell r="DT32">
            <v>0</v>
          </cell>
          <cell r="DU32">
            <v>0</v>
          </cell>
          <cell r="DV32">
            <v>0</v>
          </cell>
          <cell r="DW32">
            <v>0</v>
          </cell>
          <cell r="DX32">
            <v>0</v>
          </cell>
        </row>
        <row r="33">
          <cell r="DQ33">
            <v>2000</v>
          </cell>
          <cell r="DR33">
            <v>0</v>
          </cell>
          <cell r="DS33">
            <v>0</v>
          </cell>
          <cell r="DT33">
            <v>0</v>
          </cell>
          <cell r="DU33">
            <v>0</v>
          </cell>
          <cell r="DV33">
            <v>0</v>
          </cell>
          <cell r="DW33">
            <v>0</v>
          </cell>
          <cell r="DX33">
            <v>0</v>
          </cell>
        </row>
        <row r="34">
          <cell r="DQ34">
            <v>2001</v>
          </cell>
          <cell r="DR34">
            <v>0</v>
          </cell>
          <cell r="DS34">
            <v>0</v>
          </cell>
          <cell r="DT34">
            <v>0</v>
          </cell>
          <cell r="DU34">
            <v>0</v>
          </cell>
          <cell r="DV34">
            <v>0</v>
          </cell>
          <cell r="DW34">
            <v>0</v>
          </cell>
          <cell r="DX34">
            <v>0</v>
          </cell>
        </row>
        <row r="35">
          <cell r="DQ35">
            <v>2002</v>
          </cell>
          <cell r="DR35">
            <v>0</v>
          </cell>
          <cell r="DS35">
            <v>0</v>
          </cell>
          <cell r="DT35">
            <v>0</v>
          </cell>
          <cell r="DU35">
            <v>0</v>
          </cell>
          <cell r="DV35">
            <v>0</v>
          </cell>
          <cell r="DW35">
            <v>0</v>
          </cell>
          <cell r="DX35">
            <v>0</v>
          </cell>
        </row>
        <row r="36">
          <cell r="DQ36">
            <v>2003</v>
          </cell>
          <cell r="DR36">
            <v>0</v>
          </cell>
          <cell r="DS36">
            <v>0</v>
          </cell>
          <cell r="DT36">
            <v>0</v>
          </cell>
          <cell r="DU36">
            <v>0</v>
          </cell>
          <cell r="DV36">
            <v>0</v>
          </cell>
          <cell r="DW36">
            <v>0</v>
          </cell>
          <cell r="DX36">
            <v>0</v>
          </cell>
        </row>
        <row r="37">
          <cell r="DQ37">
            <v>2004</v>
          </cell>
          <cell r="DR37">
            <v>0</v>
          </cell>
          <cell r="DS37">
            <v>0</v>
          </cell>
          <cell r="DT37">
            <v>0</v>
          </cell>
          <cell r="DU37">
            <v>0</v>
          </cell>
          <cell r="DV37">
            <v>0</v>
          </cell>
          <cell r="DW37">
            <v>0</v>
          </cell>
          <cell r="DX37">
            <v>0</v>
          </cell>
        </row>
        <row r="38">
          <cell r="DQ38">
            <v>2005</v>
          </cell>
          <cell r="DR38">
            <v>0</v>
          </cell>
          <cell r="DS38">
            <v>0</v>
          </cell>
          <cell r="DT38">
            <v>0</v>
          </cell>
          <cell r="DU38">
            <v>0</v>
          </cell>
          <cell r="DV38">
            <v>0</v>
          </cell>
          <cell r="DW38">
            <v>0</v>
          </cell>
          <cell r="DX38">
            <v>0</v>
          </cell>
        </row>
        <row r="39">
          <cell r="DQ39">
            <v>2006</v>
          </cell>
          <cell r="DR39">
            <v>0</v>
          </cell>
          <cell r="DS39">
            <v>0</v>
          </cell>
          <cell r="DT39">
            <v>0</v>
          </cell>
          <cell r="DU39">
            <v>0</v>
          </cell>
          <cell r="DV39">
            <v>0</v>
          </cell>
          <cell r="DW39">
            <v>0</v>
          </cell>
          <cell r="DX39">
            <v>0</v>
          </cell>
        </row>
        <row r="40">
          <cell r="DQ40">
            <v>2007</v>
          </cell>
          <cell r="DR40">
            <v>0</v>
          </cell>
          <cell r="DS40">
            <v>0</v>
          </cell>
          <cell r="DT40">
            <v>0</v>
          </cell>
          <cell r="DU40">
            <v>0</v>
          </cell>
          <cell r="DV40">
            <v>0</v>
          </cell>
          <cell r="DW40">
            <v>0</v>
          </cell>
          <cell r="DX40">
            <v>0</v>
          </cell>
        </row>
        <row r="41">
          <cell r="DQ41">
            <v>2008</v>
          </cell>
          <cell r="DR41">
            <v>0</v>
          </cell>
          <cell r="DS41">
            <v>0</v>
          </cell>
          <cell r="DT41">
            <v>0</v>
          </cell>
          <cell r="DU41">
            <v>0</v>
          </cell>
          <cell r="DV41">
            <v>0</v>
          </cell>
          <cell r="DW41">
            <v>0</v>
          </cell>
          <cell r="DX41">
            <v>0</v>
          </cell>
        </row>
        <row r="42">
          <cell r="DQ42">
            <v>2009</v>
          </cell>
          <cell r="DR42">
            <v>0</v>
          </cell>
          <cell r="DS42">
            <v>0</v>
          </cell>
          <cell r="DT42">
            <v>0</v>
          </cell>
          <cell r="DU42">
            <v>0</v>
          </cell>
          <cell r="DV42">
            <v>0</v>
          </cell>
          <cell r="DW42">
            <v>0</v>
          </cell>
          <cell r="DX42">
            <v>0</v>
          </cell>
        </row>
        <row r="43">
          <cell r="DQ43">
            <v>2010</v>
          </cell>
          <cell r="DR43">
            <v>0</v>
          </cell>
          <cell r="DS43">
            <v>0</v>
          </cell>
          <cell r="DT43">
            <v>0</v>
          </cell>
          <cell r="DU43">
            <v>0</v>
          </cell>
          <cell r="DV43">
            <v>0</v>
          </cell>
          <cell r="DW43">
            <v>0</v>
          </cell>
          <cell r="DX43">
            <v>0</v>
          </cell>
        </row>
        <row r="44">
          <cell r="DQ44">
            <v>2011</v>
          </cell>
          <cell r="DR44">
            <v>0</v>
          </cell>
          <cell r="DS44">
            <v>0</v>
          </cell>
          <cell r="DT44">
            <v>0</v>
          </cell>
          <cell r="DU44">
            <v>0</v>
          </cell>
          <cell r="DV44">
            <v>0</v>
          </cell>
          <cell r="DW44">
            <v>0</v>
          </cell>
          <cell r="DX44">
            <v>0</v>
          </cell>
        </row>
        <row r="45">
          <cell r="DQ45">
            <v>2012</v>
          </cell>
          <cell r="DR45">
            <v>0</v>
          </cell>
          <cell r="DS45">
            <v>0</v>
          </cell>
          <cell r="DT45">
            <v>0</v>
          </cell>
          <cell r="DU45">
            <v>0</v>
          </cell>
          <cell r="DV45">
            <v>0</v>
          </cell>
          <cell r="DW45">
            <v>0</v>
          </cell>
          <cell r="DX45">
            <v>0</v>
          </cell>
        </row>
        <row r="46">
          <cell r="DQ46">
            <v>2013</v>
          </cell>
          <cell r="DR46">
            <v>0</v>
          </cell>
          <cell r="DS46">
            <v>0</v>
          </cell>
          <cell r="DT46">
            <v>0</v>
          </cell>
          <cell r="DU46">
            <v>0</v>
          </cell>
          <cell r="DV46">
            <v>0</v>
          </cell>
          <cell r="DW46">
            <v>0</v>
          </cell>
          <cell r="DX46">
            <v>0</v>
          </cell>
        </row>
        <row r="47">
          <cell r="DQ47">
            <v>2014</v>
          </cell>
          <cell r="DR47">
            <v>5483900875951.5195</v>
          </cell>
          <cell r="DS47">
            <v>0</v>
          </cell>
          <cell r="DT47">
            <v>13102117998879.939</v>
          </cell>
          <cell r="DU47">
            <v>5515300203741.0908</v>
          </cell>
          <cell r="DV47">
            <v>0</v>
          </cell>
          <cell r="DW47">
            <v>50645331462834.969</v>
          </cell>
          <cell r="DX47">
            <v>0</v>
          </cell>
        </row>
        <row r="48">
          <cell r="DQ48">
            <v>2015</v>
          </cell>
          <cell r="DR48">
            <v>1.0194464407557795</v>
          </cell>
          <cell r="DS48">
            <v>0</v>
          </cell>
          <cell r="DT48">
            <v>0.99842974310314148</v>
          </cell>
          <cell r="DU48">
            <v>1.0194464407557806</v>
          </cell>
          <cell r="DV48">
            <v>0</v>
          </cell>
          <cell r="DW48">
            <v>1.0194464407559451</v>
          </cell>
          <cell r="DX48">
            <v>0</v>
          </cell>
        </row>
        <row r="49">
          <cell r="DQ49">
            <v>2016</v>
          </cell>
          <cell r="DR49">
            <v>1.0066894441746759</v>
          </cell>
          <cell r="DS49">
            <v>0</v>
          </cell>
          <cell r="DT49">
            <v>1.0078136751793219</v>
          </cell>
          <cell r="DU49">
            <v>1.0066894441746768</v>
          </cell>
          <cell r="DV49">
            <v>0</v>
          </cell>
          <cell r="DW49">
            <v>1.0066894441748366</v>
          </cell>
          <cell r="DX49">
            <v>0</v>
          </cell>
        </row>
        <row r="50">
          <cell r="DQ50">
            <v>2017</v>
          </cell>
          <cell r="DR50">
            <v>0.98926279320506494</v>
          </cell>
          <cell r="DS50">
            <v>0</v>
          </cell>
          <cell r="DT50">
            <v>1.0050855738805278</v>
          </cell>
          <cell r="DU50">
            <v>0.98926279320506605</v>
          </cell>
          <cell r="DV50">
            <v>0</v>
          </cell>
          <cell r="DW50">
            <v>0.98926279320522181</v>
          </cell>
          <cell r="DX50">
            <v>0</v>
          </cell>
        </row>
        <row r="51">
          <cell r="DQ51">
            <v>2018</v>
          </cell>
          <cell r="DR51">
            <v>1.0130766423669382</v>
          </cell>
          <cell r="DS51">
            <v>0</v>
          </cell>
          <cell r="DT51">
            <v>1.0177346227554511</v>
          </cell>
          <cell r="DU51">
            <v>1.0130766423669393</v>
          </cell>
          <cell r="DV51">
            <v>0</v>
          </cell>
          <cell r="DW51">
            <v>1.0130766423671005</v>
          </cell>
          <cell r="DX51">
            <v>0</v>
          </cell>
        </row>
        <row r="52">
          <cell r="DQ52">
            <v>2019</v>
          </cell>
          <cell r="DR52">
            <v>1.0117348815700364</v>
          </cell>
          <cell r="DS52">
            <v>0</v>
          </cell>
          <cell r="DT52">
            <v>1.0203607278577607</v>
          </cell>
          <cell r="DU52">
            <v>1.0117348815700373</v>
          </cell>
          <cell r="DV52">
            <v>0</v>
          </cell>
          <cell r="DW52">
            <v>1.0117348815701965</v>
          </cell>
          <cell r="DX52">
            <v>0</v>
          </cell>
        </row>
        <row r="53">
          <cell r="DQ53">
            <v>2020</v>
          </cell>
          <cell r="DR53">
            <v>1.0086147479724648</v>
          </cell>
          <cell r="DS53">
            <v>0</v>
          </cell>
          <cell r="DT53">
            <v>1.0212109598744474</v>
          </cell>
          <cell r="DU53">
            <v>1.0086147479724659</v>
          </cell>
          <cell r="DV53">
            <v>0</v>
          </cell>
          <cell r="DW53">
            <v>1.0086147479726224</v>
          </cell>
          <cell r="DX53">
            <v>0</v>
          </cell>
        </row>
        <row r="54">
          <cell r="DQ54">
            <v>2021</v>
          </cell>
          <cell r="DR54">
            <v>1.033910302273185</v>
          </cell>
          <cell r="DS54">
            <v>0</v>
          </cell>
          <cell r="DT54">
            <v>1.0321738061303292</v>
          </cell>
          <cell r="DU54">
            <v>1.0339103022731861</v>
          </cell>
          <cell r="DV54">
            <v>0</v>
          </cell>
          <cell r="DW54">
            <v>1.0339103022733453</v>
          </cell>
          <cell r="DX54">
            <v>0</v>
          </cell>
        </row>
        <row r="55">
          <cell r="DQ55">
            <v>2022</v>
          </cell>
          <cell r="DR55">
            <v>1.0212518831117836</v>
          </cell>
          <cell r="DS55">
            <v>0</v>
          </cell>
          <cell r="DT55">
            <v>1.0288706424055223</v>
          </cell>
          <cell r="DU55">
            <v>1.0212518831117845</v>
          </cell>
          <cell r="DV55">
            <v>0</v>
          </cell>
          <cell r="DW55">
            <v>1.0212518831119368</v>
          </cell>
          <cell r="DX55">
            <v>0</v>
          </cell>
        </row>
        <row r="56">
          <cell r="DQ56">
            <v>2023</v>
          </cell>
          <cell r="DR56">
            <v>1.0072500888235159</v>
          </cell>
          <cell r="DS56">
            <v>0</v>
          </cell>
          <cell r="DT56">
            <v>1.0202268232378109</v>
          </cell>
          <cell r="DU56">
            <v>1.0072500888235167</v>
          </cell>
          <cell r="DV56">
            <v>0</v>
          </cell>
          <cell r="DW56">
            <v>1.0072500888236637</v>
          </cell>
          <cell r="DX56">
            <v>0</v>
          </cell>
        </row>
        <row r="57">
          <cell r="DQ57">
            <v>2024</v>
          </cell>
          <cell r="DR57">
            <v>0.97539701583018212</v>
          </cell>
          <cell r="DS57">
            <v>0</v>
          </cell>
          <cell r="DT57">
            <v>1.0022063010750915</v>
          </cell>
          <cell r="DU57">
            <v>0.97539701583018312</v>
          </cell>
          <cell r="DV57">
            <v>0</v>
          </cell>
          <cell r="DW57">
            <v>0.97539701583032423</v>
          </cell>
          <cell r="DX57">
            <v>0</v>
          </cell>
        </row>
        <row r="58">
          <cell r="DQ58">
            <v>2025</v>
          </cell>
          <cell r="DR58">
            <v>1.0036910365216039</v>
          </cell>
          <cell r="DS58">
            <v>0</v>
          </cell>
          <cell r="DT58">
            <v>1.0131214684520229</v>
          </cell>
          <cell r="DU58">
            <v>1.003691036521605</v>
          </cell>
          <cell r="DV58">
            <v>0</v>
          </cell>
          <cell r="DW58">
            <v>1.0036910365217537</v>
          </cell>
          <cell r="DX58">
            <v>0</v>
          </cell>
        </row>
        <row r="59">
          <cell r="DQ59">
            <v>2026</v>
          </cell>
          <cell r="DR59">
            <v>0.99990919294748204</v>
          </cell>
          <cell r="DS59">
            <v>0</v>
          </cell>
          <cell r="DT59">
            <v>1.0100346584749491</v>
          </cell>
          <cell r="DU59">
            <v>0.99990919294748293</v>
          </cell>
          <cell r="DV59">
            <v>0</v>
          </cell>
          <cell r="DW59">
            <v>0.99990919294763092</v>
          </cell>
          <cell r="DX59">
            <v>0</v>
          </cell>
        </row>
        <row r="60">
          <cell r="DQ60">
            <v>2027</v>
          </cell>
          <cell r="DR60">
            <v>1.0030192660599258</v>
          </cell>
          <cell r="DS60">
            <v>0</v>
          </cell>
          <cell r="DT60">
            <v>1.0109680604862941</v>
          </cell>
          <cell r="DU60">
            <v>1.0030192660599266</v>
          </cell>
          <cell r="DV60">
            <v>0</v>
          </cell>
          <cell r="DW60">
            <v>1.003019266060075</v>
          </cell>
          <cell r="DX60">
            <v>0</v>
          </cell>
        </row>
        <row r="61">
          <cell r="DQ61">
            <v>2028</v>
          </cell>
          <cell r="DR61">
            <v>1.0040948329790749</v>
          </cell>
          <cell r="DS61">
            <v>0</v>
          </cell>
          <cell r="DT61">
            <v>1.0116090329243561</v>
          </cell>
          <cell r="DU61">
            <v>1.0040948329790758</v>
          </cell>
          <cell r="DV61">
            <v>0</v>
          </cell>
          <cell r="DW61">
            <v>1.0040948329792241</v>
          </cell>
          <cell r="DX61">
            <v>0</v>
          </cell>
        </row>
        <row r="62">
          <cell r="DQ62">
            <v>2029</v>
          </cell>
          <cell r="DR62">
            <v>1.0000457282505342</v>
          </cell>
          <cell r="DS62">
            <v>0</v>
          </cell>
          <cell r="DT62">
            <v>1.0098187279003272</v>
          </cell>
          <cell r="DU62">
            <v>1.0000457282505353</v>
          </cell>
          <cell r="DV62">
            <v>0</v>
          </cell>
          <cell r="DW62">
            <v>1.0000457282506818</v>
          </cell>
          <cell r="DX62">
            <v>0</v>
          </cell>
        </row>
        <row r="63">
          <cell r="DQ63">
            <v>2030</v>
          </cell>
          <cell r="DR63">
            <v>1.00660692913857</v>
          </cell>
          <cell r="DS63">
            <v>0</v>
          </cell>
          <cell r="DT63">
            <v>1.0131489562596798</v>
          </cell>
          <cell r="DU63">
            <v>1.0066069291385709</v>
          </cell>
          <cell r="DV63">
            <v>0</v>
          </cell>
          <cell r="DW63">
            <v>1.0066069291387187</v>
          </cell>
          <cell r="DX63">
            <v>0</v>
          </cell>
        </row>
        <row r="64">
          <cell r="DQ64">
            <v>2031</v>
          </cell>
          <cell r="DR64">
            <v>1.0014330203960089</v>
          </cell>
          <cell r="DS64">
            <v>0</v>
          </cell>
          <cell r="DT64">
            <v>1.0139486809494198</v>
          </cell>
          <cell r="DU64">
            <v>1.0014330203960098</v>
          </cell>
          <cell r="DV64">
            <v>0</v>
          </cell>
          <cell r="DW64">
            <v>1.0014330203961561</v>
          </cell>
          <cell r="DX64">
            <v>0</v>
          </cell>
        </row>
        <row r="65">
          <cell r="DQ65">
            <v>2032</v>
          </cell>
          <cell r="DR65">
            <v>0.99792175673300398</v>
          </cell>
          <cell r="DS65">
            <v>0</v>
          </cell>
          <cell r="DT65">
            <v>1.0113183166407225</v>
          </cell>
          <cell r="DU65">
            <v>0.99792175673300498</v>
          </cell>
          <cell r="DV65">
            <v>0</v>
          </cell>
          <cell r="DW65">
            <v>0.9979217567331502</v>
          </cell>
          <cell r="DX65">
            <v>0</v>
          </cell>
        </row>
        <row r="66">
          <cell r="DQ66">
            <v>2033</v>
          </cell>
          <cell r="DR66">
            <v>0.99620770653511381</v>
          </cell>
          <cell r="DS66">
            <v>0</v>
          </cell>
          <cell r="DT66">
            <v>1.009391106606234</v>
          </cell>
          <cell r="DU66">
            <v>0.9962077065351147</v>
          </cell>
          <cell r="DV66">
            <v>0</v>
          </cell>
          <cell r="DW66">
            <v>0.99620770653526036</v>
          </cell>
          <cell r="DX66">
            <v>0</v>
          </cell>
        </row>
        <row r="67">
          <cell r="DQ67">
            <v>2034</v>
          </cell>
          <cell r="DR67">
            <v>0.99455835329393172</v>
          </cell>
          <cell r="DS67">
            <v>0</v>
          </cell>
          <cell r="DT67">
            <v>1.0073374282841672</v>
          </cell>
          <cell r="DU67">
            <v>0.99455835329393261</v>
          </cell>
          <cell r="DV67">
            <v>0</v>
          </cell>
          <cell r="DW67">
            <v>0.99455835329407838</v>
          </cell>
          <cell r="DX67">
            <v>0</v>
          </cell>
        </row>
        <row r="68">
          <cell r="DQ68">
            <v>2035</v>
          </cell>
          <cell r="DR68">
            <v>1.003569220412547</v>
          </cell>
          <cell r="DS68">
            <v>0</v>
          </cell>
          <cell r="DT68">
            <v>1.0108240944484721</v>
          </cell>
          <cell r="DU68">
            <v>1.0035692204125481</v>
          </cell>
          <cell r="DV68">
            <v>0</v>
          </cell>
          <cell r="DW68">
            <v>1.0035692204126958</v>
          </cell>
          <cell r="DX68">
            <v>0</v>
          </cell>
        </row>
      </sheetData>
      <sheetData sheetId="58">
        <row r="4">
          <cell r="DQ4">
            <v>0</v>
          </cell>
          <cell r="DR4" t="str">
            <v>Gas</v>
          </cell>
          <cell r="DS4" t="str">
            <v>Fjernvarme</v>
          </cell>
          <cell r="DT4" t="str">
            <v>El</v>
          </cell>
          <cell r="DU4" t="str">
            <v>VE</v>
          </cell>
          <cell r="DV4" t="str">
            <v>Kul&amp;Koks</v>
          </cell>
          <cell r="DW4" t="str">
            <v>Olie</v>
          </cell>
          <cell r="DX4" t="str">
            <v>Transport</v>
          </cell>
        </row>
        <row r="5">
          <cell r="DQ5">
            <v>1972</v>
          </cell>
          <cell r="DR5">
            <v>0</v>
          </cell>
          <cell r="DS5">
            <v>0</v>
          </cell>
          <cell r="DT5">
            <v>0</v>
          </cell>
          <cell r="DU5">
            <v>0</v>
          </cell>
          <cell r="DV5">
            <v>0</v>
          </cell>
          <cell r="DW5">
            <v>0</v>
          </cell>
          <cell r="DX5">
            <v>0</v>
          </cell>
        </row>
        <row r="6">
          <cell r="DQ6">
            <v>1973</v>
          </cell>
          <cell r="DR6">
            <v>0</v>
          </cell>
          <cell r="DS6">
            <v>0</v>
          </cell>
          <cell r="DT6">
            <v>0</v>
          </cell>
          <cell r="DU6">
            <v>0</v>
          </cell>
          <cell r="DV6">
            <v>0</v>
          </cell>
          <cell r="DW6">
            <v>0</v>
          </cell>
          <cell r="DX6">
            <v>0</v>
          </cell>
        </row>
        <row r="7">
          <cell r="DQ7">
            <v>1974</v>
          </cell>
          <cell r="DR7">
            <v>0</v>
          </cell>
          <cell r="DS7">
            <v>0</v>
          </cell>
          <cell r="DT7">
            <v>0</v>
          </cell>
          <cell r="DU7">
            <v>0</v>
          </cell>
          <cell r="DV7">
            <v>0</v>
          </cell>
          <cell r="DW7">
            <v>0</v>
          </cell>
          <cell r="DX7">
            <v>0</v>
          </cell>
        </row>
        <row r="8">
          <cell r="DQ8">
            <v>1975</v>
          </cell>
          <cell r="DR8">
            <v>0</v>
          </cell>
          <cell r="DS8">
            <v>0</v>
          </cell>
          <cell r="DT8">
            <v>0</v>
          </cell>
          <cell r="DU8">
            <v>0</v>
          </cell>
          <cell r="DV8">
            <v>0</v>
          </cell>
          <cell r="DW8">
            <v>0</v>
          </cell>
          <cell r="DX8">
            <v>0</v>
          </cell>
        </row>
        <row r="9">
          <cell r="DQ9">
            <v>1976</v>
          </cell>
          <cell r="DR9">
            <v>0</v>
          </cell>
          <cell r="DS9">
            <v>0</v>
          </cell>
          <cell r="DT9">
            <v>0</v>
          </cell>
          <cell r="DU9">
            <v>0</v>
          </cell>
          <cell r="DV9">
            <v>0</v>
          </cell>
          <cell r="DW9">
            <v>0</v>
          </cell>
          <cell r="DX9">
            <v>0</v>
          </cell>
        </row>
        <row r="10">
          <cell r="DQ10">
            <v>1977</v>
          </cell>
          <cell r="DR10">
            <v>0</v>
          </cell>
          <cell r="DS10">
            <v>0</v>
          </cell>
          <cell r="DT10">
            <v>0</v>
          </cell>
          <cell r="DU10">
            <v>0</v>
          </cell>
          <cell r="DV10">
            <v>0</v>
          </cell>
          <cell r="DW10">
            <v>0</v>
          </cell>
          <cell r="DX10">
            <v>0</v>
          </cell>
        </row>
        <row r="11">
          <cell r="DQ11">
            <v>1978</v>
          </cell>
          <cell r="DR11">
            <v>0</v>
          </cell>
          <cell r="DS11">
            <v>0</v>
          </cell>
          <cell r="DT11">
            <v>0</v>
          </cell>
          <cell r="DU11">
            <v>0</v>
          </cell>
          <cell r="DV11">
            <v>0</v>
          </cell>
          <cell r="DW11">
            <v>0</v>
          </cell>
          <cell r="DX11">
            <v>0</v>
          </cell>
        </row>
        <row r="12">
          <cell r="DQ12">
            <v>1979</v>
          </cell>
          <cell r="DR12">
            <v>0</v>
          </cell>
          <cell r="DS12">
            <v>0</v>
          </cell>
          <cell r="DT12">
            <v>0</v>
          </cell>
          <cell r="DU12">
            <v>0</v>
          </cell>
          <cell r="DV12">
            <v>0</v>
          </cell>
          <cell r="DW12">
            <v>0</v>
          </cell>
          <cell r="DX12">
            <v>0</v>
          </cell>
        </row>
        <row r="13">
          <cell r="DQ13">
            <v>1980</v>
          </cell>
          <cell r="DR13">
            <v>0</v>
          </cell>
          <cell r="DS13">
            <v>0</v>
          </cell>
          <cell r="DT13">
            <v>0</v>
          </cell>
          <cell r="DU13">
            <v>0</v>
          </cell>
          <cell r="DV13">
            <v>0</v>
          </cell>
          <cell r="DW13">
            <v>0</v>
          </cell>
          <cell r="DX13">
            <v>0</v>
          </cell>
        </row>
        <row r="14">
          <cell r="DQ14">
            <v>1981</v>
          </cell>
          <cell r="DR14">
            <v>0</v>
          </cell>
          <cell r="DS14">
            <v>0</v>
          </cell>
          <cell r="DT14">
            <v>0</v>
          </cell>
          <cell r="DU14">
            <v>0</v>
          </cell>
          <cell r="DV14">
            <v>0</v>
          </cell>
          <cell r="DW14">
            <v>0</v>
          </cell>
          <cell r="DX14">
            <v>0</v>
          </cell>
        </row>
        <row r="15">
          <cell r="DQ15">
            <v>1982</v>
          </cell>
          <cell r="DR15">
            <v>0</v>
          </cell>
          <cell r="DS15">
            <v>0</v>
          </cell>
          <cell r="DT15">
            <v>0</v>
          </cell>
          <cell r="DU15">
            <v>0</v>
          </cell>
          <cell r="DV15">
            <v>0</v>
          </cell>
          <cell r="DW15">
            <v>0</v>
          </cell>
          <cell r="DX15">
            <v>0</v>
          </cell>
        </row>
        <row r="16">
          <cell r="DQ16">
            <v>1983</v>
          </cell>
          <cell r="DR16">
            <v>0</v>
          </cell>
          <cell r="DS16">
            <v>0</v>
          </cell>
          <cell r="DT16">
            <v>0</v>
          </cell>
          <cell r="DU16">
            <v>0</v>
          </cell>
          <cell r="DV16">
            <v>0</v>
          </cell>
          <cell r="DW16">
            <v>0</v>
          </cell>
          <cell r="DX16">
            <v>0</v>
          </cell>
        </row>
        <row r="17">
          <cell r="DQ17">
            <v>1984</v>
          </cell>
          <cell r="DR17">
            <v>0</v>
          </cell>
          <cell r="DS17">
            <v>0</v>
          </cell>
          <cell r="DT17">
            <v>0</v>
          </cell>
          <cell r="DU17">
            <v>0</v>
          </cell>
          <cell r="DV17">
            <v>0</v>
          </cell>
          <cell r="DW17">
            <v>0</v>
          </cell>
          <cell r="DX17">
            <v>0</v>
          </cell>
        </row>
        <row r="18">
          <cell r="DQ18">
            <v>1985</v>
          </cell>
          <cell r="DR18">
            <v>0</v>
          </cell>
          <cell r="DS18">
            <v>0</v>
          </cell>
          <cell r="DT18">
            <v>0</v>
          </cell>
          <cell r="DU18">
            <v>0</v>
          </cell>
          <cell r="DV18">
            <v>0</v>
          </cell>
          <cell r="DW18">
            <v>0</v>
          </cell>
          <cell r="DX18">
            <v>0</v>
          </cell>
        </row>
        <row r="19">
          <cell r="DQ19">
            <v>1986</v>
          </cell>
          <cell r="DR19">
            <v>0</v>
          </cell>
          <cell r="DS19">
            <v>0</v>
          </cell>
          <cell r="DT19">
            <v>0</v>
          </cell>
          <cell r="DU19">
            <v>0</v>
          </cell>
          <cell r="DV19">
            <v>0</v>
          </cell>
          <cell r="DW19">
            <v>0</v>
          </cell>
          <cell r="DX19">
            <v>0</v>
          </cell>
        </row>
        <row r="20">
          <cell r="DQ20">
            <v>1987</v>
          </cell>
          <cell r="DR20">
            <v>0</v>
          </cell>
          <cell r="DS20">
            <v>0</v>
          </cell>
          <cell r="DT20">
            <v>0</v>
          </cell>
          <cell r="DU20">
            <v>0</v>
          </cell>
          <cell r="DV20">
            <v>0</v>
          </cell>
          <cell r="DW20">
            <v>0</v>
          </cell>
          <cell r="DX20">
            <v>0</v>
          </cell>
        </row>
        <row r="21">
          <cell r="DQ21">
            <v>1988</v>
          </cell>
          <cell r="DR21">
            <v>0</v>
          </cell>
          <cell r="DS21">
            <v>0</v>
          </cell>
          <cell r="DT21">
            <v>0</v>
          </cell>
          <cell r="DU21">
            <v>0</v>
          </cell>
          <cell r="DV21">
            <v>0</v>
          </cell>
          <cell r="DW21">
            <v>0</v>
          </cell>
          <cell r="DX21">
            <v>0</v>
          </cell>
        </row>
        <row r="22">
          <cell r="DQ22">
            <v>1989</v>
          </cell>
          <cell r="DR22">
            <v>0</v>
          </cell>
          <cell r="DS22">
            <v>0</v>
          </cell>
          <cell r="DT22">
            <v>0</v>
          </cell>
          <cell r="DU22">
            <v>0</v>
          </cell>
          <cell r="DV22">
            <v>0</v>
          </cell>
          <cell r="DW22">
            <v>0</v>
          </cell>
          <cell r="DX22">
            <v>0</v>
          </cell>
        </row>
        <row r="23">
          <cell r="DQ23">
            <v>1990</v>
          </cell>
          <cell r="DR23">
            <v>0</v>
          </cell>
          <cell r="DS23">
            <v>0</v>
          </cell>
          <cell r="DT23">
            <v>0</v>
          </cell>
          <cell r="DU23">
            <v>0</v>
          </cell>
          <cell r="DV23">
            <v>0</v>
          </cell>
          <cell r="DW23">
            <v>0</v>
          </cell>
          <cell r="DX23">
            <v>0</v>
          </cell>
        </row>
        <row r="24">
          <cell r="DQ24">
            <v>1991</v>
          </cell>
          <cell r="DR24">
            <v>0</v>
          </cell>
          <cell r="DS24">
            <v>0</v>
          </cell>
          <cell r="DT24">
            <v>0</v>
          </cell>
          <cell r="DU24">
            <v>0</v>
          </cell>
          <cell r="DV24">
            <v>0</v>
          </cell>
          <cell r="DW24">
            <v>0</v>
          </cell>
          <cell r="DX24">
            <v>0</v>
          </cell>
        </row>
        <row r="25">
          <cell r="DQ25">
            <v>1992</v>
          </cell>
          <cell r="DR25">
            <v>0</v>
          </cell>
          <cell r="DS25">
            <v>0</v>
          </cell>
          <cell r="DT25">
            <v>0</v>
          </cell>
          <cell r="DU25">
            <v>0</v>
          </cell>
          <cell r="DV25">
            <v>0</v>
          </cell>
          <cell r="DW25">
            <v>0</v>
          </cell>
          <cell r="DX25">
            <v>0</v>
          </cell>
        </row>
        <row r="26">
          <cell r="DQ26">
            <v>1993</v>
          </cell>
          <cell r="DR26">
            <v>0</v>
          </cell>
          <cell r="DS26">
            <v>0</v>
          </cell>
          <cell r="DT26">
            <v>0</v>
          </cell>
          <cell r="DU26">
            <v>0</v>
          </cell>
          <cell r="DV26">
            <v>0</v>
          </cell>
          <cell r="DW26">
            <v>0</v>
          </cell>
          <cell r="DX26">
            <v>0</v>
          </cell>
        </row>
        <row r="27">
          <cell r="DQ27">
            <v>1994</v>
          </cell>
          <cell r="DR27">
            <v>0</v>
          </cell>
          <cell r="DS27">
            <v>0</v>
          </cell>
          <cell r="DT27">
            <v>0</v>
          </cell>
          <cell r="DU27">
            <v>0</v>
          </cell>
          <cell r="DV27">
            <v>0</v>
          </cell>
          <cell r="DW27">
            <v>0</v>
          </cell>
          <cell r="DX27">
            <v>0</v>
          </cell>
        </row>
        <row r="28">
          <cell r="DQ28">
            <v>1995</v>
          </cell>
          <cell r="DR28">
            <v>0</v>
          </cell>
          <cell r="DS28">
            <v>0</v>
          </cell>
          <cell r="DT28">
            <v>0</v>
          </cell>
          <cell r="DU28">
            <v>0</v>
          </cell>
          <cell r="DV28">
            <v>0</v>
          </cell>
          <cell r="DW28">
            <v>0</v>
          </cell>
          <cell r="DX28">
            <v>0</v>
          </cell>
        </row>
        <row r="29">
          <cell r="DQ29">
            <v>1996</v>
          </cell>
          <cell r="DR29">
            <v>0</v>
          </cell>
          <cell r="DS29">
            <v>0</v>
          </cell>
          <cell r="DT29">
            <v>0</v>
          </cell>
          <cell r="DU29">
            <v>0</v>
          </cell>
          <cell r="DV29">
            <v>0</v>
          </cell>
          <cell r="DW29">
            <v>0</v>
          </cell>
          <cell r="DX29">
            <v>0</v>
          </cell>
        </row>
        <row r="30">
          <cell r="DQ30">
            <v>1997</v>
          </cell>
          <cell r="DR30">
            <v>0</v>
          </cell>
          <cell r="DS30">
            <v>0</v>
          </cell>
          <cell r="DT30">
            <v>0</v>
          </cell>
          <cell r="DU30">
            <v>0</v>
          </cell>
          <cell r="DV30">
            <v>0</v>
          </cell>
          <cell r="DW30">
            <v>0</v>
          </cell>
          <cell r="DX30">
            <v>0</v>
          </cell>
        </row>
        <row r="31">
          <cell r="DQ31">
            <v>1998</v>
          </cell>
          <cell r="DR31">
            <v>0</v>
          </cell>
          <cell r="DS31">
            <v>0</v>
          </cell>
          <cell r="DT31">
            <v>0</v>
          </cell>
          <cell r="DU31">
            <v>0</v>
          </cell>
          <cell r="DV31">
            <v>0</v>
          </cell>
          <cell r="DW31">
            <v>0</v>
          </cell>
          <cell r="DX31">
            <v>0</v>
          </cell>
        </row>
        <row r="32">
          <cell r="DQ32">
            <v>1999</v>
          </cell>
          <cell r="DR32">
            <v>0</v>
          </cell>
          <cell r="DS32">
            <v>0</v>
          </cell>
          <cell r="DT32">
            <v>0</v>
          </cell>
          <cell r="DU32">
            <v>0</v>
          </cell>
          <cell r="DV32">
            <v>0</v>
          </cell>
          <cell r="DW32">
            <v>0</v>
          </cell>
          <cell r="DX32">
            <v>0</v>
          </cell>
        </row>
        <row r="33">
          <cell r="DQ33">
            <v>2000</v>
          </cell>
          <cell r="DR33">
            <v>0</v>
          </cell>
          <cell r="DS33">
            <v>0</v>
          </cell>
          <cell r="DT33">
            <v>0</v>
          </cell>
          <cell r="DU33">
            <v>0</v>
          </cell>
          <cell r="DV33">
            <v>0</v>
          </cell>
          <cell r="DW33">
            <v>0</v>
          </cell>
          <cell r="DX33">
            <v>0</v>
          </cell>
        </row>
        <row r="34">
          <cell r="DQ34">
            <v>2001</v>
          </cell>
          <cell r="DR34">
            <v>0</v>
          </cell>
          <cell r="DS34">
            <v>0</v>
          </cell>
          <cell r="DT34">
            <v>0</v>
          </cell>
          <cell r="DU34">
            <v>0</v>
          </cell>
          <cell r="DV34">
            <v>0</v>
          </cell>
          <cell r="DW34">
            <v>0</v>
          </cell>
          <cell r="DX34">
            <v>0</v>
          </cell>
        </row>
        <row r="35">
          <cell r="DQ35">
            <v>2002</v>
          </cell>
          <cell r="DR35">
            <v>0</v>
          </cell>
          <cell r="DS35">
            <v>0</v>
          </cell>
          <cell r="DT35">
            <v>0</v>
          </cell>
          <cell r="DU35">
            <v>0</v>
          </cell>
          <cell r="DV35">
            <v>0</v>
          </cell>
          <cell r="DW35">
            <v>0</v>
          </cell>
          <cell r="DX35">
            <v>0</v>
          </cell>
        </row>
        <row r="36">
          <cell r="DQ36">
            <v>2003</v>
          </cell>
          <cell r="DR36">
            <v>0</v>
          </cell>
          <cell r="DS36">
            <v>0</v>
          </cell>
          <cell r="DT36">
            <v>0</v>
          </cell>
          <cell r="DU36">
            <v>0</v>
          </cell>
          <cell r="DV36">
            <v>0</v>
          </cell>
          <cell r="DW36">
            <v>0</v>
          </cell>
          <cell r="DX36">
            <v>0</v>
          </cell>
        </row>
        <row r="37">
          <cell r="DQ37">
            <v>2004</v>
          </cell>
          <cell r="DR37">
            <v>0</v>
          </cell>
          <cell r="DS37">
            <v>0</v>
          </cell>
          <cell r="DT37">
            <v>0</v>
          </cell>
          <cell r="DU37">
            <v>0</v>
          </cell>
          <cell r="DV37">
            <v>0</v>
          </cell>
          <cell r="DW37">
            <v>0</v>
          </cell>
          <cell r="DX37">
            <v>0</v>
          </cell>
        </row>
        <row r="38">
          <cell r="DQ38">
            <v>2005</v>
          </cell>
          <cell r="DR38">
            <v>0</v>
          </cell>
          <cell r="DS38">
            <v>0</v>
          </cell>
          <cell r="DT38">
            <v>0</v>
          </cell>
          <cell r="DU38">
            <v>0</v>
          </cell>
          <cell r="DV38">
            <v>0</v>
          </cell>
          <cell r="DW38">
            <v>0</v>
          </cell>
          <cell r="DX38">
            <v>0</v>
          </cell>
        </row>
        <row r="39">
          <cell r="DQ39">
            <v>2006</v>
          </cell>
          <cell r="DR39">
            <v>0</v>
          </cell>
          <cell r="DS39">
            <v>0</v>
          </cell>
          <cell r="DT39">
            <v>0</v>
          </cell>
          <cell r="DU39">
            <v>0</v>
          </cell>
          <cell r="DV39">
            <v>0</v>
          </cell>
          <cell r="DW39">
            <v>0</v>
          </cell>
          <cell r="DX39">
            <v>0</v>
          </cell>
        </row>
        <row r="40">
          <cell r="DQ40">
            <v>2007</v>
          </cell>
          <cell r="DR40">
            <v>0</v>
          </cell>
          <cell r="DS40">
            <v>0</v>
          </cell>
          <cell r="DT40">
            <v>0</v>
          </cell>
          <cell r="DU40">
            <v>0</v>
          </cell>
          <cell r="DV40">
            <v>0</v>
          </cell>
          <cell r="DW40">
            <v>0</v>
          </cell>
          <cell r="DX40">
            <v>0</v>
          </cell>
        </row>
        <row r="41">
          <cell r="DQ41">
            <v>2008</v>
          </cell>
          <cell r="DR41">
            <v>0</v>
          </cell>
          <cell r="DS41">
            <v>0</v>
          </cell>
          <cell r="DT41">
            <v>0</v>
          </cell>
          <cell r="DU41">
            <v>0</v>
          </cell>
          <cell r="DV41">
            <v>0</v>
          </cell>
          <cell r="DW41">
            <v>0</v>
          </cell>
          <cell r="DX41">
            <v>0</v>
          </cell>
        </row>
        <row r="42">
          <cell r="DQ42">
            <v>2009</v>
          </cell>
          <cell r="DR42">
            <v>0</v>
          </cell>
          <cell r="DS42">
            <v>0</v>
          </cell>
          <cell r="DT42">
            <v>0</v>
          </cell>
          <cell r="DU42">
            <v>0</v>
          </cell>
          <cell r="DV42">
            <v>0</v>
          </cell>
          <cell r="DW42">
            <v>0</v>
          </cell>
          <cell r="DX42">
            <v>0</v>
          </cell>
        </row>
        <row r="43">
          <cell r="DQ43">
            <v>2010</v>
          </cell>
          <cell r="DR43">
            <v>0</v>
          </cell>
          <cell r="DS43">
            <v>0</v>
          </cell>
          <cell r="DT43">
            <v>0</v>
          </cell>
          <cell r="DU43">
            <v>0</v>
          </cell>
          <cell r="DV43">
            <v>0</v>
          </cell>
          <cell r="DW43">
            <v>0</v>
          </cell>
          <cell r="DX43">
            <v>0</v>
          </cell>
        </row>
        <row r="44">
          <cell r="DQ44">
            <v>2011</v>
          </cell>
          <cell r="DR44">
            <v>0</v>
          </cell>
          <cell r="DS44">
            <v>0</v>
          </cell>
          <cell r="DT44">
            <v>0</v>
          </cell>
          <cell r="DU44">
            <v>0</v>
          </cell>
          <cell r="DV44">
            <v>0</v>
          </cell>
          <cell r="DW44">
            <v>0</v>
          </cell>
          <cell r="DX44">
            <v>0</v>
          </cell>
        </row>
        <row r="45">
          <cell r="DQ45">
            <v>2012</v>
          </cell>
          <cell r="DR45">
            <v>0</v>
          </cell>
          <cell r="DS45">
            <v>0</v>
          </cell>
          <cell r="DT45">
            <v>0</v>
          </cell>
          <cell r="DU45">
            <v>0</v>
          </cell>
          <cell r="DV45">
            <v>0</v>
          </cell>
          <cell r="DW45">
            <v>0</v>
          </cell>
          <cell r="DX45">
            <v>0</v>
          </cell>
        </row>
        <row r="46">
          <cell r="DQ46">
            <v>2013</v>
          </cell>
          <cell r="DR46">
            <v>0</v>
          </cell>
          <cell r="DS46">
            <v>0</v>
          </cell>
          <cell r="DT46">
            <v>0</v>
          </cell>
          <cell r="DU46">
            <v>0</v>
          </cell>
          <cell r="DV46">
            <v>0</v>
          </cell>
          <cell r="DW46">
            <v>0</v>
          </cell>
          <cell r="DX46">
            <v>0</v>
          </cell>
        </row>
        <row r="47">
          <cell r="DQ47">
            <v>2014</v>
          </cell>
          <cell r="DR47">
            <v>29934657802652.488</v>
          </cell>
          <cell r="DS47">
            <v>101110445886446.41</v>
          </cell>
          <cell r="DT47">
            <v>80929366736517.766</v>
          </cell>
          <cell r="DU47">
            <v>10958636852669.643</v>
          </cell>
          <cell r="DV47">
            <v>0</v>
          </cell>
          <cell r="DW47">
            <v>23134381081720.148</v>
          </cell>
          <cell r="DX47">
            <v>0</v>
          </cell>
        </row>
        <row r="48">
          <cell r="DQ48">
            <v>2015</v>
          </cell>
          <cell r="DR48">
            <v>1.0234978810817104</v>
          </cell>
          <cell r="DS48">
            <v>1.0234978810817346</v>
          </cell>
          <cell r="DT48">
            <v>0.96884841391228937</v>
          </cell>
          <cell r="DU48">
            <v>1.0234978810816511</v>
          </cell>
          <cell r="DV48">
            <v>0</v>
          </cell>
          <cell r="DW48">
            <v>1.0234978810816999</v>
          </cell>
          <cell r="DX48">
            <v>0</v>
          </cell>
        </row>
        <row r="49">
          <cell r="DQ49">
            <v>2016</v>
          </cell>
          <cell r="DR49">
            <v>0.99076730150481718</v>
          </cell>
          <cell r="DS49">
            <v>0.99076730150483983</v>
          </cell>
          <cell r="DT49">
            <v>0.97162221413067762</v>
          </cell>
          <cell r="DU49">
            <v>0.99076730150476122</v>
          </cell>
          <cell r="DV49">
            <v>0</v>
          </cell>
          <cell r="DW49">
            <v>0.99076730150480818</v>
          </cell>
          <cell r="DX49">
            <v>0</v>
          </cell>
        </row>
        <row r="50">
          <cell r="DQ50">
            <v>2017</v>
          </cell>
          <cell r="DR50">
            <v>0.98532741019395831</v>
          </cell>
          <cell r="DS50">
            <v>0.98532741019398129</v>
          </cell>
          <cell r="DT50">
            <v>0.9768314069080708</v>
          </cell>
          <cell r="DU50">
            <v>0.98532741019390202</v>
          </cell>
          <cell r="DV50">
            <v>0</v>
          </cell>
          <cell r="DW50">
            <v>0.98532741019394832</v>
          </cell>
          <cell r="DX50">
            <v>0</v>
          </cell>
        </row>
        <row r="51">
          <cell r="DQ51">
            <v>2018</v>
          </cell>
          <cell r="DR51">
            <v>0.98120821139724812</v>
          </cell>
          <cell r="DS51">
            <v>0.9812082113972711</v>
          </cell>
          <cell r="DT51">
            <v>0.97617243325139225</v>
          </cell>
          <cell r="DU51">
            <v>0.98120821139719117</v>
          </cell>
          <cell r="DV51">
            <v>0</v>
          </cell>
          <cell r="DW51">
            <v>0.98120821139723813</v>
          </cell>
          <cell r="DX51">
            <v>0</v>
          </cell>
        </row>
        <row r="52">
          <cell r="DQ52">
            <v>2019</v>
          </cell>
          <cell r="DR52">
            <v>0.9803127826497211</v>
          </cell>
          <cell r="DS52">
            <v>0.98031278264974475</v>
          </cell>
          <cell r="DT52">
            <v>0.97688714392240739</v>
          </cell>
          <cell r="DU52">
            <v>0.98031278264966348</v>
          </cell>
          <cell r="DV52">
            <v>0</v>
          </cell>
          <cell r="DW52">
            <v>0.98031278264971133</v>
          </cell>
          <cell r="DX52">
            <v>0</v>
          </cell>
        </row>
        <row r="53">
          <cell r="DQ53">
            <v>2020</v>
          </cell>
          <cell r="DR53">
            <v>0.97927024535791451</v>
          </cell>
          <cell r="DS53">
            <v>0.97927024535793827</v>
          </cell>
          <cell r="DT53">
            <v>0.97754691902301283</v>
          </cell>
          <cell r="DU53">
            <v>0.97927024535785534</v>
          </cell>
          <cell r="DV53">
            <v>0</v>
          </cell>
          <cell r="DW53">
            <v>0.97927024535790441</v>
          </cell>
          <cell r="DX53">
            <v>0</v>
          </cell>
        </row>
        <row r="54">
          <cell r="DQ54">
            <v>2021</v>
          </cell>
          <cell r="DR54">
            <v>0.9998665903216325</v>
          </cell>
          <cell r="DS54">
            <v>0.99986659032165759</v>
          </cell>
          <cell r="DT54">
            <v>0.9872339018546662</v>
          </cell>
          <cell r="DU54">
            <v>0.9998665903215711</v>
          </cell>
          <cell r="DV54">
            <v>0</v>
          </cell>
          <cell r="DW54">
            <v>0.99986659032162195</v>
          </cell>
          <cell r="DX54">
            <v>0</v>
          </cell>
        </row>
        <row r="55">
          <cell r="DQ55">
            <v>2022</v>
          </cell>
          <cell r="DR55">
            <v>0.99698136451154351</v>
          </cell>
          <cell r="DS55">
            <v>0.99698136451156838</v>
          </cell>
          <cell r="DT55">
            <v>0.99024026269347776</v>
          </cell>
          <cell r="DU55">
            <v>0.99698136451148223</v>
          </cell>
          <cell r="DV55">
            <v>0</v>
          </cell>
          <cell r="DW55">
            <v>0.99698136451153385</v>
          </cell>
          <cell r="DX55">
            <v>0</v>
          </cell>
        </row>
        <row r="56">
          <cell r="DQ56">
            <v>2023</v>
          </cell>
          <cell r="DR56">
            <v>0.99840070720057639</v>
          </cell>
          <cell r="DS56">
            <v>0.99840070720060148</v>
          </cell>
          <cell r="DT56">
            <v>0.99169536193615881</v>
          </cell>
          <cell r="DU56">
            <v>0.99840070720051477</v>
          </cell>
          <cell r="DV56">
            <v>0</v>
          </cell>
          <cell r="DW56">
            <v>0.99840070720056573</v>
          </cell>
          <cell r="DX56">
            <v>0</v>
          </cell>
        </row>
        <row r="57">
          <cell r="DQ57">
            <v>2024</v>
          </cell>
          <cell r="DR57">
            <v>0.99728954464728126</v>
          </cell>
          <cell r="DS57">
            <v>0.99728954464730624</v>
          </cell>
          <cell r="DT57">
            <v>0.99405919014316557</v>
          </cell>
          <cell r="DU57">
            <v>0.99728954464721964</v>
          </cell>
          <cell r="DV57">
            <v>0</v>
          </cell>
          <cell r="DW57">
            <v>0.99728954464727015</v>
          </cell>
          <cell r="DX57">
            <v>0</v>
          </cell>
        </row>
        <row r="58">
          <cell r="DQ58">
            <v>2025</v>
          </cell>
          <cell r="DR58">
            <v>0.99570370103725969</v>
          </cell>
          <cell r="DS58">
            <v>0.99570370103728478</v>
          </cell>
          <cell r="DT58">
            <v>0.99795302815083542</v>
          </cell>
          <cell r="DU58">
            <v>0.99570370103719796</v>
          </cell>
          <cell r="DV58">
            <v>0</v>
          </cell>
          <cell r="DW58">
            <v>0.99570370103724914</v>
          </cell>
          <cell r="DX58">
            <v>0</v>
          </cell>
        </row>
        <row r="59">
          <cell r="DQ59">
            <v>2026</v>
          </cell>
          <cell r="DR59">
            <v>0.99611166959309827</v>
          </cell>
          <cell r="DS59">
            <v>0.99611166959312347</v>
          </cell>
          <cell r="DT59">
            <v>0.99847330301514703</v>
          </cell>
          <cell r="DU59">
            <v>0.99611166959303632</v>
          </cell>
          <cell r="DV59">
            <v>0</v>
          </cell>
          <cell r="DW59">
            <v>0.9961116695930885</v>
          </cell>
          <cell r="DX59">
            <v>0</v>
          </cell>
        </row>
        <row r="60">
          <cell r="DQ60">
            <v>2027</v>
          </cell>
          <cell r="DR60">
            <v>0.99577312303221865</v>
          </cell>
          <cell r="DS60">
            <v>0.99577312303224386</v>
          </cell>
          <cell r="DT60">
            <v>0.99924162406991834</v>
          </cell>
          <cell r="DU60">
            <v>0.99577312303215659</v>
          </cell>
          <cell r="DV60">
            <v>0</v>
          </cell>
          <cell r="DW60">
            <v>0.99577312303220777</v>
          </cell>
          <cell r="DX60">
            <v>0</v>
          </cell>
        </row>
        <row r="61">
          <cell r="DQ61">
            <v>2028</v>
          </cell>
          <cell r="DR61">
            <v>0.99538775066245333</v>
          </cell>
          <cell r="DS61">
            <v>0.99538775066247864</v>
          </cell>
          <cell r="DT61">
            <v>1.0002814587743214</v>
          </cell>
          <cell r="DU61">
            <v>0.99538775066239082</v>
          </cell>
          <cell r="DV61">
            <v>0</v>
          </cell>
          <cell r="DW61">
            <v>0.99538775066244312</v>
          </cell>
          <cell r="DX61">
            <v>0</v>
          </cell>
        </row>
        <row r="62">
          <cell r="DQ62">
            <v>2029</v>
          </cell>
          <cell r="DR62">
            <v>0.99496355081732446</v>
          </cell>
          <cell r="DS62">
            <v>0.99496355081735</v>
          </cell>
          <cell r="DT62">
            <v>1.001379657312182</v>
          </cell>
          <cell r="DU62">
            <v>0.99496355081726173</v>
          </cell>
          <cell r="DV62">
            <v>0</v>
          </cell>
          <cell r="DW62">
            <v>0.99496355081731291</v>
          </cell>
          <cell r="DX62">
            <v>0</v>
          </cell>
        </row>
        <row r="63">
          <cell r="DQ63">
            <v>2030</v>
          </cell>
          <cell r="DR63">
            <v>0.99462167280913483</v>
          </cell>
          <cell r="DS63">
            <v>0.99462167280916036</v>
          </cell>
          <cell r="DT63">
            <v>1.002674115640982</v>
          </cell>
          <cell r="DU63">
            <v>0.99462167280907188</v>
          </cell>
          <cell r="DV63">
            <v>0</v>
          </cell>
          <cell r="DW63">
            <v>0.99462167280912528</v>
          </cell>
          <cell r="DX63">
            <v>0</v>
          </cell>
        </row>
        <row r="64">
          <cell r="DQ64">
            <v>2031</v>
          </cell>
          <cell r="DR64">
            <v>0.99440800113982053</v>
          </cell>
          <cell r="DS64">
            <v>0.9944080011398464</v>
          </cell>
          <cell r="DT64">
            <v>1.0081832242214019</v>
          </cell>
          <cell r="DU64">
            <v>0.99440800113975725</v>
          </cell>
          <cell r="DV64">
            <v>0</v>
          </cell>
          <cell r="DW64">
            <v>0.99440800113980921</v>
          </cell>
          <cell r="DX64">
            <v>0</v>
          </cell>
        </row>
        <row r="65">
          <cell r="DQ65">
            <v>2032</v>
          </cell>
          <cell r="DR65">
            <v>0.9946775904335341</v>
          </cell>
          <cell r="DS65">
            <v>0.99467759043356008</v>
          </cell>
          <cell r="DT65">
            <v>1.007790122537823</v>
          </cell>
          <cell r="DU65">
            <v>0.99467759043347048</v>
          </cell>
          <cell r="DV65">
            <v>0</v>
          </cell>
          <cell r="DW65">
            <v>0.99467759043352366</v>
          </cell>
          <cell r="DX65">
            <v>0</v>
          </cell>
        </row>
        <row r="66">
          <cell r="DQ66">
            <v>2033</v>
          </cell>
          <cell r="DR66">
            <v>0.99479241106408156</v>
          </cell>
          <cell r="DS66">
            <v>0.99479241106410765</v>
          </cell>
          <cell r="DT66">
            <v>1.0070229642568689</v>
          </cell>
          <cell r="DU66">
            <v>0.9947924110640175</v>
          </cell>
          <cell r="DV66">
            <v>0</v>
          </cell>
          <cell r="DW66">
            <v>0.99479241106407024</v>
          </cell>
          <cell r="DX66">
            <v>0</v>
          </cell>
        </row>
        <row r="67">
          <cell r="DQ67">
            <v>2034</v>
          </cell>
          <cell r="DR67">
            <v>0.99494790371073072</v>
          </cell>
          <cell r="DS67">
            <v>0.99494790371075681</v>
          </cell>
          <cell r="DT67">
            <v>1.0057867689259803</v>
          </cell>
          <cell r="DU67">
            <v>0.99494790371066621</v>
          </cell>
          <cell r="DV67">
            <v>0</v>
          </cell>
          <cell r="DW67">
            <v>0.99494790371071973</v>
          </cell>
          <cell r="DX67">
            <v>0</v>
          </cell>
        </row>
        <row r="68">
          <cell r="DQ68">
            <v>2035</v>
          </cell>
          <cell r="DR68">
            <v>0.9951889641876297</v>
          </cell>
          <cell r="DS68">
            <v>0.99518896418765623</v>
          </cell>
          <cell r="DT68">
            <v>1.0045255628415213</v>
          </cell>
          <cell r="DU68">
            <v>0.99518896418756508</v>
          </cell>
          <cell r="DV68">
            <v>0</v>
          </cell>
          <cell r="DW68">
            <v>0.99518896418761893</v>
          </cell>
          <cell r="DX68">
            <v>0</v>
          </cell>
        </row>
      </sheetData>
      <sheetData sheetId="59">
        <row r="4">
          <cell r="DR4">
            <v>0</v>
          </cell>
          <cell r="DS4" t="str">
            <v>Gas</v>
          </cell>
          <cell r="DT4" t="str">
            <v>Fjernvarme</v>
          </cell>
          <cell r="DU4" t="str">
            <v>El</v>
          </cell>
          <cell r="DV4" t="str">
            <v>VE</v>
          </cell>
          <cell r="DW4" t="str">
            <v>Kul&amp;Koks</v>
          </cell>
          <cell r="DX4" t="str">
            <v>Olie</v>
          </cell>
          <cell r="DY4" t="str">
            <v>Transport</v>
          </cell>
        </row>
        <row r="5">
          <cell r="DR5">
            <v>1972</v>
          </cell>
          <cell r="DS5">
            <v>0</v>
          </cell>
          <cell r="DT5">
            <v>0</v>
          </cell>
          <cell r="DU5">
            <v>0</v>
          </cell>
          <cell r="DV5">
            <v>0</v>
          </cell>
          <cell r="DW5">
            <v>0</v>
          </cell>
          <cell r="DX5">
            <v>0</v>
          </cell>
          <cell r="DY5">
            <v>0</v>
          </cell>
        </row>
        <row r="6">
          <cell r="DR6">
            <v>1973</v>
          </cell>
          <cell r="DS6">
            <v>0</v>
          </cell>
          <cell r="DT6">
            <v>0</v>
          </cell>
          <cell r="DU6">
            <v>0</v>
          </cell>
          <cell r="DV6">
            <v>0</v>
          </cell>
          <cell r="DW6">
            <v>0</v>
          </cell>
          <cell r="DX6">
            <v>0</v>
          </cell>
          <cell r="DY6">
            <v>0</v>
          </cell>
        </row>
        <row r="7">
          <cell r="DR7">
            <v>1974</v>
          </cell>
          <cell r="DS7">
            <v>0</v>
          </cell>
          <cell r="DT7">
            <v>0</v>
          </cell>
          <cell r="DU7">
            <v>0</v>
          </cell>
          <cell r="DV7">
            <v>0</v>
          </cell>
          <cell r="DW7">
            <v>0</v>
          </cell>
          <cell r="DX7">
            <v>0</v>
          </cell>
          <cell r="DY7">
            <v>0</v>
          </cell>
        </row>
        <row r="8">
          <cell r="DR8">
            <v>1975</v>
          </cell>
          <cell r="DS8">
            <v>0</v>
          </cell>
          <cell r="DT8">
            <v>0</v>
          </cell>
          <cell r="DU8">
            <v>0</v>
          </cell>
          <cell r="DV8">
            <v>0</v>
          </cell>
          <cell r="DW8">
            <v>0</v>
          </cell>
          <cell r="DX8">
            <v>0</v>
          </cell>
          <cell r="DY8">
            <v>0</v>
          </cell>
        </row>
        <row r="9">
          <cell r="DR9">
            <v>1976</v>
          </cell>
          <cell r="DS9">
            <v>0</v>
          </cell>
          <cell r="DT9">
            <v>0</v>
          </cell>
          <cell r="DU9">
            <v>0</v>
          </cell>
          <cell r="DV9">
            <v>0</v>
          </cell>
          <cell r="DW9">
            <v>0</v>
          </cell>
          <cell r="DX9">
            <v>0</v>
          </cell>
          <cell r="DY9">
            <v>0</v>
          </cell>
        </row>
        <row r="10">
          <cell r="DR10">
            <v>1977</v>
          </cell>
          <cell r="DS10">
            <v>0</v>
          </cell>
          <cell r="DT10">
            <v>0</v>
          </cell>
          <cell r="DU10">
            <v>0</v>
          </cell>
          <cell r="DV10">
            <v>0</v>
          </cell>
          <cell r="DW10">
            <v>0</v>
          </cell>
          <cell r="DX10">
            <v>0</v>
          </cell>
          <cell r="DY10">
            <v>0</v>
          </cell>
        </row>
        <row r="11">
          <cell r="DR11">
            <v>1978</v>
          </cell>
          <cell r="DS11">
            <v>0</v>
          </cell>
          <cell r="DT11">
            <v>0</v>
          </cell>
          <cell r="DU11">
            <v>0</v>
          </cell>
          <cell r="DV11">
            <v>0</v>
          </cell>
          <cell r="DW11">
            <v>0</v>
          </cell>
          <cell r="DX11">
            <v>0</v>
          </cell>
          <cell r="DY11">
            <v>0</v>
          </cell>
        </row>
        <row r="12">
          <cell r="DR12">
            <v>1979</v>
          </cell>
          <cell r="DS12">
            <v>0</v>
          </cell>
          <cell r="DT12">
            <v>0</v>
          </cell>
          <cell r="DU12">
            <v>0</v>
          </cell>
          <cell r="DV12">
            <v>0</v>
          </cell>
          <cell r="DW12">
            <v>0</v>
          </cell>
          <cell r="DX12">
            <v>0</v>
          </cell>
          <cell r="DY12">
            <v>0</v>
          </cell>
        </row>
        <row r="13">
          <cell r="DR13">
            <v>1980</v>
          </cell>
          <cell r="DS13">
            <v>0</v>
          </cell>
          <cell r="DT13">
            <v>0</v>
          </cell>
          <cell r="DU13">
            <v>0</v>
          </cell>
          <cell r="DV13">
            <v>0</v>
          </cell>
          <cell r="DW13">
            <v>0</v>
          </cell>
          <cell r="DX13">
            <v>0</v>
          </cell>
          <cell r="DY13">
            <v>0</v>
          </cell>
        </row>
        <row r="14">
          <cell r="DR14">
            <v>1981</v>
          </cell>
          <cell r="DS14">
            <v>0</v>
          </cell>
          <cell r="DT14">
            <v>0</v>
          </cell>
          <cell r="DU14">
            <v>0</v>
          </cell>
          <cell r="DV14">
            <v>0</v>
          </cell>
          <cell r="DW14">
            <v>0</v>
          </cell>
          <cell r="DX14">
            <v>0</v>
          </cell>
          <cell r="DY14">
            <v>0</v>
          </cell>
        </row>
        <row r="15">
          <cell r="DR15">
            <v>1982</v>
          </cell>
          <cell r="DS15">
            <v>0</v>
          </cell>
          <cell r="DT15">
            <v>0</v>
          </cell>
          <cell r="DU15">
            <v>0</v>
          </cell>
          <cell r="DV15">
            <v>0</v>
          </cell>
          <cell r="DW15">
            <v>0</v>
          </cell>
          <cell r="DX15">
            <v>0</v>
          </cell>
          <cell r="DY15">
            <v>0</v>
          </cell>
        </row>
        <row r="16">
          <cell r="DR16">
            <v>1983</v>
          </cell>
          <cell r="DS16">
            <v>0</v>
          </cell>
          <cell r="DT16">
            <v>0</v>
          </cell>
          <cell r="DU16">
            <v>0</v>
          </cell>
          <cell r="DV16">
            <v>0</v>
          </cell>
          <cell r="DW16">
            <v>0</v>
          </cell>
          <cell r="DX16">
            <v>0</v>
          </cell>
          <cell r="DY16">
            <v>0</v>
          </cell>
        </row>
        <row r="17">
          <cell r="DR17">
            <v>1984</v>
          </cell>
          <cell r="DS17">
            <v>0</v>
          </cell>
          <cell r="DT17">
            <v>0</v>
          </cell>
          <cell r="DU17">
            <v>0</v>
          </cell>
          <cell r="DV17">
            <v>0</v>
          </cell>
          <cell r="DW17">
            <v>0</v>
          </cell>
          <cell r="DX17">
            <v>0</v>
          </cell>
          <cell r="DY17">
            <v>0</v>
          </cell>
        </row>
        <row r="18">
          <cell r="DR18">
            <v>1985</v>
          </cell>
          <cell r="DS18">
            <v>0</v>
          </cell>
          <cell r="DT18">
            <v>0</v>
          </cell>
          <cell r="DU18">
            <v>0</v>
          </cell>
          <cell r="DV18">
            <v>0</v>
          </cell>
          <cell r="DW18">
            <v>0</v>
          </cell>
          <cell r="DX18">
            <v>0</v>
          </cell>
          <cell r="DY18">
            <v>0</v>
          </cell>
        </row>
        <row r="19">
          <cell r="DR19">
            <v>1986</v>
          </cell>
          <cell r="DS19">
            <v>0</v>
          </cell>
          <cell r="DT19">
            <v>0</v>
          </cell>
          <cell r="DU19">
            <v>0</v>
          </cell>
          <cell r="DV19">
            <v>0</v>
          </cell>
          <cell r="DW19">
            <v>0</v>
          </cell>
          <cell r="DX19">
            <v>0</v>
          </cell>
          <cell r="DY19">
            <v>0</v>
          </cell>
        </row>
        <row r="20">
          <cell r="DR20">
            <v>1987</v>
          </cell>
          <cell r="DS20">
            <v>0</v>
          </cell>
          <cell r="DT20">
            <v>0</v>
          </cell>
          <cell r="DU20">
            <v>0</v>
          </cell>
          <cell r="DV20">
            <v>0</v>
          </cell>
          <cell r="DW20">
            <v>0</v>
          </cell>
          <cell r="DX20">
            <v>0</v>
          </cell>
          <cell r="DY20">
            <v>0</v>
          </cell>
        </row>
        <row r="21">
          <cell r="DR21">
            <v>1988</v>
          </cell>
          <cell r="DS21">
            <v>0</v>
          </cell>
          <cell r="DT21">
            <v>0</v>
          </cell>
          <cell r="DU21">
            <v>0</v>
          </cell>
          <cell r="DV21">
            <v>0</v>
          </cell>
          <cell r="DW21">
            <v>0</v>
          </cell>
          <cell r="DX21">
            <v>0</v>
          </cell>
          <cell r="DY21">
            <v>0</v>
          </cell>
        </row>
        <row r="22">
          <cell r="DR22">
            <v>1989</v>
          </cell>
          <cell r="DS22">
            <v>0</v>
          </cell>
          <cell r="DT22">
            <v>0</v>
          </cell>
          <cell r="DU22">
            <v>0</v>
          </cell>
          <cell r="DV22">
            <v>0</v>
          </cell>
          <cell r="DW22">
            <v>0</v>
          </cell>
          <cell r="DX22">
            <v>0</v>
          </cell>
          <cell r="DY22">
            <v>0</v>
          </cell>
        </row>
        <row r="23">
          <cell r="DR23">
            <v>1990</v>
          </cell>
          <cell r="DS23">
            <v>0</v>
          </cell>
          <cell r="DT23">
            <v>0</v>
          </cell>
          <cell r="DU23">
            <v>0</v>
          </cell>
          <cell r="DV23">
            <v>0</v>
          </cell>
          <cell r="DW23">
            <v>0</v>
          </cell>
          <cell r="DX23">
            <v>0</v>
          </cell>
          <cell r="DY23">
            <v>0</v>
          </cell>
        </row>
        <row r="24">
          <cell r="DR24">
            <v>1991</v>
          </cell>
          <cell r="DS24">
            <v>0</v>
          </cell>
          <cell r="DT24">
            <v>0</v>
          </cell>
          <cell r="DU24">
            <v>0</v>
          </cell>
          <cell r="DV24">
            <v>0</v>
          </cell>
          <cell r="DW24">
            <v>0</v>
          </cell>
          <cell r="DX24">
            <v>0</v>
          </cell>
          <cell r="DY24">
            <v>0</v>
          </cell>
        </row>
        <row r="25">
          <cell r="DR25">
            <v>1992</v>
          </cell>
          <cell r="DS25">
            <v>0</v>
          </cell>
          <cell r="DT25">
            <v>0</v>
          </cell>
          <cell r="DU25">
            <v>0</v>
          </cell>
          <cell r="DV25">
            <v>0</v>
          </cell>
          <cell r="DW25">
            <v>0</v>
          </cell>
          <cell r="DX25">
            <v>0</v>
          </cell>
          <cell r="DY25">
            <v>0</v>
          </cell>
        </row>
        <row r="26">
          <cell r="DR26">
            <v>1993</v>
          </cell>
          <cell r="DS26">
            <v>0</v>
          </cell>
          <cell r="DT26">
            <v>0</v>
          </cell>
          <cell r="DU26">
            <v>0</v>
          </cell>
          <cell r="DV26">
            <v>0</v>
          </cell>
          <cell r="DW26">
            <v>0</v>
          </cell>
          <cell r="DX26">
            <v>0</v>
          </cell>
          <cell r="DY26">
            <v>0</v>
          </cell>
        </row>
        <row r="27">
          <cell r="DR27">
            <v>1994</v>
          </cell>
          <cell r="DS27">
            <v>0</v>
          </cell>
          <cell r="DT27">
            <v>0</v>
          </cell>
          <cell r="DU27">
            <v>0</v>
          </cell>
          <cell r="DV27">
            <v>0</v>
          </cell>
          <cell r="DW27">
            <v>0</v>
          </cell>
          <cell r="DX27">
            <v>0</v>
          </cell>
          <cell r="DY27">
            <v>0</v>
          </cell>
        </row>
        <row r="28">
          <cell r="DR28">
            <v>1995</v>
          </cell>
          <cell r="DS28">
            <v>0</v>
          </cell>
          <cell r="DT28">
            <v>0</v>
          </cell>
          <cell r="DU28">
            <v>0</v>
          </cell>
          <cell r="DV28">
            <v>0</v>
          </cell>
          <cell r="DW28">
            <v>0</v>
          </cell>
          <cell r="DX28">
            <v>0</v>
          </cell>
          <cell r="DY28">
            <v>0</v>
          </cell>
        </row>
        <row r="29">
          <cell r="DR29">
            <v>1996</v>
          </cell>
          <cell r="DS29">
            <v>0</v>
          </cell>
          <cell r="DT29">
            <v>0</v>
          </cell>
          <cell r="DU29">
            <v>0</v>
          </cell>
          <cell r="DV29">
            <v>0</v>
          </cell>
          <cell r="DW29">
            <v>0</v>
          </cell>
          <cell r="DX29">
            <v>0</v>
          </cell>
          <cell r="DY29">
            <v>0</v>
          </cell>
        </row>
        <row r="30">
          <cell r="DR30">
            <v>1997</v>
          </cell>
          <cell r="DS30">
            <v>0</v>
          </cell>
          <cell r="DT30">
            <v>0</v>
          </cell>
          <cell r="DU30">
            <v>0</v>
          </cell>
          <cell r="DV30">
            <v>0</v>
          </cell>
          <cell r="DW30">
            <v>0</v>
          </cell>
          <cell r="DX30">
            <v>0</v>
          </cell>
          <cell r="DY30">
            <v>0</v>
          </cell>
        </row>
        <row r="31">
          <cell r="DR31">
            <v>1998</v>
          </cell>
          <cell r="DS31">
            <v>0</v>
          </cell>
          <cell r="DT31">
            <v>0</v>
          </cell>
          <cell r="DU31">
            <v>0</v>
          </cell>
          <cell r="DV31">
            <v>0</v>
          </cell>
          <cell r="DW31">
            <v>0</v>
          </cell>
          <cell r="DX31">
            <v>0</v>
          </cell>
          <cell r="DY31">
            <v>0</v>
          </cell>
        </row>
        <row r="32">
          <cell r="DR32">
            <v>1999</v>
          </cell>
          <cell r="DS32">
            <v>0</v>
          </cell>
          <cell r="DT32">
            <v>0</v>
          </cell>
          <cell r="DU32">
            <v>0</v>
          </cell>
          <cell r="DV32">
            <v>0</v>
          </cell>
          <cell r="DW32">
            <v>0</v>
          </cell>
          <cell r="DX32">
            <v>0</v>
          </cell>
          <cell r="DY32">
            <v>0</v>
          </cell>
        </row>
        <row r="33">
          <cell r="DR33">
            <v>2000</v>
          </cell>
          <cell r="DS33">
            <v>0</v>
          </cell>
          <cell r="DT33">
            <v>0</v>
          </cell>
          <cell r="DU33">
            <v>0</v>
          </cell>
          <cell r="DV33">
            <v>0</v>
          </cell>
          <cell r="DW33">
            <v>0</v>
          </cell>
          <cell r="DX33">
            <v>0</v>
          </cell>
          <cell r="DY33">
            <v>0</v>
          </cell>
        </row>
        <row r="34">
          <cell r="DR34">
            <v>2001</v>
          </cell>
          <cell r="DS34">
            <v>0</v>
          </cell>
          <cell r="DT34">
            <v>0</v>
          </cell>
          <cell r="DU34">
            <v>0</v>
          </cell>
          <cell r="DV34">
            <v>0</v>
          </cell>
          <cell r="DW34">
            <v>0</v>
          </cell>
          <cell r="DX34">
            <v>0</v>
          </cell>
          <cell r="DY34">
            <v>0</v>
          </cell>
        </row>
        <row r="35">
          <cell r="DR35">
            <v>2002</v>
          </cell>
          <cell r="DS35">
            <v>0</v>
          </cell>
          <cell r="DT35">
            <v>0</v>
          </cell>
          <cell r="DU35">
            <v>0</v>
          </cell>
          <cell r="DV35">
            <v>0</v>
          </cell>
          <cell r="DW35">
            <v>0</v>
          </cell>
          <cell r="DX35">
            <v>0</v>
          </cell>
          <cell r="DY35">
            <v>0</v>
          </cell>
        </row>
        <row r="36">
          <cell r="DR36">
            <v>2003</v>
          </cell>
          <cell r="DS36">
            <v>0</v>
          </cell>
          <cell r="DT36">
            <v>0</v>
          </cell>
          <cell r="DU36">
            <v>0</v>
          </cell>
          <cell r="DV36">
            <v>0</v>
          </cell>
          <cell r="DW36">
            <v>0</v>
          </cell>
          <cell r="DX36">
            <v>0</v>
          </cell>
          <cell r="DY36">
            <v>0</v>
          </cell>
        </row>
        <row r="37">
          <cell r="DR37">
            <v>2004</v>
          </cell>
          <cell r="DS37">
            <v>0</v>
          </cell>
          <cell r="DT37">
            <v>0</v>
          </cell>
          <cell r="DU37">
            <v>0</v>
          </cell>
          <cell r="DV37">
            <v>0</v>
          </cell>
          <cell r="DW37">
            <v>0</v>
          </cell>
          <cell r="DX37">
            <v>0</v>
          </cell>
          <cell r="DY37">
            <v>0</v>
          </cell>
        </row>
        <row r="38">
          <cell r="DR38">
            <v>2005</v>
          </cell>
          <cell r="DS38">
            <v>0</v>
          </cell>
          <cell r="DT38">
            <v>0</v>
          </cell>
          <cell r="DU38">
            <v>0</v>
          </cell>
          <cell r="DV38">
            <v>0</v>
          </cell>
          <cell r="DW38">
            <v>0</v>
          </cell>
          <cell r="DX38">
            <v>0</v>
          </cell>
          <cell r="DY38">
            <v>0</v>
          </cell>
        </row>
        <row r="39">
          <cell r="DR39">
            <v>2006</v>
          </cell>
          <cell r="DS39">
            <v>0</v>
          </cell>
          <cell r="DT39">
            <v>0</v>
          </cell>
          <cell r="DU39">
            <v>0</v>
          </cell>
          <cell r="DV39">
            <v>0</v>
          </cell>
          <cell r="DW39">
            <v>0</v>
          </cell>
          <cell r="DX39">
            <v>0</v>
          </cell>
          <cell r="DY39">
            <v>0</v>
          </cell>
        </row>
        <row r="40">
          <cell r="DR40">
            <v>2007</v>
          </cell>
          <cell r="DS40">
            <v>0</v>
          </cell>
          <cell r="DT40">
            <v>0</v>
          </cell>
          <cell r="DU40">
            <v>0</v>
          </cell>
          <cell r="DV40">
            <v>0</v>
          </cell>
          <cell r="DW40">
            <v>0</v>
          </cell>
          <cell r="DX40">
            <v>0</v>
          </cell>
          <cell r="DY40">
            <v>0</v>
          </cell>
        </row>
        <row r="41">
          <cell r="DR41">
            <v>2008</v>
          </cell>
          <cell r="DS41">
            <v>0</v>
          </cell>
          <cell r="DT41">
            <v>0</v>
          </cell>
          <cell r="DU41">
            <v>0</v>
          </cell>
          <cell r="DV41">
            <v>0</v>
          </cell>
          <cell r="DW41">
            <v>0</v>
          </cell>
          <cell r="DX41">
            <v>0</v>
          </cell>
          <cell r="DY41">
            <v>0</v>
          </cell>
        </row>
        <row r="42">
          <cell r="DR42">
            <v>2009</v>
          </cell>
          <cell r="DS42">
            <v>0</v>
          </cell>
          <cell r="DT42">
            <v>0</v>
          </cell>
          <cell r="DU42">
            <v>0</v>
          </cell>
          <cell r="DV42">
            <v>0</v>
          </cell>
          <cell r="DW42">
            <v>0</v>
          </cell>
          <cell r="DX42">
            <v>0</v>
          </cell>
          <cell r="DY42">
            <v>0</v>
          </cell>
        </row>
        <row r="43">
          <cell r="DR43">
            <v>2010</v>
          </cell>
          <cell r="DS43">
            <v>0</v>
          </cell>
          <cell r="DT43">
            <v>0</v>
          </cell>
          <cell r="DU43">
            <v>0</v>
          </cell>
          <cell r="DV43">
            <v>0</v>
          </cell>
          <cell r="DW43">
            <v>0</v>
          </cell>
          <cell r="DX43">
            <v>0</v>
          </cell>
          <cell r="DY43">
            <v>0</v>
          </cell>
        </row>
        <row r="44">
          <cell r="DR44">
            <v>2011</v>
          </cell>
          <cell r="DS44">
            <v>0</v>
          </cell>
          <cell r="DT44">
            <v>0</v>
          </cell>
          <cell r="DU44">
            <v>0</v>
          </cell>
          <cell r="DV44">
            <v>0</v>
          </cell>
          <cell r="DW44">
            <v>0</v>
          </cell>
          <cell r="DX44">
            <v>0</v>
          </cell>
          <cell r="DY44">
            <v>0</v>
          </cell>
        </row>
        <row r="45">
          <cell r="DR45">
            <v>2012</v>
          </cell>
          <cell r="DS45">
            <v>0</v>
          </cell>
          <cell r="DT45">
            <v>0</v>
          </cell>
          <cell r="DU45">
            <v>0</v>
          </cell>
          <cell r="DV45">
            <v>0</v>
          </cell>
          <cell r="DW45">
            <v>0</v>
          </cell>
          <cell r="DX45">
            <v>0</v>
          </cell>
          <cell r="DY45">
            <v>0</v>
          </cell>
        </row>
        <row r="46">
          <cell r="DR46">
            <v>2013</v>
          </cell>
          <cell r="DS46">
            <v>0</v>
          </cell>
          <cell r="DT46">
            <v>0</v>
          </cell>
          <cell r="DU46">
            <v>0</v>
          </cell>
          <cell r="DV46">
            <v>0</v>
          </cell>
          <cell r="DW46">
            <v>0</v>
          </cell>
          <cell r="DX46">
            <v>0</v>
          </cell>
          <cell r="DY46">
            <v>0</v>
          </cell>
        </row>
        <row r="47">
          <cell r="DR47">
            <v>2014</v>
          </cell>
          <cell r="DS47">
            <v>61495918701310.164</v>
          </cell>
          <cell r="DT47">
            <v>203203276098736.31</v>
          </cell>
          <cell r="DU47">
            <v>276394424694064.22</v>
          </cell>
          <cell r="DV47">
            <v>11766491535424.742</v>
          </cell>
          <cell r="DW47">
            <v>0</v>
          </cell>
          <cell r="DX47">
            <v>11973208809146.383</v>
          </cell>
          <cell r="DY47">
            <v>0</v>
          </cell>
        </row>
        <row r="48">
          <cell r="DR48">
            <v>2015</v>
          </cell>
          <cell r="DS48">
            <v>0.99834678667369747</v>
          </cell>
          <cell r="DT48">
            <v>0.99849577767227904</v>
          </cell>
          <cell r="DU48">
            <v>0.99382192406134073</v>
          </cell>
          <cell r="DV48">
            <v>0.99642943749449109</v>
          </cell>
          <cell r="DW48">
            <v>0</v>
          </cell>
          <cell r="DX48">
            <v>0.99759077034387633</v>
          </cell>
          <cell r="DY48">
            <v>0</v>
          </cell>
        </row>
        <row r="49">
          <cell r="DR49">
            <v>2016</v>
          </cell>
          <cell r="DS49">
            <v>0.98771189677152937</v>
          </cell>
          <cell r="DT49">
            <v>0.98778461913992532</v>
          </cell>
          <cell r="DU49">
            <v>0.99669574020024509</v>
          </cell>
          <cell r="DV49">
            <v>0.9855605452096502</v>
          </cell>
          <cell r="DW49">
            <v>0</v>
          </cell>
          <cell r="DX49">
            <v>0.98557864383947602</v>
          </cell>
          <cell r="DY49">
            <v>0</v>
          </cell>
        </row>
        <row r="50">
          <cell r="DR50">
            <v>2017</v>
          </cell>
          <cell r="DS50">
            <v>0.98871853178133762</v>
          </cell>
          <cell r="DT50">
            <v>0.9887496635203411</v>
          </cell>
          <cell r="DU50">
            <v>0.99983557752031516</v>
          </cell>
          <cell r="DV50">
            <v>0.98582654166282069</v>
          </cell>
          <cell r="DW50">
            <v>0</v>
          </cell>
          <cell r="DX50">
            <v>0.98512208847454996</v>
          </cell>
          <cell r="DY50">
            <v>0</v>
          </cell>
        </row>
        <row r="51">
          <cell r="DR51">
            <v>2018</v>
          </cell>
          <cell r="DS51">
            <v>0.98484196948171621</v>
          </cell>
          <cell r="DT51">
            <v>0.98486635127377231</v>
          </cell>
          <cell r="DU51">
            <v>0.9996796844730198</v>
          </cell>
          <cell r="DV51">
            <v>0.98127878139667923</v>
          </cell>
          <cell r="DW51">
            <v>0</v>
          </cell>
          <cell r="DX51">
            <v>0.98029337575526954</v>
          </cell>
          <cell r="DY51">
            <v>0</v>
          </cell>
        </row>
        <row r="52">
          <cell r="DR52">
            <v>2019</v>
          </cell>
          <cell r="DS52">
            <v>0.98833640806831213</v>
          </cell>
          <cell r="DT52">
            <v>0.98829865702758624</v>
          </cell>
          <cell r="DU52">
            <v>1.0039722238433755</v>
          </cell>
          <cell r="DV52">
            <v>0.98378723068640184</v>
          </cell>
          <cell r="DW52">
            <v>0</v>
          </cell>
          <cell r="DX52">
            <v>0.98246113577296912</v>
          </cell>
          <cell r="DY52">
            <v>0</v>
          </cell>
        </row>
        <row r="53">
          <cell r="DR53">
            <v>2020</v>
          </cell>
          <cell r="DS53">
            <v>0.98673752980342255</v>
          </cell>
          <cell r="DT53">
            <v>0.98676825433811532</v>
          </cell>
          <cell r="DU53">
            <v>1.0009565105715064</v>
          </cell>
          <cell r="DV53">
            <v>0.98190273289304153</v>
          </cell>
          <cell r="DW53">
            <v>0</v>
          </cell>
          <cell r="DX53">
            <v>0.98047059737513786</v>
          </cell>
          <cell r="DY53">
            <v>0</v>
          </cell>
        </row>
        <row r="54">
          <cell r="DR54">
            <v>2021</v>
          </cell>
          <cell r="DS54">
            <v>1.0081160721041567</v>
          </cell>
          <cell r="DT54">
            <v>1.0081481419225413</v>
          </cell>
          <cell r="DU54">
            <v>1.0074463429683704</v>
          </cell>
          <cell r="DV54">
            <v>1.0028638020782936</v>
          </cell>
          <cell r="DW54">
            <v>0</v>
          </cell>
          <cell r="DX54">
            <v>1.0010349624746822</v>
          </cell>
          <cell r="DY54">
            <v>0</v>
          </cell>
        </row>
        <row r="55">
          <cell r="DR55">
            <v>2022</v>
          </cell>
          <cell r="DS55">
            <v>1.006587312005103</v>
          </cell>
          <cell r="DT55">
            <v>1.0065899073871647</v>
          </cell>
          <cell r="DU55">
            <v>1.0077881897221712</v>
          </cell>
          <cell r="DV55">
            <v>1.0007939141281881</v>
          </cell>
          <cell r="DW55">
            <v>0</v>
          </cell>
          <cell r="DX55">
            <v>0.99852176229441025</v>
          </cell>
          <cell r="DY55">
            <v>0</v>
          </cell>
        </row>
        <row r="56">
          <cell r="DR56">
            <v>2023</v>
          </cell>
          <cell r="DS56">
            <v>1.0034152011015951</v>
          </cell>
          <cell r="DT56">
            <v>1.0034502641627001</v>
          </cell>
          <cell r="DU56">
            <v>1.0051040894357333</v>
          </cell>
          <cell r="DV56">
            <v>0.9973851096364813</v>
          </cell>
          <cell r="DW56">
            <v>0</v>
          </cell>
          <cell r="DX56">
            <v>0.9949339450008412</v>
          </cell>
          <cell r="DY56">
            <v>0</v>
          </cell>
        </row>
        <row r="57">
          <cell r="DR57">
            <v>2024</v>
          </cell>
          <cell r="DS57">
            <v>1.0019122465169796</v>
          </cell>
          <cell r="DT57">
            <v>1.0019185776692112</v>
          </cell>
          <cell r="DU57">
            <v>1.0051641254680463</v>
          </cell>
          <cell r="DV57">
            <v>0.99531029950955885</v>
          </cell>
          <cell r="DW57">
            <v>0</v>
          </cell>
          <cell r="DX57">
            <v>0.99268044595670513</v>
          </cell>
          <cell r="DY57">
            <v>0</v>
          </cell>
        </row>
        <row r="58">
          <cell r="DR58">
            <v>2025</v>
          </cell>
          <cell r="DS58">
            <v>0.99935658034271513</v>
          </cell>
          <cell r="DT58">
            <v>0.99938941561489536</v>
          </cell>
          <cell r="DU58">
            <v>1.00433022453455</v>
          </cell>
          <cell r="DV58">
            <v>0.99267033379061187</v>
          </cell>
          <cell r="DW58">
            <v>0</v>
          </cell>
          <cell r="DX58">
            <v>0.98987197036010444</v>
          </cell>
          <cell r="DY58">
            <v>0</v>
          </cell>
        </row>
        <row r="59">
          <cell r="DR59">
            <v>2026</v>
          </cell>
          <cell r="DS59">
            <v>0.99708962747890684</v>
          </cell>
          <cell r="DT59">
            <v>0.99713613427936132</v>
          </cell>
          <cell r="DU59">
            <v>1.0017126450047142</v>
          </cell>
          <cell r="DV59">
            <v>0.99085761012456608</v>
          </cell>
          <cell r="DW59">
            <v>0</v>
          </cell>
          <cell r="DX59">
            <v>0.98794385434134069</v>
          </cell>
          <cell r="DY59">
            <v>0</v>
          </cell>
        </row>
        <row r="60">
          <cell r="DR60">
            <v>2027</v>
          </cell>
          <cell r="DS60">
            <v>0.9975821505092205</v>
          </cell>
          <cell r="DT60">
            <v>0.99757893690613686</v>
          </cell>
          <cell r="DU60">
            <v>1.0035621000842516</v>
          </cell>
          <cell r="DV60">
            <v>0.99119383211523837</v>
          </cell>
          <cell r="DW60">
            <v>0</v>
          </cell>
          <cell r="DX60">
            <v>0.98819257262247673</v>
          </cell>
          <cell r="DY60">
            <v>0</v>
          </cell>
        </row>
        <row r="61">
          <cell r="DR61">
            <v>2028</v>
          </cell>
          <cell r="DS61">
            <v>0.99578312186156437</v>
          </cell>
          <cell r="DT61">
            <v>0.99583170350819039</v>
          </cell>
          <cell r="DU61">
            <v>1.0013949129803117</v>
          </cell>
          <cell r="DV61">
            <v>0.98942500893272645</v>
          </cell>
          <cell r="DW61">
            <v>0</v>
          </cell>
          <cell r="DX61">
            <v>0.98638906438555174</v>
          </cell>
          <cell r="DY61">
            <v>0</v>
          </cell>
        </row>
        <row r="62">
          <cell r="DR62">
            <v>2029</v>
          </cell>
          <cell r="DS62">
            <v>0.99572832174914139</v>
          </cell>
          <cell r="DT62">
            <v>0.99576648470346307</v>
          </cell>
          <cell r="DU62">
            <v>1.0018724910723871</v>
          </cell>
          <cell r="DV62">
            <v>0.98902499633708918</v>
          </cell>
          <cell r="DW62">
            <v>0</v>
          </cell>
          <cell r="DX62">
            <v>0.98588394241619015</v>
          </cell>
          <cell r="DY62">
            <v>0</v>
          </cell>
        </row>
        <row r="63">
          <cell r="DR63">
            <v>2030</v>
          </cell>
          <cell r="DS63">
            <v>0.99913515332724723</v>
          </cell>
          <cell r="DT63">
            <v>0.99911781564237401</v>
          </cell>
          <cell r="DU63">
            <v>1.0060973045368269</v>
          </cell>
          <cell r="DV63">
            <v>0.99195092291939402</v>
          </cell>
          <cell r="DW63">
            <v>0</v>
          </cell>
          <cell r="DX63">
            <v>0.98866250970620695</v>
          </cell>
          <cell r="DY63">
            <v>0</v>
          </cell>
        </row>
        <row r="64">
          <cell r="DR64">
            <v>2031</v>
          </cell>
          <cell r="DS64">
            <v>0.99706387202908764</v>
          </cell>
          <cell r="DT64">
            <v>0.99716093103898296</v>
          </cell>
          <cell r="DU64">
            <v>1.0052533734923239</v>
          </cell>
          <cell r="DV64">
            <v>0.99025020595391766</v>
          </cell>
          <cell r="DW64">
            <v>0</v>
          </cell>
          <cell r="DX64">
            <v>0.98685839318660851</v>
          </cell>
          <cell r="DY64">
            <v>0</v>
          </cell>
        </row>
        <row r="65">
          <cell r="DR65">
            <v>2032</v>
          </cell>
          <cell r="DS65">
            <v>0.99727570514108466</v>
          </cell>
          <cell r="DT65">
            <v>0.99735039247663149</v>
          </cell>
          <cell r="DU65">
            <v>1.0055352320414133</v>
          </cell>
          <cell r="DV65">
            <v>0.99014346014233612</v>
          </cell>
          <cell r="DW65">
            <v>0</v>
          </cell>
          <cell r="DX65">
            <v>0.98662620449373095</v>
          </cell>
          <cell r="DY65">
            <v>0</v>
          </cell>
        </row>
        <row r="66">
          <cell r="DR66">
            <v>2033</v>
          </cell>
          <cell r="DS66">
            <v>0.9951369372058424</v>
          </cell>
          <cell r="DT66">
            <v>0.99524595802287075</v>
          </cell>
          <cell r="DU66">
            <v>1.0028691432209353</v>
          </cell>
          <cell r="DV66">
            <v>0.98777708888787585</v>
          </cell>
          <cell r="DW66">
            <v>0</v>
          </cell>
          <cell r="DX66">
            <v>0.98425742346833411</v>
          </cell>
          <cell r="DY66">
            <v>0</v>
          </cell>
        </row>
        <row r="67">
          <cell r="DR67">
            <v>2034</v>
          </cell>
          <cell r="DS67">
            <v>0.99418231463987061</v>
          </cell>
          <cell r="DT67">
            <v>0.99427401797230275</v>
          </cell>
          <cell r="DU67">
            <v>1.0021746169409596</v>
          </cell>
          <cell r="DV67">
            <v>0.9863905994856339</v>
          </cell>
          <cell r="DW67">
            <v>0</v>
          </cell>
          <cell r="DX67">
            <v>0.98285978530939266</v>
          </cell>
          <cell r="DY67">
            <v>0</v>
          </cell>
        </row>
        <row r="68">
          <cell r="DR68">
            <v>2035</v>
          </cell>
          <cell r="DS68">
            <v>0.99849315573098307</v>
          </cell>
          <cell r="DT68">
            <v>0.99848155998902588</v>
          </cell>
          <cell r="DU68">
            <v>1.0075973219859833</v>
          </cell>
          <cell r="DV68">
            <v>0.99003163615633594</v>
          </cell>
          <cell r="DW68">
            <v>0</v>
          </cell>
          <cell r="DX68">
            <v>0.98646733618199489</v>
          </cell>
          <cell r="DY68">
            <v>0</v>
          </cell>
        </row>
      </sheetData>
      <sheetData sheetId="60">
        <row r="4">
          <cell r="FS4">
            <v>0</v>
          </cell>
          <cell r="FT4" t="str">
            <v>Gas</v>
          </cell>
          <cell r="FU4" t="str">
            <v>Fjernvarme</v>
          </cell>
          <cell r="FV4" t="str">
            <v>El</v>
          </cell>
          <cell r="FW4" t="str">
            <v>VE</v>
          </cell>
          <cell r="FX4" t="str">
            <v>Kul&amp;Koks</v>
          </cell>
          <cell r="FY4" t="str">
            <v>Olie</v>
          </cell>
          <cell r="FZ4" t="str">
            <v>Transport</v>
          </cell>
        </row>
        <row r="5">
          <cell r="FS5">
            <v>1972</v>
          </cell>
          <cell r="FT5">
            <v>0</v>
          </cell>
          <cell r="FU5">
            <v>0</v>
          </cell>
          <cell r="FV5">
            <v>0</v>
          </cell>
          <cell r="FW5">
            <v>0</v>
          </cell>
          <cell r="FX5">
            <v>0</v>
          </cell>
          <cell r="FY5">
            <v>0</v>
          </cell>
          <cell r="FZ5">
            <v>0</v>
          </cell>
        </row>
        <row r="6">
          <cell r="FS6">
            <v>1973</v>
          </cell>
          <cell r="FT6">
            <v>0</v>
          </cell>
          <cell r="FU6">
            <v>0</v>
          </cell>
          <cell r="FV6">
            <v>0</v>
          </cell>
          <cell r="FW6">
            <v>0</v>
          </cell>
          <cell r="FX6">
            <v>0</v>
          </cell>
          <cell r="FY6">
            <v>0</v>
          </cell>
          <cell r="FZ6">
            <v>0</v>
          </cell>
        </row>
        <row r="7">
          <cell r="FS7">
            <v>1974</v>
          </cell>
          <cell r="FT7">
            <v>0</v>
          </cell>
          <cell r="FU7">
            <v>0</v>
          </cell>
          <cell r="FV7">
            <v>0</v>
          </cell>
          <cell r="FW7">
            <v>0</v>
          </cell>
          <cell r="FX7">
            <v>0</v>
          </cell>
          <cell r="FY7">
            <v>0</v>
          </cell>
          <cell r="FZ7">
            <v>0</v>
          </cell>
        </row>
        <row r="8">
          <cell r="FS8">
            <v>1975</v>
          </cell>
          <cell r="FT8">
            <v>0</v>
          </cell>
          <cell r="FU8">
            <v>0</v>
          </cell>
          <cell r="FV8">
            <v>0</v>
          </cell>
          <cell r="FW8">
            <v>0</v>
          </cell>
          <cell r="FX8">
            <v>0</v>
          </cell>
          <cell r="FY8">
            <v>0</v>
          </cell>
          <cell r="FZ8">
            <v>0</v>
          </cell>
        </row>
        <row r="9">
          <cell r="FS9">
            <v>1976</v>
          </cell>
          <cell r="FT9">
            <v>0</v>
          </cell>
          <cell r="FU9">
            <v>0</v>
          </cell>
          <cell r="FV9">
            <v>0</v>
          </cell>
          <cell r="FW9">
            <v>0</v>
          </cell>
          <cell r="FX9">
            <v>0</v>
          </cell>
          <cell r="FY9">
            <v>0</v>
          </cell>
          <cell r="FZ9">
            <v>0</v>
          </cell>
        </row>
        <row r="10">
          <cell r="FS10">
            <v>1977</v>
          </cell>
          <cell r="FT10">
            <v>0</v>
          </cell>
          <cell r="FU10">
            <v>0</v>
          </cell>
          <cell r="FV10">
            <v>0</v>
          </cell>
          <cell r="FW10">
            <v>0</v>
          </cell>
          <cell r="FX10">
            <v>0</v>
          </cell>
          <cell r="FY10">
            <v>0</v>
          </cell>
          <cell r="FZ10">
            <v>0</v>
          </cell>
        </row>
        <row r="11">
          <cell r="FS11">
            <v>1978</v>
          </cell>
          <cell r="FT11">
            <v>0</v>
          </cell>
          <cell r="FU11">
            <v>0</v>
          </cell>
          <cell r="FV11">
            <v>0</v>
          </cell>
          <cell r="FW11">
            <v>0</v>
          </cell>
          <cell r="FX11">
            <v>0</v>
          </cell>
          <cell r="FY11">
            <v>0</v>
          </cell>
          <cell r="FZ11">
            <v>0</v>
          </cell>
        </row>
        <row r="12">
          <cell r="FS12">
            <v>1979</v>
          </cell>
          <cell r="FT12">
            <v>0</v>
          </cell>
          <cell r="FU12">
            <v>0</v>
          </cell>
          <cell r="FV12">
            <v>0</v>
          </cell>
          <cell r="FW12">
            <v>0</v>
          </cell>
          <cell r="FX12">
            <v>0</v>
          </cell>
          <cell r="FY12">
            <v>0</v>
          </cell>
          <cell r="FZ12">
            <v>0</v>
          </cell>
        </row>
        <row r="13">
          <cell r="FS13">
            <v>1980</v>
          </cell>
          <cell r="FT13">
            <v>0</v>
          </cell>
          <cell r="FU13">
            <v>0</v>
          </cell>
          <cell r="FV13">
            <v>0</v>
          </cell>
          <cell r="FW13">
            <v>0</v>
          </cell>
          <cell r="FX13">
            <v>0</v>
          </cell>
          <cell r="FY13">
            <v>0</v>
          </cell>
          <cell r="FZ13">
            <v>0</v>
          </cell>
        </row>
        <row r="14">
          <cell r="FS14">
            <v>1981</v>
          </cell>
          <cell r="FT14">
            <v>0</v>
          </cell>
          <cell r="FU14">
            <v>0</v>
          </cell>
          <cell r="FV14">
            <v>0</v>
          </cell>
          <cell r="FW14">
            <v>0</v>
          </cell>
          <cell r="FX14">
            <v>0</v>
          </cell>
          <cell r="FY14">
            <v>0</v>
          </cell>
          <cell r="FZ14">
            <v>0</v>
          </cell>
        </row>
        <row r="15">
          <cell r="FS15">
            <v>1982</v>
          </cell>
          <cell r="FT15">
            <v>0</v>
          </cell>
          <cell r="FU15">
            <v>0</v>
          </cell>
          <cell r="FV15">
            <v>0</v>
          </cell>
          <cell r="FW15">
            <v>0</v>
          </cell>
          <cell r="FX15">
            <v>0</v>
          </cell>
          <cell r="FY15">
            <v>0</v>
          </cell>
          <cell r="FZ15">
            <v>0</v>
          </cell>
        </row>
        <row r="16">
          <cell r="FS16">
            <v>1983</v>
          </cell>
          <cell r="FT16">
            <v>0</v>
          </cell>
          <cell r="FU16">
            <v>0</v>
          </cell>
          <cell r="FV16">
            <v>0</v>
          </cell>
          <cell r="FW16">
            <v>0</v>
          </cell>
          <cell r="FX16">
            <v>0</v>
          </cell>
          <cell r="FY16">
            <v>0</v>
          </cell>
          <cell r="FZ16">
            <v>0</v>
          </cell>
        </row>
        <row r="17">
          <cell r="FS17">
            <v>1984</v>
          </cell>
          <cell r="FT17">
            <v>0</v>
          </cell>
          <cell r="FU17">
            <v>0</v>
          </cell>
          <cell r="FV17">
            <v>0</v>
          </cell>
          <cell r="FW17">
            <v>0</v>
          </cell>
          <cell r="FX17">
            <v>0</v>
          </cell>
          <cell r="FY17">
            <v>0</v>
          </cell>
          <cell r="FZ17">
            <v>0</v>
          </cell>
        </row>
        <row r="18">
          <cell r="FS18">
            <v>1985</v>
          </cell>
          <cell r="FT18">
            <v>0</v>
          </cell>
          <cell r="FU18">
            <v>0</v>
          </cell>
          <cell r="FV18">
            <v>0</v>
          </cell>
          <cell r="FW18">
            <v>0</v>
          </cell>
          <cell r="FX18">
            <v>0</v>
          </cell>
          <cell r="FY18">
            <v>0</v>
          </cell>
          <cell r="FZ18">
            <v>0</v>
          </cell>
        </row>
        <row r="19">
          <cell r="FS19">
            <v>1986</v>
          </cell>
          <cell r="FT19">
            <v>0</v>
          </cell>
          <cell r="FU19">
            <v>0</v>
          </cell>
          <cell r="FV19">
            <v>0</v>
          </cell>
          <cell r="FW19">
            <v>0</v>
          </cell>
          <cell r="FX19">
            <v>0</v>
          </cell>
          <cell r="FY19">
            <v>0</v>
          </cell>
          <cell r="FZ19">
            <v>0</v>
          </cell>
        </row>
        <row r="20">
          <cell r="FS20">
            <v>1987</v>
          </cell>
          <cell r="FT20">
            <v>0</v>
          </cell>
          <cell r="FU20">
            <v>0</v>
          </cell>
          <cell r="FV20">
            <v>0</v>
          </cell>
          <cell r="FW20">
            <v>0</v>
          </cell>
          <cell r="FX20">
            <v>0</v>
          </cell>
          <cell r="FY20">
            <v>0</v>
          </cell>
          <cell r="FZ20">
            <v>0</v>
          </cell>
        </row>
        <row r="21">
          <cell r="FS21">
            <v>1988</v>
          </cell>
          <cell r="FT21">
            <v>0</v>
          </cell>
          <cell r="FU21">
            <v>0</v>
          </cell>
          <cell r="FV21">
            <v>0</v>
          </cell>
          <cell r="FW21">
            <v>0</v>
          </cell>
          <cell r="FX21">
            <v>0</v>
          </cell>
          <cell r="FY21">
            <v>0</v>
          </cell>
          <cell r="FZ21">
            <v>0</v>
          </cell>
        </row>
        <row r="22">
          <cell r="FS22">
            <v>1989</v>
          </cell>
          <cell r="FT22">
            <v>0</v>
          </cell>
          <cell r="FU22">
            <v>0</v>
          </cell>
          <cell r="FV22">
            <v>0</v>
          </cell>
          <cell r="FW22">
            <v>0</v>
          </cell>
          <cell r="FX22">
            <v>0</v>
          </cell>
          <cell r="FY22">
            <v>0</v>
          </cell>
          <cell r="FZ22">
            <v>0</v>
          </cell>
        </row>
        <row r="23">
          <cell r="FS23">
            <v>1990</v>
          </cell>
          <cell r="FT23">
            <v>0</v>
          </cell>
          <cell r="FU23">
            <v>0</v>
          </cell>
          <cell r="FV23">
            <v>0</v>
          </cell>
          <cell r="FW23">
            <v>0</v>
          </cell>
          <cell r="FX23">
            <v>0</v>
          </cell>
          <cell r="FY23">
            <v>0</v>
          </cell>
          <cell r="FZ23">
            <v>0</v>
          </cell>
        </row>
        <row r="24">
          <cell r="FS24">
            <v>1991</v>
          </cell>
          <cell r="FT24">
            <v>0</v>
          </cell>
          <cell r="FU24">
            <v>0</v>
          </cell>
          <cell r="FV24">
            <v>0</v>
          </cell>
          <cell r="FW24">
            <v>0</v>
          </cell>
          <cell r="FX24">
            <v>0</v>
          </cell>
          <cell r="FY24">
            <v>0</v>
          </cell>
          <cell r="FZ24">
            <v>0</v>
          </cell>
        </row>
        <row r="25">
          <cell r="FS25">
            <v>1992</v>
          </cell>
          <cell r="FT25">
            <v>0</v>
          </cell>
          <cell r="FU25">
            <v>0</v>
          </cell>
          <cell r="FV25">
            <v>0</v>
          </cell>
          <cell r="FW25">
            <v>0</v>
          </cell>
          <cell r="FX25">
            <v>0</v>
          </cell>
          <cell r="FY25">
            <v>0</v>
          </cell>
          <cell r="FZ25">
            <v>0</v>
          </cell>
        </row>
        <row r="26">
          <cell r="FS26">
            <v>1993</v>
          </cell>
          <cell r="FT26">
            <v>0</v>
          </cell>
          <cell r="FU26">
            <v>0</v>
          </cell>
          <cell r="FV26">
            <v>0</v>
          </cell>
          <cell r="FW26">
            <v>0</v>
          </cell>
          <cell r="FX26">
            <v>0</v>
          </cell>
          <cell r="FY26">
            <v>0</v>
          </cell>
          <cell r="FZ26">
            <v>0</v>
          </cell>
        </row>
        <row r="27">
          <cell r="FS27">
            <v>1994</v>
          </cell>
          <cell r="FT27">
            <v>0</v>
          </cell>
          <cell r="FU27">
            <v>0</v>
          </cell>
          <cell r="FV27">
            <v>0</v>
          </cell>
          <cell r="FW27">
            <v>0</v>
          </cell>
          <cell r="FX27">
            <v>0</v>
          </cell>
          <cell r="FY27">
            <v>0</v>
          </cell>
          <cell r="FZ27">
            <v>0</v>
          </cell>
        </row>
        <row r="28">
          <cell r="FS28">
            <v>1995</v>
          </cell>
          <cell r="FT28">
            <v>0</v>
          </cell>
          <cell r="FU28">
            <v>0</v>
          </cell>
          <cell r="FV28">
            <v>0</v>
          </cell>
          <cell r="FW28">
            <v>0</v>
          </cell>
          <cell r="FX28">
            <v>0</v>
          </cell>
          <cell r="FY28">
            <v>0</v>
          </cell>
          <cell r="FZ28">
            <v>0</v>
          </cell>
        </row>
        <row r="29">
          <cell r="FS29">
            <v>1996</v>
          </cell>
          <cell r="FT29">
            <v>0</v>
          </cell>
          <cell r="FU29">
            <v>0</v>
          </cell>
          <cell r="FV29">
            <v>0</v>
          </cell>
          <cell r="FW29">
            <v>0</v>
          </cell>
          <cell r="FX29">
            <v>0</v>
          </cell>
          <cell r="FY29">
            <v>0</v>
          </cell>
          <cell r="FZ29">
            <v>0</v>
          </cell>
        </row>
        <row r="30">
          <cell r="FS30">
            <v>1997</v>
          </cell>
          <cell r="FT30">
            <v>0</v>
          </cell>
          <cell r="FU30">
            <v>0</v>
          </cell>
          <cell r="FV30">
            <v>0</v>
          </cell>
          <cell r="FW30">
            <v>0</v>
          </cell>
          <cell r="FX30">
            <v>0</v>
          </cell>
          <cell r="FY30">
            <v>0</v>
          </cell>
          <cell r="FZ30">
            <v>0</v>
          </cell>
        </row>
        <row r="31">
          <cell r="FS31">
            <v>1998</v>
          </cell>
          <cell r="FT31">
            <v>0</v>
          </cell>
          <cell r="FU31">
            <v>0</v>
          </cell>
          <cell r="FV31">
            <v>0</v>
          </cell>
          <cell r="FW31">
            <v>0</v>
          </cell>
          <cell r="FX31">
            <v>0</v>
          </cell>
          <cell r="FY31">
            <v>0</v>
          </cell>
          <cell r="FZ31">
            <v>0</v>
          </cell>
        </row>
        <row r="32">
          <cell r="FS32">
            <v>1999</v>
          </cell>
          <cell r="FT32">
            <v>0</v>
          </cell>
          <cell r="FU32">
            <v>0</v>
          </cell>
          <cell r="FV32">
            <v>0</v>
          </cell>
          <cell r="FW32">
            <v>0</v>
          </cell>
          <cell r="FX32">
            <v>0</v>
          </cell>
          <cell r="FY32">
            <v>0</v>
          </cell>
          <cell r="FZ32">
            <v>0</v>
          </cell>
        </row>
        <row r="33">
          <cell r="FS33">
            <v>2000</v>
          </cell>
          <cell r="FT33">
            <v>0</v>
          </cell>
          <cell r="FU33">
            <v>0</v>
          </cell>
          <cell r="FV33">
            <v>0</v>
          </cell>
          <cell r="FW33">
            <v>0</v>
          </cell>
          <cell r="FX33">
            <v>0</v>
          </cell>
          <cell r="FY33">
            <v>0</v>
          </cell>
          <cell r="FZ33">
            <v>0</v>
          </cell>
        </row>
        <row r="34">
          <cell r="FS34">
            <v>2001</v>
          </cell>
          <cell r="FT34">
            <v>0</v>
          </cell>
          <cell r="FU34">
            <v>0</v>
          </cell>
          <cell r="FV34">
            <v>0</v>
          </cell>
          <cell r="FW34">
            <v>0</v>
          </cell>
          <cell r="FX34">
            <v>0</v>
          </cell>
          <cell r="FY34">
            <v>0</v>
          </cell>
          <cell r="FZ34">
            <v>0</v>
          </cell>
        </row>
        <row r="35">
          <cell r="FS35">
            <v>2002</v>
          </cell>
          <cell r="FT35">
            <v>0</v>
          </cell>
          <cell r="FU35">
            <v>0</v>
          </cell>
          <cell r="FV35">
            <v>0</v>
          </cell>
          <cell r="FW35">
            <v>0</v>
          </cell>
          <cell r="FX35">
            <v>0</v>
          </cell>
          <cell r="FY35">
            <v>0</v>
          </cell>
          <cell r="FZ35">
            <v>0</v>
          </cell>
        </row>
        <row r="36">
          <cell r="FS36">
            <v>2003</v>
          </cell>
          <cell r="FT36">
            <v>0</v>
          </cell>
          <cell r="FU36">
            <v>0</v>
          </cell>
          <cell r="FV36">
            <v>0</v>
          </cell>
          <cell r="FW36">
            <v>0</v>
          </cell>
          <cell r="FX36">
            <v>0</v>
          </cell>
          <cell r="FY36">
            <v>0</v>
          </cell>
          <cell r="FZ36">
            <v>0</v>
          </cell>
        </row>
        <row r="37">
          <cell r="FS37">
            <v>2004</v>
          </cell>
          <cell r="FT37">
            <v>0</v>
          </cell>
          <cell r="FU37">
            <v>0</v>
          </cell>
          <cell r="FV37">
            <v>0</v>
          </cell>
          <cell r="FW37">
            <v>0</v>
          </cell>
          <cell r="FX37">
            <v>0</v>
          </cell>
          <cell r="FY37">
            <v>0</v>
          </cell>
          <cell r="FZ37">
            <v>0</v>
          </cell>
        </row>
        <row r="38">
          <cell r="FS38">
            <v>2005</v>
          </cell>
          <cell r="FT38">
            <v>0</v>
          </cell>
          <cell r="FU38">
            <v>0</v>
          </cell>
          <cell r="FV38">
            <v>0</v>
          </cell>
          <cell r="FW38">
            <v>0</v>
          </cell>
          <cell r="FX38">
            <v>0</v>
          </cell>
          <cell r="FY38">
            <v>0</v>
          </cell>
          <cell r="FZ38">
            <v>0</v>
          </cell>
        </row>
        <row r="39">
          <cell r="FS39">
            <v>2006</v>
          </cell>
          <cell r="FT39">
            <v>0</v>
          </cell>
          <cell r="FU39">
            <v>0</v>
          </cell>
          <cell r="FV39">
            <v>0</v>
          </cell>
          <cell r="FW39">
            <v>0</v>
          </cell>
          <cell r="FX39">
            <v>0</v>
          </cell>
          <cell r="FY39">
            <v>0</v>
          </cell>
          <cell r="FZ39">
            <v>0</v>
          </cell>
        </row>
        <row r="40">
          <cell r="FS40">
            <v>2007</v>
          </cell>
          <cell r="FT40">
            <v>0</v>
          </cell>
          <cell r="FU40">
            <v>0</v>
          </cell>
          <cell r="FV40">
            <v>0</v>
          </cell>
          <cell r="FW40">
            <v>0</v>
          </cell>
          <cell r="FX40">
            <v>0</v>
          </cell>
          <cell r="FY40">
            <v>0</v>
          </cell>
          <cell r="FZ40">
            <v>0</v>
          </cell>
        </row>
        <row r="41">
          <cell r="FS41">
            <v>2008</v>
          </cell>
          <cell r="FT41">
            <v>0</v>
          </cell>
          <cell r="FU41">
            <v>0</v>
          </cell>
          <cell r="FV41">
            <v>0</v>
          </cell>
          <cell r="FW41">
            <v>0</v>
          </cell>
          <cell r="FX41">
            <v>0</v>
          </cell>
          <cell r="FY41">
            <v>0</v>
          </cell>
          <cell r="FZ41">
            <v>0</v>
          </cell>
        </row>
        <row r="42">
          <cell r="FS42">
            <v>2009</v>
          </cell>
          <cell r="FT42">
            <v>0</v>
          </cell>
          <cell r="FU42">
            <v>0</v>
          </cell>
          <cell r="FV42">
            <v>0</v>
          </cell>
          <cell r="FW42">
            <v>0</v>
          </cell>
          <cell r="FX42">
            <v>0</v>
          </cell>
          <cell r="FY42">
            <v>0</v>
          </cell>
          <cell r="FZ42">
            <v>0</v>
          </cell>
        </row>
        <row r="43">
          <cell r="FS43">
            <v>2010</v>
          </cell>
          <cell r="FT43">
            <v>0</v>
          </cell>
          <cell r="FU43">
            <v>0</v>
          </cell>
          <cell r="FV43">
            <v>0</v>
          </cell>
          <cell r="FW43">
            <v>0</v>
          </cell>
          <cell r="FX43">
            <v>0</v>
          </cell>
          <cell r="FY43">
            <v>0</v>
          </cell>
          <cell r="FZ43">
            <v>0</v>
          </cell>
        </row>
        <row r="44">
          <cell r="FS44">
            <v>2011</v>
          </cell>
          <cell r="FT44">
            <v>0</v>
          </cell>
          <cell r="FU44">
            <v>0</v>
          </cell>
          <cell r="FV44">
            <v>0</v>
          </cell>
          <cell r="FW44">
            <v>0</v>
          </cell>
          <cell r="FX44">
            <v>0</v>
          </cell>
          <cell r="FY44">
            <v>0</v>
          </cell>
          <cell r="FZ44">
            <v>0</v>
          </cell>
        </row>
        <row r="45">
          <cell r="FS45">
            <v>2012</v>
          </cell>
          <cell r="FT45">
            <v>0</v>
          </cell>
          <cell r="FU45">
            <v>0</v>
          </cell>
          <cell r="FV45">
            <v>0</v>
          </cell>
          <cell r="FW45">
            <v>0</v>
          </cell>
          <cell r="FX45">
            <v>0</v>
          </cell>
          <cell r="FY45">
            <v>0</v>
          </cell>
          <cell r="FZ45">
            <v>0</v>
          </cell>
        </row>
        <row r="46">
          <cell r="FS46">
            <v>2013</v>
          </cell>
          <cell r="FT46">
            <v>0</v>
          </cell>
          <cell r="FU46">
            <v>0</v>
          </cell>
          <cell r="FV46">
            <v>0</v>
          </cell>
          <cell r="FW46">
            <v>0</v>
          </cell>
          <cell r="FX46">
            <v>0</v>
          </cell>
          <cell r="FY46">
            <v>0</v>
          </cell>
          <cell r="FZ46">
            <v>0</v>
          </cell>
        </row>
        <row r="47">
          <cell r="FS47">
            <v>2014</v>
          </cell>
          <cell r="FT47">
            <v>273247540789152.63</v>
          </cell>
          <cell r="FU47">
            <v>696135282020475.75</v>
          </cell>
          <cell r="FV47">
            <v>336980690148715.56</v>
          </cell>
          <cell r="FW47">
            <v>384705386719940.19</v>
          </cell>
          <cell r="FX47">
            <v>238085038634.32861</v>
          </cell>
          <cell r="FY47">
            <v>142753119668815.31</v>
          </cell>
          <cell r="FZ47">
            <v>783255040000000</v>
          </cell>
        </row>
        <row r="48">
          <cell r="FS48">
            <v>2015</v>
          </cell>
          <cell r="FT48">
            <v>1.0289230734486559</v>
          </cell>
          <cell r="FU48">
            <v>1.0289230734486581</v>
          </cell>
          <cell r="FV48">
            <v>1.0110652637061617</v>
          </cell>
          <cell r="FW48">
            <v>1.028923073448657</v>
          </cell>
          <cell r="FX48">
            <v>1.0289230734443382</v>
          </cell>
          <cell r="FY48">
            <v>1.0368817193210396</v>
          </cell>
          <cell r="FZ48">
            <v>0.99999999999999867</v>
          </cell>
        </row>
        <row r="49">
          <cell r="FS49">
            <v>2016</v>
          </cell>
          <cell r="FT49">
            <v>1.0145047769774747</v>
          </cell>
          <cell r="FU49">
            <v>1.0145047769774767</v>
          </cell>
          <cell r="FV49">
            <v>1.0075580696769504</v>
          </cell>
          <cell r="FW49">
            <v>1.0145047769774755</v>
          </cell>
          <cell r="FX49">
            <v>1.0145047769733369</v>
          </cell>
          <cell r="FY49">
            <v>1.0220580606184089</v>
          </cell>
          <cell r="FZ49">
            <v>0.99999999999999867</v>
          </cell>
        </row>
        <row r="50">
          <cell r="FS50">
            <v>2017</v>
          </cell>
          <cell r="FT50">
            <v>1.0013275154336863</v>
          </cell>
          <cell r="FU50">
            <v>1.0013275154336883</v>
          </cell>
          <cell r="FV50">
            <v>1.0116948764424047</v>
          </cell>
          <cell r="FW50">
            <v>1.0013275154336874</v>
          </cell>
          <cell r="FX50">
            <v>1.0013275154296608</v>
          </cell>
          <cell r="FY50">
            <v>1.0085055923962203</v>
          </cell>
          <cell r="FZ50">
            <v>0.99999999999999867</v>
          </cell>
        </row>
        <row r="51">
          <cell r="FS51">
            <v>2018</v>
          </cell>
          <cell r="FT51">
            <v>0.99739659692059635</v>
          </cell>
          <cell r="FU51">
            <v>0.99739659692059857</v>
          </cell>
          <cell r="FV51">
            <v>1.0115919228083503</v>
          </cell>
          <cell r="FW51">
            <v>0.99739659692059734</v>
          </cell>
          <cell r="FX51">
            <v>0.99739659691659188</v>
          </cell>
          <cell r="FY51">
            <v>1.0042826349368237</v>
          </cell>
          <cell r="FZ51">
            <v>0.99999999999999867</v>
          </cell>
        </row>
        <row r="52">
          <cell r="FS52">
            <v>2019</v>
          </cell>
          <cell r="FT52">
            <v>0.99353225174411364</v>
          </cell>
          <cell r="FU52">
            <v>0.99353225174411552</v>
          </cell>
          <cell r="FV52">
            <v>1.0100324271695462</v>
          </cell>
          <cell r="FW52">
            <v>0.99353225174411453</v>
          </cell>
          <cell r="FX52">
            <v>0.99353225174011428</v>
          </cell>
          <cell r="FY52">
            <v>1.000140208109505</v>
          </cell>
          <cell r="FZ52">
            <v>0.99999999999999867</v>
          </cell>
        </row>
        <row r="53">
          <cell r="FS53">
            <v>2020</v>
          </cell>
          <cell r="FT53">
            <v>0.99009104784150936</v>
          </cell>
          <cell r="FU53">
            <v>0.99009104784151136</v>
          </cell>
          <cell r="FV53">
            <v>1.0076643208218066</v>
          </cell>
          <cell r="FW53">
            <v>0.99009104784151025</v>
          </cell>
          <cell r="FX53">
            <v>0.9900910478374978</v>
          </cell>
          <cell r="FY53">
            <v>0.99643636226561327</v>
          </cell>
          <cell r="FZ53">
            <v>0.99999999999999867</v>
          </cell>
        </row>
        <row r="54">
          <cell r="FS54">
            <v>2021</v>
          </cell>
          <cell r="FT54">
            <v>0.99020225607493706</v>
          </cell>
          <cell r="FU54">
            <v>0.99020225607493917</v>
          </cell>
          <cell r="FV54">
            <v>1.005845260364542</v>
          </cell>
          <cell r="FW54">
            <v>0.99020225607493784</v>
          </cell>
          <cell r="FX54">
            <v>0.99020225607088508</v>
          </cell>
          <cell r="FY54">
            <v>0.99631870319520066</v>
          </cell>
          <cell r="FZ54">
            <v>0.99999999999999867</v>
          </cell>
        </row>
        <row r="55">
          <cell r="FS55">
            <v>2022</v>
          </cell>
          <cell r="FT55">
            <v>0.98861162600837693</v>
          </cell>
          <cell r="FU55">
            <v>0.98861162600837904</v>
          </cell>
          <cell r="FV55">
            <v>1.006558500532416</v>
          </cell>
          <cell r="FW55">
            <v>0.98861162600837804</v>
          </cell>
          <cell r="FX55">
            <v>0.98861162600429142</v>
          </cell>
          <cell r="FY55">
            <v>0.99449868503091476</v>
          </cell>
          <cell r="FZ55">
            <v>0.99999999999999867</v>
          </cell>
        </row>
        <row r="56">
          <cell r="FS56">
            <v>2023</v>
          </cell>
          <cell r="FT56">
            <v>0.98936283130557101</v>
          </cell>
          <cell r="FU56">
            <v>0.98936283130557312</v>
          </cell>
          <cell r="FV56">
            <v>1.0058593021143702</v>
          </cell>
          <cell r="FW56">
            <v>0.98936283130557179</v>
          </cell>
          <cell r="FX56">
            <v>0.98936283130143521</v>
          </cell>
          <cell r="FY56">
            <v>0.99504378830044915</v>
          </cell>
          <cell r="FZ56">
            <v>0.99999999999999867</v>
          </cell>
        </row>
        <row r="57">
          <cell r="FS57">
            <v>2024</v>
          </cell>
          <cell r="FT57">
            <v>0.99008745110063345</v>
          </cell>
          <cell r="FU57">
            <v>0.99008745110063556</v>
          </cell>
          <cell r="FV57">
            <v>1.0069683861062091</v>
          </cell>
          <cell r="FW57">
            <v>0.99008745110063434</v>
          </cell>
          <cell r="FX57">
            <v>0.99008745109645013</v>
          </cell>
          <cell r="FY57">
            <v>0.99557053131086615</v>
          </cell>
          <cell r="FZ57">
            <v>0.99999999999999867</v>
          </cell>
        </row>
        <row r="58">
          <cell r="FS58">
            <v>2025</v>
          </cell>
          <cell r="FT58">
            <v>0.99088575687376157</v>
          </cell>
          <cell r="FU58">
            <v>0.99088575687376368</v>
          </cell>
          <cell r="FV58">
            <v>1.0102289131597173</v>
          </cell>
          <cell r="FW58">
            <v>0.99088575687376257</v>
          </cell>
          <cell r="FX58">
            <v>0.99088575686953306</v>
          </cell>
          <cell r="FY58">
            <v>0.99617931743611898</v>
          </cell>
          <cell r="FZ58">
            <v>0.99999999999999867</v>
          </cell>
        </row>
        <row r="59">
          <cell r="FS59">
            <v>2026</v>
          </cell>
          <cell r="FT59">
            <v>0.99116639190470912</v>
          </cell>
          <cell r="FU59">
            <v>0.99116639190471123</v>
          </cell>
          <cell r="FV59">
            <v>1.0033023247577597</v>
          </cell>
          <cell r="FW59">
            <v>0.99116639190471001</v>
          </cell>
          <cell r="FX59">
            <v>0.99116639190044031</v>
          </cell>
          <cell r="FY59">
            <v>0.99627530678996357</v>
          </cell>
          <cell r="FZ59">
            <v>0.99999999999999867</v>
          </cell>
        </row>
        <row r="60">
          <cell r="FS60">
            <v>2027</v>
          </cell>
          <cell r="FT60">
            <v>0.99152915053050816</v>
          </cell>
          <cell r="FU60">
            <v>0.99152915053051038</v>
          </cell>
          <cell r="FV60">
            <v>1.0049508938346887</v>
          </cell>
          <cell r="FW60">
            <v>0.99152915053050916</v>
          </cell>
          <cell r="FX60">
            <v>0.99152915052619983</v>
          </cell>
          <cell r="FY60">
            <v>0.99646118975875375</v>
          </cell>
          <cell r="FZ60">
            <v>0.99999999999999867</v>
          </cell>
        </row>
        <row r="61">
          <cell r="FS61">
            <v>2028</v>
          </cell>
          <cell r="FT61">
            <v>0.99195571945023675</v>
          </cell>
          <cell r="FU61">
            <v>0.99195571945023886</v>
          </cell>
          <cell r="FV61">
            <v>1.00570943535496</v>
          </cell>
          <cell r="FW61">
            <v>0.99195571945023775</v>
          </cell>
          <cell r="FX61">
            <v>0.99195571944588978</v>
          </cell>
          <cell r="FY61">
            <v>0.99671816643176936</v>
          </cell>
          <cell r="FZ61">
            <v>0.99999999999999867</v>
          </cell>
        </row>
        <row r="62">
          <cell r="FS62">
            <v>2029</v>
          </cell>
          <cell r="FT62">
            <v>0.99238438142672702</v>
          </cell>
          <cell r="FU62">
            <v>0.99238438142672936</v>
          </cell>
          <cell r="FV62">
            <v>1.0078650891453145</v>
          </cell>
          <cell r="FW62">
            <v>0.99238438142672802</v>
          </cell>
          <cell r="FX62">
            <v>0.99238438142234298</v>
          </cell>
          <cell r="FY62">
            <v>0.99698386884070866</v>
          </cell>
          <cell r="FZ62">
            <v>0.99999999999999867</v>
          </cell>
        </row>
        <row r="63">
          <cell r="FS63">
            <v>2030</v>
          </cell>
          <cell r="FT63">
            <v>0.9927758614141482</v>
          </cell>
          <cell r="FU63">
            <v>0.99277586141415042</v>
          </cell>
          <cell r="FV63">
            <v>1.0099901065729331</v>
          </cell>
          <cell r="FW63">
            <v>0.9927758614141492</v>
          </cell>
          <cell r="FX63">
            <v>0.99277586140972862</v>
          </cell>
          <cell r="FY63">
            <v>0.99721853337256716</v>
          </cell>
          <cell r="FZ63">
            <v>0.99999999999999867</v>
          </cell>
        </row>
        <row r="64">
          <cell r="FS64">
            <v>2031</v>
          </cell>
          <cell r="FT64">
            <v>0.99378539445787395</v>
          </cell>
          <cell r="FU64">
            <v>0.99378539445787606</v>
          </cell>
          <cell r="FV64">
            <v>1.0098898575355619</v>
          </cell>
          <cell r="FW64">
            <v>0.99378539445787495</v>
          </cell>
          <cell r="FX64">
            <v>0.99378539445341774</v>
          </cell>
          <cell r="FY64">
            <v>0.99807995025099705</v>
          </cell>
          <cell r="FZ64">
            <v>0.99999999999999867</v>
          </cell>
        </row>
        <row r="65">
          <cell r="FS65">
            <v>2032</v>
          </cell>
          <cell r="FT65">
            <v>0.99440493692638721</v>
          </cell>
          <cell r="FU65">
            <v>0.99440493692638954</v>
          </cell>
          <cell r="FV65">
            <v>1.0106216405724047</v>
          </cell>
          <cell r="FW65">
            <v>0.99440493692638821</v>
          </cell>
          <cell r="FX65">
            <v>0.99440493692190035</v>
          </cell>
          <cell r="FY65">
            <v>0.99855531752171733</v>
          </cell>
          <cell r="FZ65">
            <v>0.99999999999999867</v>
          </cell>
        </row>
        <row r="66">
          <cell r="FS66">
            <v>2033</v>
          </cell>
          <cell r="FT66">
            <v>0.99481807569500136</v>
          </cell>
          <cell r="FU66">
            <v>0.99481807569500369</v>
          </cell>
          <cell r="FV66">
            <v>1.0089198742666412</v>
          </cell>
          <cell r="FW66">
            <v>0.99481807569500236</v>
          </cell>
          <cell r="FX66">
            <v>0.99481807569048752</v>
          </cell>
          <cell r="FY66">
            <v>0.99882887745816351</v>
          </cell>
          <cell r="FZ66">
            <v>0.99999999999999867</v>
          </cell>
        </row>
        <row r="67">
          <cell r="FS67">
            <v>2034</v>
          </cell>
          <cell r="FT67">
            <v>0.99508099084318158</v>
          </cell>
          <cell r="FU67">
            <v>0.9950809908431838</v>
          </cell>
          <cell r="FV67">
            <v>1.008015914036781</v>
          </cell>
          <cell r="FW67">
            <v>0.99508099084318269</v>
          </cell>
          <cell r="FX67">
            <v>0.99508099083864276</v>
          </cell>
          <cell r="FY67">
            <v>0.99895687038787073</v>
          </cell>
          <cell r="FZ67">
            <v>0.99999999999999867</v>
          </cell>
        </row>
        <row r="68">
          <cell r="FS68">
            <v>2035</v>
          </cell>
          <cell r="FT68">
            <v>0.99524272558700311</v>
          </cell>
          <cell r="FU68">
            <v>0.99524272558700544</v>
          </cell>
          <cell r="FV68">
            <v>1.0078300731920884</v>
          </cell>
          <cell r="FW68">
            <v>0.99524272558700422</v>
          </cell>
          <cell r="FX68">
            <v>0.99524272558244131</v>
          </cell>
          <cell r="FY68">
            <v>0.99898835045365864</v>
          </cell>
          <cell r="FZ68">
            <v>0.99999999999999867</v>
          </cell>
        </row>
      </sheetData>
      <sheetData sheetId="61"/>
      <sheetData sheetId="62"/>
      <sheetData sheetId="63"/>
      <sheetData sheetId="64"/>
      <sheetData sheetId="65">
        <row r="4">
          <cell r="AB4" t="str">
            <v>År</v>
          </cell>
          <cell r="AC4" t="str">
            <v>Elektricitet</v>
          </cell>
          <cell r="AD4" t="str">
            <v>Fjernvarme</v>
          </cell>
          <cell r="AE4" t="str">
            <v>Brændsel Total</v>
          </cell>
          <cell r="AF4" t="str">
            <v>Kul</v>
          </cell>
          <cell r="AG4" t="str">
            <v>Brunkul</v>
          </cell>
          <cell r="AH4" t="str">
            <v>Fuelolie</v>
          </cell>
          <cell r="AI4" t="str">
            <v>Gasolie</v>
          </cell>
          <cell r="AJ4" t="str">
            <v>Naturgas</v>
          </cell>
          <cell r="AK4" t="str">
            <v>Tørv</v>
          </cell>
          <cell r="AL4" t="str">
            <v>Halm</v>
          </cell>
          <cell r="AM4" t="str">
            <v>Træpiller</v>
          </cell>
          <cell r="AN4" t="str">
            <v>Træflis</v>
          </cell>
          <cell r="AO4" t="str">
            <v>Træaffald</v>
          </cell>
          <cell r="AP4" t="str">
            <v>Affald</v>
          </cell>
          <cell r="AQ4" t="str">
            <v>Biogas</v>
          </cell>
          <cell r="AR4" t="str">
            <v>Bioolie</v>
          </cell>
          <cell r="AS4" t="str">
            <v>SNG</v>
          </cell>
          <cell r="AT4" t="str">
            <v>Uran</v>
          </cell>
        </row>
        <row r="5">
          <cell r="AB5">
            <v>0</v>
          </cell>
          <cell r="AC5" t="str">
            <v>PJ</v>
          </cell>
          <cell r="AD5" t="str">
            <v>PJ</v>
          </cell>
          <cell r="AE5" t="str">
            <v>PJ</v>
          </cell>
          <cell r="AF5" t="str">
            <v>PJ</v>
          </cell>
          <cell r="AG5" t="str">
            <v>PJ</v>
          </cell>
          <cell r="AH5" t="str">
            <v>PJ</v>
          </cell>
          <cell r="AI5" t="str">
            <v>PJ</v>
          </cell>
          <cell r="AJ5" t="str">
            <v>PJ</v>
          </cell>
          <cell r="AK5" t="str">
            <v>PJ</v>
          </cell>
          <cell r="AL5" t="str">
            <v>PJ</v>
          </cell>
          <cell r="AM5" t="str">
            <v>PJ</v>
          </cell>
          <cell r="AN5" t="str">
            <v>PJ</v>
          </cell>
          <cell r="AO5" t="str">
            <v>PJ</v>
          </cell>
          <cell r="AP5" t="str">
            <v>PJ</v>
          </cell>
          <cell r="AQ5" t="str">
            <v>PJ</v>
          </cell>
          <cell r="AR5" t="str">
            <v>PJ</v>
          </cell>
          <cell r="AS5" t="str">
            <v>PJ</v>
          </cell>
          <cell r="AT5" t="str">
            <v>PJ</v>
          </cell>
        </row>
        <row r="6">
          <cell r="AB6">
            <v>1972</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row>
        <row r="7">
          <cell r="AB7">
            <v>1973</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row>
        <row r="8">
          <cell r="AB8">
            <v>1974</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row>
        <row r="9">
          <cell r="AB9">
            <v>1975</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row>
        <row r="10">
          <cell r="AB10">
            <v>1976</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row>
        <row r="11">
          <cell r="AB11">
            <v>1977</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row>
        <row r="12">
          <cell r="AB12">
            <v>1978</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row>
        <row r="13">
          <cell r="AB13">
            <v>1979</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row>
        <row r="14">
          <cell r="AB14">
            <v>1980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row>
        <row r="15">
          <cell r="AB15">
            <v>1981</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row>
        <row r="16">
          <cell r="AB16">
            <v>1982</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row>
        <row r="17">
          <cell r="AB17">
            <v>1983</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row>
        <row r="18">
          <cell r="AB18">
            <v>1984</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row>
        <row r="19">
          <cell r="AB19">
            <v>1985</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row>
        <row r="20">
          <cell r="AB20">
            <v>1986</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row>
        <row r="21">
          <cell r="AB21">
            <v>1987</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row>
        <row r="22">
          <cell r="AB22">
            <v>1988</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row>
        <row r="23">
          <cell r="AB23">
            <v>1989</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row>
        <row r="24">
          <cell r="AB24">
            <v>1990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row>
        <row r="25">
          <cell r="AB25">
            <v>1991</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row>
        <row r="26">
          <cell r="AB26">
            <v>1992</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row>
        <row r="27">
          <cell r="AB27">
            <v>1993</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row>
        <row r="28">
          <cell r="AB28">
            <v>1994</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row>
        <row r="29">
          <cell r="AB29">
            <v>1995</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row>
        <row r="30">
          <cell r="AB30">
            <v>1996</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row>
        <row r="31">
          <cell r="AB31">
            <v>1997</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row>
        <row r="32">
          <cell r="AB32">
            <v>1998</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row>
        <row r="33">
          <cell r="AB33">
            <v>1999</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row>
        <row r="34">
          <cell r="AB34">
            <v>2000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row>
        <row r="35">
          <cell r="AB35">
            <v>2001</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row>
        <row r="36">
          <cell r="AB36">
            <v>2002</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row>
        <row r="37">
          <cell r="AB37">
            <v>2003</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row>
        <row r="38">
          <cell r="AB38">
            <v>2004</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row>
        <row r="39">
          <cell r="AB39">
            <v>2005</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row>
        <row r="40">
          <cell r="AB40">
            <v>2006</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row>
        <row r="41">
          <cell r="AB41">
            <v>2007</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row>
        <row r="42">
          <cell r="AB42">
            <v>2008</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row>
        <row r="43">
          <cell r="AB43">
            <v>2009</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row>
        <row r="44">
          <cell r="AB44">
            <v>2010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row>
        <row r="45">
          <cell r="AB45">
            <v>2011</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row>
        <row r="46">
          <cell r="AB46">
            <v>2012</v>
          </cell>
          <cell r="AC46">
            <v>70.577068599282441</v>
          </cell>
          <cell r="AD46">
            <v>87.759269603425665</v>
          </cell>
          <cell r="AE46">
            <v>216.422778325742</v>
          </cell>
          <cell r="AF46">
            <v>114.14203469890067</v>
          </cell>
          <cell r="AG46">
            <v>0</v>
          </cell>
          <cell r="AH46">
            <v>4.4627478995493455</v>
          </cell>
          <cell r="AI46">
            <v>7.4368482536882459</v>
          </cell>
          <cell r="AJ46">
            <v>55.145700112209539</v>
          </cell>
          <cell r="AK46">
            <v>0</v>
          </cell>
          <cell r="AL46">
            <v>7.0759680449738864</v>
          </cell>
          <cell r="AM46">
            <v>24.602387244485293</v>
          </cell>
          <cell r="AN46">
            <v>3.4629488879282766</v>
          </cell>
          <cell r="AO46">
            <v>1.708564617821879E-3</v>
          </cell>
          <cell r="AP46">
            <v>9.2434619388882519E-2</v>
          </cell>
          <cell r="AQ46">
            <v>0</v>
          </cell>
          <cell r="AR46">
            <v>30.458170092589867</v>
          </cell>
          <cell r="AS46">
            <v>59.472924701767077</v>
          </cell>
          <cell r="AT46">
            <v>1894.7784927640828</v>
          </cell>
        </row>
        <row r="47">
          <cell r="AB47">
            <v>2013</v>
          </cell>
          <cell r="AC47">
            <v>65.90057303815928</v>
          </cell>
          <cell r="AD47">
            <v>98.986221490032676</v>
          </cell>
          <cell r="AE47">
            <v>215.78740486310855</v>
          </cell>
          <cell r="AF47">
            <v>112.59936274899327</v>
          </cell>
          <cell r="AG47">
            <v>0</v>
          </cell>
          <cell r="AH47">
            <v>4.3329779544439493</v>
          </cell>
          <cell r="AI47">
            <v>2.9317943917130269</v>
          </cell>
          <cell r="AJ47">
            <v>33.174070179209366</v>
          </cell>
          <cell r="AK47">
            <v>0</v>
          </cell>
          <cell r="AL47">
            <v>5.5938014383814947</v>
          </cell>
          <cell r="AM47">
            <v>21.261439936940718</v>
          </cell>
          <cell r="AN47">
            <v>35.382629117620688</v>
          </cell>
          <cell r="AO47">
            <v>0.53777386891003909</v>
          </cell>
          <cell r="AP47">
            <v>6.7109642923476607E-3</v>
          </cell>
          <cell r="AQ47">
            <v>0</v>
          </cell>
          <cell r="AR47">
            <v>45.177973076323418</v>
          </cell>
          <cell r="AS47">
            <v>66.237973563151499</v>
          </cell>
          <cell r="AT47">
            <v>3129.0970420011872</v>
          </cell>
        </row>
        <row r="48">
          <cell r="AB48">
            <v>2014</v>
          </cell>
          <cell r="AC48">
            <v>48.613264540394809</v>
          </cell>
          <cell r="AD48">
            <v>79.005800662605466</v>
          </cell>
          <cell r="AE48">
            <v>186.2109766830626</v>
          </cell>
          <cell r="AF48">
            <v>91.197809537417626</v>
          </cell>
          <cell r="AG48">
            <v>0</v>
          </cell>
          <cell r="AH48">
            <v>2.475953291170311</v>
          </cell>
          <cell r="AI48">
            <v>0.66194790681122662</v>
          </cell>
          <cell r="AJ48">
            <v>10.564769084854495</v>
          </cell>
          <cell r="AK48">
            <v>0</v>
          </cell>
          <cell r="AL48">
            <v>10.053339393048152</v>
          </cell>
          <cell r="AM48">
            <v>19.074456018231544</v>
          </cell>
          <cell r="AN48">
            <v>17.158033623954577</v>
          </cell>
          <cell r="AO48">
            <v>2.531525662701656</v>
          </cell>
          <cell r="AP48">
            <v>32.406796411464214</v>
          </cell>
          <cell r="AQ48">
            <v>6.6639318964083136E-2</v>
          </cell>
          <cell r="AR48">
            <v>1.9706434444778265E-2</v>
          </cell>
          <cell r="AS48">
            <v>0</v>
          </cell>
          <cell r="AT48">
            <v>0</v>
          </cell>
        </row>
        <row r="49">
          <cell r="AB49">
            <v>2015</v>
          </cell>
          <cell r="AC49">
            <v>35.921937931008358</v>
          </cell>
          <cell r="AD49">
            <v>77.877230451138388</v>
          </cell>
          <cell r="AE49">
            <v>157.52565276509796</v>
          </cell>
          <cell r="AF49">
            <v>63.466961162485411</v>
          </cell>
          <cell r="AG49">
            <v>0</v>
          </cell>
          <cell r="AH49">
            <v>1.6800445260091479</v>
          </cell>
          <cell r="AI49">
            <v>4.9754647792904327</v>
          </cell>
          <cell r="AJ49">
            <v>8.0924318279732166</v>
          </cell>
          <cell r="AK49">
            <v>0</v>
          </cell>
          <cell r="AL49">
            <v>9.8304909936566816</v>
          </cell>
          <cell r="AM49">
            <v>16.759244695785007</v>
          </cell>
          <cell r="AN49">
            <v>15.984361723805319</v>
          </cell>
          <cell r="AO49">
            <v>2.4683221012283054</v>
          </cell>
          <cell r="AP49">
            <v>34.148835803677272</v>
          </cell>
          <cell r="AQ49">
            <v>7.1564508174172203E-2</v>
          </cell>
          <cell r="AR49">
            <v>4.7930643012786218E-2</v>
          </cell>
          <cell r="AS49">
            <v>0</v>
          </cell>
          <cell r="AT49">
            <v>0</v>
          </cell>
        </row>
        <row r="50">
          <cell r="AB50">
            <v>2016</v>
          </cell>
          <cell r="AC50">
            <v>43.895036173660273</v>
          </cell>
          <cell r="AD50">
            <v>82.38671666933503</v>
          </cell>
          <cell r="AE50">
            <v>176.34085930832961</v>
          </cell>
          <cell r="AF50">
            <v>82.354869912452372</v>
          </cell>
          <cell r="AG50">
            <v>0</v>
          </cell>
          <cell r="AH50">
            <v>2.164182299645959</v>
          </cell>
          <cell r="AI50">
            <v>2.6580944214535842</v>
          </cell>
          <cell r="AJ50">
            <v>8.1570838719620422</v>
          </cell>
          <cell r="AK50">
            <v>0</v>
          </cell>
          <cell r="AL50">
            <v>10.103506090987651</v>
          </cell>
          <cell r="AM50">
            <v>17.29417384081874</v>
          </cell>
          <cell r="AN50">
            <v>17.185827838178525</v>
          </cell>
          <cell r="AO50">
            <v>2.5976092498128414</v>
          </cell>
          <cell r="AP50">
            <v>33.711853685785023</v>
          </cell>
          <cell r="AQ50">
            <v>7.1359775912744103E-2</v>
          </cell>
          <cell r="AR50">
            <v>4.2298321320209512E-2</v>
          </cell>
          <cell r="AS50">
            <v>0</v>
          </cell>
          <cell r="AT50">
            <v>0</v>
          </cell>
        </row>
        <row r="51">
          <cell r="AB51">
            <v>2017</v>
          </cell>
          <cell r="AC51">
            <v>48.125806579933538</v>
          </cell>
          <cell r="AD51">
            <v>88.064128674998528</v>
          </cell>
          <cell r="AE51">
            <v>189.40527450149375</v>
          </cell>
          <cell r="AF51">
            <v>72.123786361762441</v>
          </cell>
          <cell r="AG51">
            <v>0</v>
          </cell>
          <cell r="AH51">
            <v>1.9999534098808476</v>
          </cell>
          <cell r="AI51">
            <v>1.7494965853099458</v>
          </cell>
          <cell r="AJ51">
            <v>9.5014347677071562</v>
          </cell>
          <cell r="AK51">
            <v>0</v>
          </cell>
          <cell r="AL51">
            <v>11.275339835119</v>
          </cell>
          <cell r="AM51">
            <v>29.70448805851187</v>
          </cell>
          <cell r="AN51">
            <v>26.813185216450108</v>
          </cell>
          <cell r="AO51">
            <v>2.577842858347104</v>
          </cell>
          <cell r="AP51">
            <v>33.551580339463719</v>
          </cell>
          <cell r="AQ51">
            <v>7.1172426000820008E-2</v>
          </cell>
          <cell r="AR51">
            <v>3.6994642940786193E-2</v>
          </cell>
          <cell r="AS51">
            <v>0</v>
          </cell>
          <cell r="AT51">
            <v>0</v>
          </cell>
        </row>
        <row r="52">
          <cell r="AB52">
            <v>2018</v>
          </cell>
          <cell r="AC52">
            <v>48.55642597967212</v>
          </cell>
          <cell r="AD52">
            <v>90.825715944853101</v>
          </cell>
          <cell r="AE52">
            <v>190.07059227802441</v>
          </cell>
          <cell r="AF52">
            <v>67.434661232662179</v>
          </cell>
          <cell r="AG52">
            <v>0</v>
          </cell>
          <cell r="AH52">
            <v>1.8647804509859864</v>
          </cell>
          <cell r="AI52">
            <v>1.3869037146156615</v>
          </cell>
          <cell r="AJ52">
            <v>12.775281933906641</v>
          </cell>
          <cell r="AK52">
            <v>0</v>
          </cell>
          <cell r="AL52">
            <v>10.837288109847181</v>
          </cell>
          <cell r="AM52">
            <v>26.914803998444111</v>
          </cell>
          <cell r="AN52">
            <v>32.7918730018989</v>
          </cell>
          <cell r="AO52">
            <v>2.5750988290285628</v>
          </cell>
          <cell r="AP52">
            <v>33.385653180059521</v>
          </cell>
          <cell r="AQ52">
            <v>7.087466649170357E-2</v>
          </cell>
          <cell r="AR52">
            <v>3.3373160083906062E-2</v>
          </cell>
          <cell r="AS52">
            <v>0</v>
          </cell>
          <cell r="AT52">
            <v>0</v>
          </cell>
        </row>
        <row r="53">
          <cell r="AB53">
            <v>2019</v>
          </cell>
          <cell r="AC53">
            <v>48.811019265738686</v>
          </cell>
          <cell r="AD53">
            <v>89.263055474006478</v>
          </cell>
          <cell r="AE53">
            <v>189.55123668139598</v>
          </cell>
          <cell r="AF53">
            <v>67.742689873883066</v>
          </cell>
          <cell r="AG53">
            <v>0</v>
          </cell>
          <cell r="AH53">
            <v>1.9158612716555621</v>
          </cell>
          <cell r="AI53">
            <v>1.5324224206174843</v>
          </cell>
          <cell r="AJ53">
            <v>12.795970708826237</v>
          </cell>
          <cell r="AK53">
            <v>0</v>
          </cell>
          <cell r="AL53">
            <v>10.237270122491266</v>
          </cell>
          <cell r="AM53">
            <v>26.43903120812374</v>
          </cell>
          <cell r="AN53">
            <v>32.831907313141031</v>
          </cell>
          <cell r="AO53">
            <v>2.351070351642301</v>
          </cell>
          <cell r="AP53">
            <v>33.601380941597746</v>
          </cell>
          <cell r="AQ53">
            <v>7.0612299343906892E-2</v>
          </cell>
          <cell r="AR53">
            <v>3.3020170073673055E-2</v>
          </cell>
          <cell r="AS53">
            <v>0</v>
          </cell>
          <cell r="AT53">
            <v>0</v>
          </cell>
        </row>
        <row r="54">
          <cell r="AB54">
            <v>2020</v>
          </cell>
          <cell r="AC54">
            <v>47.983995094969139</v>
          </cell>
          <cell r="AD54">
            <v>89.023757307777672</v>
          </cell>
          <cell r="AE54">
            <v>186.19534208993201</v>
          </cell>
          <cell r="AF54">
            <v>51.788161167595014</v>
          </cell>
          <cell r="AG54">
            <v>0</v>
          </cell>
          <cell r="AH54">
            <v>1.4320825749288053</v>
          </cell>
          <cell r="AI54">
            <v>1.9207164463707418</v>
          </cell>
          <cell r="AJ54">
            <v>11.198540517353257</v>
          </cell>
          <cell r="AK54">
            <v>0</v>
          </cell>
          <cell r="AL54">
            <v>11.06009653291594</v>
          </cell>
          <cell r="AM54">
            <v>34.155237575786281</v>
          </cell>
          <cell r="AN54">
            <v>39.012066730399063</v>
          </cell>
          <cell r="AO54">
            <v>2.2806664397936665</v>
          </cell>
          <cell r="AP54">
            <v>33.245386745518601</v>
          </cell>
          <cell r="AQ54">
            <v>7.0336204629946122E-2</v>
          </cell>
          <cell r="AR54">
            <v>3.2051154640752824E-2</v>
          </cell>
          <cell r="AS54">
            <v>0</v>
          </cell>
          <cell r="AT54">
            <v>0</v>
          </cell>
        </row>
        <row r="55">
          <cell r="AB55">
            <v>2021</v>
          </cell>
          <cell r="AC55">
            <v>51.841689156286812</v>
          </cell>
          <cell r="AD55">
            <v>91.165098356256095</v>
          </cell>
          <cell r="AE55">
            <v>192.73650799285767</v>
          </cell>
          <cell r="AF55">
            <v>55.547492197785786</v>
          </cell>
          <cell r="AG55">
            <v>0</v>
          </cell>
          <cell r="AH55">
            <v>1.5471704789996494</v>
          </cell>
          <cell r="AI55">
            <v>1.2385674825010946</v>
          </cell>
          <cell r="AJ55">
            <v>12.920317535028151</v>
          </cell>
          <cell r="AK55">
            <v>0</v>
          </cell>
          <cell r="AL55">
            <v>10.541862997156583</v>
          </cell>
          <cell r="AM55">
            <v>30.366444979701932</v>
          </cell>
          <cell r="AN55">
            <v>45.290212474263768</v>
          </cell>
          <cell r="AO55">
            <v>2.2464087950727349</v>
          </cell>
          <cell r="AP55">
            <v>32.935625924345679</v>
          </cell>
          <cell r="AQ55">
            <v>7.0512219200520795E-2</v>
          </cell>
          <cell r="AR55">
            <v>3.1892908801729257E-2</v>
          </cell>
          <cell r="AS55">
            <v>0</v>
          </cell>
          <cell r="AT55">
            <v>0</v>
          </cell>
        </row>
        <row r="56">
          <cell r="AB56">
            <v>2022</v>
          </cell>
          <cell r="AC56">
            <v>53.922217380820427</v>
          </cell>
          <cell r="AD56">
            <v>91.254865842225811</v>
          </cell>
          <cell r="AE56">
            <v>198.02836187974265</v>
          </cell>
          <cell r="AF56">
            <v>56.605497497441341</v>
          </cell>
          <cell r="AG56">
            <v>0</v>
          </cell>
          <cell r="AH56">
            <v>1.5834231710023534</v>
          </cell>
          <cell r="AI56">
            <v>1.2315424908775783</v>
          </cell>
          <cell r="AJ56">
            <v>15.015279834032922</v>
          </cell>
          <cell r="AK56">
            <v>0</v>
          </cell>
          <cell r="AL56">
            <v>10.796063526295468</v>
          </cell>
          <cell r="AM56">
            <v>31.665552709139561</v>
          </cell>
          <cell r="AN56">
            <v>45.93351805576031</v>
          </cell>
          <cell r="AO56">
            <v>2.2500380218629039</v>
          </cell>
          <cell r="AP56">
            <v>32.8359062017919</v>
          </cell>
          <cell r="AQ56">
            <v>7.0624563172140234E-2</v>
          </cell>
          <cell r="AR56">
            <v>4.0915808366265037E-2</v>
          </cell>
          <cell r="AS56">
            <v>0</v>
          </cell>
          <cell r="AT56">
            <v>0</v>
          </cell>
        </row>
        <row r="57">
          <cell r="AB57">
            <v>2023</v>
          </cell>
          <cell r="AC57">
            <v>55.165517007781212</v>
          </cell>
          <cell r="AD57">
            <v>91.070733728341139</v>
          </cell>
          <cell r="AE57">
            <v>200.9327995458975</v>
          </cell>
          <cell r="AF57">
            <v>61.57170737048299</v>
          </cell>
          <cell r="AG57">
            <v>0</v>
          </cell>
          <cell r="AH57">
            <v>1.737766454405866</v>
          </cell>
          <cell r="AI57">
            <v>1.3788599021794883</v>
          </cell>
          <cell r="AJ57">
            <v>14.187892148620941</v>
          </cell>
          <cell r="AK57">
            <v>0</v>
          </cell>
          <cell r="AL57">
            <v>10.823976317759477</v>
          </cell>
          <cell r="AM57">
            <v>31.107987859620039</v>
          </cell>
          <cell r="AN57">
            <v>44.886075394450394</v>
          </cell>
          <cell r="AO57">
            <v>2.2552098368539171</v>
          </cell>
          <cell r="AP57">
            <v>32.870539915797472</v>
          </cell>
          <cell r="AQ57">
            <v>7.0698712651391826E-2</v>
          </cell>
          <cell r="AR57">
            <v>4.2085633075462314E-2</v>
          </cell>
          <cell r="AS57">
            <v>0</v>
          </cell>
          <cell r="AT57">
            <v>0</v>
          </cell>
        </row>
        <row r="58">
          <cell r="AB58">
            <v>2024</v>
          </cell>
          <cell r="AC58">
            <v>55.472743939916711</v>
          </cell>
          <cell r="AD58">
            <v>91.051732946633038</v>
          </cell>
          <cell r="AE58">
            <v>201.2948384959642</v>
          </cell>
          <cell r="AF58">
            <v>62.617576295338637</v>
          </cell>
          <cell r="AG58">
            <v>0</v>
          </cell>
          <cell r="AH58">
            <v>1.7408590562299662</v>
          </cell>
          <cell r="AI58">
            <v>1.2081486477617631</v>
          </cell>
          <cell r="AJ58">
            <v>14.103642071017957</v>
          </cell>
          <cell r="AK58">
            <v>0</v>
          </cell>
          <cell r="AL58">
            <v>10.727369745393903</v>
          </cell>
          <cell r="AM58">
            <v>31.050452578207473</v>
          </cell>
          <cell r="AN58">
            <v>44.803692442987895</v>
          </cell>
          <cell r="AO58">
            <v>2.2588519838872085</v>
          </cell>
          <cell r="AP58">
            <v>32.669807158311094</v>
          </cell>
          <cell r="AQ58">
            <v>7.0756161749209179E-2</v>
          </cell>
          <cell r="AR58">
            <v>4.3682355079047573E-2</v>
          </cell>
          <cell r="AS58">
            <v>0</v>
          </cell>
          <cell r="AT58">
            <v>0</v>
          </cell>
        </row>
        <row r="59">
          <cell r="AB59">
            <v>2025</v>
          </cell>
          <cell r="AC59">
            <v>55.807550827242693</v>
          </cell>
          <cell r="AD59">
            <v>90.857090235401117</v>
          </cell>
          <cell r="AE59">
            <v>202.42307218506585</v>
          </cell>
          <cell r="AF59">
            <v>63.297126210322332</v>
          </cell>
          <cell r="AG59">
            <v>0</v>
          </cell>
          <cell r="AH59">
            <v>1.7708001756307956</v>
          </cell>
          <cell r="AI59">
            <v>1.4526991155586817</v>
          </cell>
          <cell r="AJ59">
            <v>14.411726313006723</v>
          </cell>
          <cell r="AK59">
            <v>0</v>
          </cell>
          <cell r="AL59">
            <v>10.682750214337897</v>
          </cell>
          <cell r="AM59">
            <v>30.881148832778532</v>
          </cell>
          <cell r="AN59">
            <v>44.880405491069176</v>
          </cell>
          <cell r="AO59">
            <v>2.2634448155825031</v>
          </cell>
          <cell r="AP59">
            <v>32.660117685715633</v>
          </cell>
          <cell r="AQ59">
            <v>7.0774309128941226E-2</v>
          </cell>
          <cell r="AR59">
            <v>5.2079021934707571E-2</v>
          </cell>
          <cell r="AS59">
            <v>0</v>
          </cell>
          <cell r="AT59">
            <v>0</v>
          </cell>
        </row>
        <row r="60">
          <cell r="AB60">
            <v>2026</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row>
        <row r="61">
          <cell r="AB61">
            <v>2027</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row>
        <row r="62">
          <cell r="AB62">
            <v>2028</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row>
        <row r="63">
          <cell r="AB63">
            <v>2029</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row>
        <row r="64">
          <cell r="AB64">
            <v>2030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row>
        <row r="65">
          <cell r="AB65">
            <v>2031</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row>
        <row r="66">
          <cell r="AB66">
            <v>2032</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row>
        <row r="67">
          <cell r="AB67">
            <v>2033</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row>
        <row r="68">
          <cell r="AB68">
            <v>2034</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row>
        <row r="69">
          <cell r="AB69">
            <v>2035</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pris"/>
      <sheetName val="FVpris"/>
      <sheetName val="Elprisfigur"/>
      <sheetName val="Bkg1367"/>
      <sheetName val="PSO"/>
      <sheetName val="Transmissionstarif"/>
      <sheetName val="Distributionstarif"/>
      <sheetName val="Deflator"/>
      <sheetName val="OutputBeregningsforudsætninger"/>
    </sheetNames>
    <sheetDataSet>
      <sheetData sheetId="0"/>
      <sheetData sheetId="1"/>
      <sheetData sheetId="2"/>
      <sheetData sheetId="3"/>
      <sheetData sheetId="4"/>
      <sheetData sheetId="5"/>
      <sheetData sheetId="6"/>
      <sheetData sheetId="7">
        <row r="5">
          <cell r="A5">
            <v>1980</v>
          </cell>
          <cell r="B5">
            <v>0.37506131712544738</v>
          </cell>
        </row>
        <row r="6">
          <cell r="A6">
            <v>1981</v>
          </cell>
          <cell r="B6">
            <v>0.41168372038305384</v>
          </cell>
        </row>
        <row r="7">
          <cell r="A7">
            <v>1982</v>
          </cell>
          <cell r="B7">
            <v>0.45562101729787652</v>
          </cell>
        </row>
        <row r="8">
          <cell r="A8">
            <v>1983</v>
          </cell>
          <cell r="B8">
            <v>0.48810953461292733</v>
          </cell>
        </row>
        <row r="9">
          <cell r="A9">
            <v>1984</v>
          </cell>
          <cell r="B9">
            <v>0.51623253725088791</v>
          </cell>
        </row>
        <row r="10">
          <cell r="A10">
            <v>1985</v>
          </cell>
          <cell r="B10">
            <v>0.53732466149608082</v>
          </cell>
        </row>
        <row r="11">
          <cell r="A11">
            <v>1986</v>
          </cell>
          <cell r="B11">
            <v>0.55133272736952743</v>
          </cell>
        </row>
        <row r="12">
          <cell r="A12">
            <v>1987</v>
          </cell>
          <cell r="B12">
            <v>0.57910435744365141</v>
          </cell>
        </row>
        <row r="13">
          <cell r="A13">
            <v>1988</v>
          </cell>
          <cell r="B13">
            <v>0.59470544835024419</v>
          </cell>
        </row>
        <row r="14">
          <cell r="A14">
            <v>1989</v>
          </cell>
          <cell r="B14">
            <v>0.62521046494054278</v>
          </cell>
        </row>
        <row r="15">
          <cell r="A15">
            <v>1990</v>
          </cell>
          <cell r="B15">
            <v>0.6438158030322807</v>
          </cell>
        </row>
        <row r="16">
          <cell r="A16">
            <v>1991</v>
          </cell>
          <cell r="B16">
            <v>0.66395832589117032</v>
          </cell>
        </row>
        <row r="17">
          <cell r="A17">
            <v>1992</v>
          </cell>
          <cell r="B17">
            <v>0.67788577854183973</v>
          </cell>
        </row>
        <row r="18">
          <cell r="A18">
            <v>1993</v>
          </cell>
          <cell r="B18">
            <v>0.68113237804584836</v>
          </cell>
        </row>
        <row r="19">
          <cell r="A19">
            <v>1994</v>
          </cell>
          <cell r="B19">
            <v>0.691149948133849</v>
          </cell>
        </row>
        <row r="20">
          <cell r="A20">
            <v>1995</v>
          </cell>
          <cell r="B20">
            <v>0.69790566629112361</v>
          </cell>
        </row>
        <row r="21">
          <cell r="A21">
            <v>1996</v>
          </cell>
          <cell r="B21">
            <v>0.71015784226507372</v>
          </cell>
        </row>
        <row r="22">
          <cell r="A22">
            <v>1997</v>
          </cell>
          <cell r="B22">
            <v>0.7234342957194968</v>
          </cell>
        </row>
        <row r="23">
          <cell r="A23">
            <v>1998</v>
          </cell>
          <cell r="B23">
            <v>0.72851013107366369</v>
          </cell>
        </row>
        <row r="24">
          <cell r="A24">
            <v>1999</v>
          </cell>
          <cell r="B24">
            <v>0.73927692059326633</v>
          </cell>
        </row>
        <row r="25">
          <cell r="A25">
            <v>2000</v>
          </cell>
          <cell r="B25">
            <v>0.76205348310400023</v>
          </cell>
        </row>
        <row r="26">
          <cell r="A26">
            <v>2001</v>
          </cell>
          <cell r="B26">
            <v>0.78065677402845424</v>
          </cell>
        </row>
        <row r="27">
          <cell r="A27">
            <v>2002</v>
          </cell>
          <cell r="B27">
            <v>0.79797378097370975</v>
          </cell>
        </row>
        <row r="28">
          <cell r="A28">
            <v>2003</v>
          </cell>
          <cell r="B28">
            <v>0.81230900976869758</v>
          </cell>
        </row>
        <row r="29">
          <cell r="A29">
            <v>2004</v>
          </cell>
          <cell r="B29">
            <v>0.83450858367624536</v>
          </cell>
        </row>
        <row r="30">
          <cell r="A30">
            <v>2005</v>
          </cell>
          <cell r="B30">
            <v>0.85871110897387459</v>
          </cell>
        </row>
        <row r="31">
          <cell r="A31">
            <v>2006</v>
          </cell>
          <cell r="B31">
            <v>0.87719662595231063</v>
          </cell>
        </row>
        <row r="32">
          <cell r="A32">
            <v>2007</v>
          </cell>
          <cell r="B32">
            <v>0.89864892970247368</v>
          </cell>
        </row>
        <row r="33">
          <cell r="A33">
            <v>2008</v>
          </cell>
          <cell r="B33">
            <v>0.94185407750382988</v>
          </cell>
        </row>
        <row r="34">
          <cell r="A34">
            <v>2009</v>
          </cell>
          <cell r="B34">
            <v>0.95393698434397911</v>
          </cell>
        </row>
        <row r="35">
          <cell r="A35">
            <v>2010</v>
          </cell>
          <cell r="B35">
            <v>0.99475761161526988</v>
          </cell>
        </row>
        <row r="36">
          <cell r="A36">
            <v>2011</v>
          </cell>
          <cell r="B36">
            <v>1</v>
          </cell>
        </row>
        <row r="37">
          <cell r="A37">
            <v>2012</v>
          </cell>
          <cell r="B37">
            <v>1.0196773049523586</v>
          </cell>
        </row>
        <row r="38">
          <cell r="A38">
            <v>2013</v>
          </cell>
          <cell r="B38">
            <v>1.0327160946505731</v>
          </cell>
        </row>
        <row r="39">
          <cell r="A39">
            <v>2014</v>
          </cell>
          <cell r="B39">
            <v>1.0588816060645614</v>
          </cell>
        </row>
        <row r="40">
          <cell r="A40">
            <v>2015</v>
          </cell>
          <cell r="B40">
            <v>1.0830033936263026</v>
          </cell>
        </row>
        <row r="41">
          <cell r="A41">
            <v>2016</v>
          </cell>
          <cell r="B41">
            <v>1.1042331538054642</v>
          </cell>
        </row>
        <row r="42">
          <cell r="A42">
            <v>2017</v>
          </cell>
          <cell r="B42">
            <v>1.1258522364272121</v>
          </cell>
        </row>
        <row r="43">
          <cell r="A43">
            <v>2018</v>
          </cell>
          <cell r="B43">
            <v>1.1476804495524398</v>
          </cell>
        </row>
        <row r="44">
          <cell r="A44">
            <v>2019</v>
          </cell>
          <cell r="B44">
            <v>1.171076514594654</v>
          </cell>
        </row>
        <row r="45">
          <cell r="A45">
            <v>2020</v>
          </cell>
          <cell r="B45">
            <v>1.1945470298900163</v>
          </cell>
        </row>
        <row r="46">
          <cell r="A46">
            <v>2021</v>
          </cell>
          <cell r="B46">
            <v>1.219585173837477</v>
          </cell>
        </row>
        <row r="47">
          <cell r="A47">
            <v>2022</v>
          </cell>
          <cell r="B47">
            <v>1.2445174043567566</v>
          </cell>
        </row>
        <row r="48">
          <cell r="A48">
            <v>2023</v>
          </cell>
          <cell r="B48">
            <v>1.272198970233638</v>
          </cell>
        </row>
        <row r="49">
          <cell r="A49">
            <v>2024</v>
          </cell>
          <cell r="B49">
            <v>1.29926873879382</v>
          </cell>
        </row>
        <row r="50">
          <cell r="A50">
            <v>2025</v>
          </cell>
          <cell r="B50">
            <v>1.3267766646973558</v>
          </cell>
        </row>
        <row r="51">
          <cell r="A51">
            <v>2026</v>
          </cell>
          <cell r="B51">
            <v>1.3548485491217102</v>
          </cell>
        </row>
        <row r="52">
          <cell r="A52">
            <v>2027</v>
          </cell>
          <cell r="B52">
            <v>1.3834877668015415</v>
          </cell>
        </row>
        <row r="53">
          <cell r="A53">
            <v>2028</v>
          </cell>
          <cell r="B53">
            <v>1.4126545078898376</v>
          </cell>
        </row>
        <row r="54">
          <cell r="A54">
            <v>2029</v>
          </cell>
          <cell r="B54">
            <v>1.4426508326062912</v>
          </cell>
        </row>
        <row r="55">
          <cell r="A55">
            <v>2030</v>
          </cell>
          <cell r="B55">
            <v>1.4732006309809229</v>
          </cell>
        </row>
      </sheetData>
      <sheetData sheetId="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Ændringer"/>
      <sheetName val="Økonomiske nøgletal"/>
      <sheetName val="Brændselspriser og CO2-kvoter"/>
      <sheetName val="Elpriser"/>
      <sheetName val="Elforbrug"/>
      <sheetName val="Effektforbrug"/>
      <sheetName val="Kraftværksoversigt"/>
      <sheetName val="Kraftværkskapaciteter"/>
      <sheetName val="Solceller"/>
      <sheetName val="Vindmøller"/>
      <sheetName val="Udlandsforbindelser"/>
      <sheetName val="Centrale gasdata"/>
      <sheetName val="Gasforbindelser"/>
      <sheetName val="Fjernvarme"/>
    </sheetNames>
    <sheetDataSet>
      <sheetData sheetId="0"/>
      <sheetData sheetId="1"/>
      <sheetData sheetId="2"/>
      <sheetData sheetId="3"/>
      <sheetData sheetId="4"/>
      <sheetData sheetId="5">
        <row r="6">
          <cell r="D6">
            <v>2017</v>
          </cell>
          <cell r="E6">
            <v>2018</v>
          </cell>
          <cell r="F6">
            <v>2019</v>
          </cell>
          <cell r="G6">
            <v>2020</v>
          </cell>
          <cell r="H6">
            <v>2021</v>
          </cell>
          <cell r="I6">
            <v>2022</v>
          </cell>
          <cell r="J6">
            <v>2023</v>
          </cell>
          <cell r="K6">
            <v>2024</v>
          </cell>
          <cell r="L6">
            <v>2025</v>
          </cell>
          <cell r="M6">
            <v>2026</v>
          </cell>
          <cell r="N6">
            <v>2027</v>
          </cell>
          <cell r="O6">
            <v>2028</v>
          </cell>
          <cell r="P6">
            <v>2029</v>
          </cell>
          <cell r="Q6">
            <v>2030</v>
          </cell>
          <cell r="R6">
            <v>2031</v>
          </cell>
          <cell r="S6">
            <v>2032</v>
          </cell>
          <cell r="T6">
            <v>2033</v>
          </cell>
          <cell r="U6">
            <v>2034</v>
          </cell>
          <cell r="V6">
            <v>2035</v>
          </cell>
          <cell r="W6">
            <v>2036</v>
          </cell>
          <cell r="X6">
            <v>2037</v>
          </cell>
          <cell r="Y6">
            <v>2038</v>
          </cell>
          <cell r="Z6">
            <v>2039</v>
          </cell>
          <cell r="AA6">
            <v>2040</v>
          </cell>
        </row>
        <row r="7">
          <cell r="D7">
            <v>0.59250431495027533</v>
          </cell>
          <cell r="E7">
            <v>0.59240713022179892</v>
          </cell>
          <cell r="F7">
            <v>0.59226543143380372</v>
          </cell>
          <cell r="G7">
            <v>0.5922857675608002</v>
          </cell>
          <cell r="H7">
            <v>0.59235467565290645</v>
          </cell>
          <cell r="I7">
            <v>0.59241262829673902</v>
          </cell>
          <cell r="J7">
            <v>0.59264978381717104</v>
          </cell>
          <cell r="K7">
            <v>0.59261518131686619</v>
          </cell>
          <cell r="L7">
            <v>0.59255084660855628</v>
          </cell>
          <cell r="M7">
            <v>0.59255084660855628</v>
          </cell>
          <cell r="N7">
            <v>0.59255084660855628</v>
          </cell>
          <cell r="O7">
            <v>0.59255084660855628</v>
          </cell>
          <cell r="P7">
            <v>0.59255084660855628</v>
          </cell>
          <cell r="Q7">
            <v>0.59255084660855628</v>
          </cell>
          <cell r="R7">
            <v>0.59255084660855628</v>
          </cell>
          <cell r="S7">
            <v>0.59255084660855628</v>
          </cell>
          <cell r="T7">
            <v>0.59255084660855628</v>
          </cell>
          <cell r="U7">
            <v>0.59255084660855628</v>
          </cell>
          <cell r="V7">
            <v>0.59255084660855628</v>
          </cell>
          <cell r="W7">
            <v>0.59255084660855628</v>
          </cell>
          <cell r="X7">
            <v>0.59255084660855628</v>
          </cell>
          <cell r="Y7">
            <v>0.59255084660855628</v>
          </cell>
          <cell r="Z7">
            <v>0.59255084660855628</v>
          </cell>
          <cell r="AA7">
            <v>0.59255084660855628</v>
          </cell>
        </row>
        <row r="8">
          <cell r="D8">
            <v>0.40749568504972467</v>
          </cell>
          <cell r="E8">
            <v>0.40759286977820108</v>
          </cell>
          <cell r="F8">
            <v>0.40773456856619628</v>
          </cell>
          <cell r="G8">
            <v>0.4077142324391998</v>
          </cell>
          <cell r="H8">
            <v>0.40764532434709355</v>
          </cell>
          <cell r="I8">
            <v>0.40758737170326098</v>
          </cell>
          <cell r="J8">
            <v>0.40735021618282896</v>
          </cell>
          <cell r="K8">
            <v>0.40738481868313381</v>
          </cell>
          <cell r="L8">
            <v>0.40744915339144372</v>
          </cell>
          <cell r="M8">
            <v>0.40744915339144372</v>
          </cell>
          <cell r="N8">
            <v>0.40744915339144372</v>
          </cell>
          <cell r="O8">
            <v>0.40744915339144372</v>
          </cell>
          <cell r="P8">
            <v>0.40744915339144372</v>
          </cell>
          <cell r="Q8">
            <v>0.40744915339144372</v>
          </cell>
          <cell r="R8">
            <v>0.40744915339144372</v>
          </cell>
          <cell r="S8">
            <v>0.40744915339144372</v>
          </cell>
          <cell r="T8">
            <v>0.40744915339144372</v>
          </cell>
          <cell r="U8">
            <v>0.40744915339144372</v>
          </cell>
          <cell r="V8">
            <v>0.40744915339144372</v>
          </cell>
          <cell r="W8">
            <v>0.40744915339144372</v>
          </cell>
          <cell r="X8">
            <v>0.40744915339144372</v>
          </cell>
          <cell r="Y8">
            <v>0.40744915339144372</v>
          </cell>
          <cell r="Z8">
            <v>0.40744915339144372</v>
          </cell>
          <cell r="AA8">
            <v>0.40744915339144372</v>
          </cell>
        </row>
        <row r="12">
          <cell r="D12">
            <v>2017</v>
          </cell>
          <cell r="E12">
            <v>2018</v>
          </cell>
          <cell r="F12">
            <v>2019</v>
          </cell>
          <cell r="G12">
            <v>2020</v>
          </cell>
          <cell r="H12">
            <v>2021</v>
          </cell>
          <cell r="I12">
            <v>2022</v>
          </cell>
          <cell r="J12">
            <v>2023</v>
          </cell>
          <cell r="K12">
            <v>2024</v>
          </cell>
          <cell r="L12">
            <v>2025</v>
          </cell>
          <cell r="M12">
            <v>2026</v>
          </cell>
          <cell r="N12">
            <v>2027</v>
          </cell>
          <cell r="O12">
            <v>2028</v>
          </cell>
          <cell r="P12">
            <v>2029</v>
          </cell>
          <cell r="Q12">
            <v>2030</v>
          </cell>
          <cell r="R12">
            <v>2031</v>
          </cell>
          <cell r="S12">
            <v>2032</v>
          </cell>
          <cell r="T12">
            <v>2033</v>
          </cell>
          <cell r="U12">
            <v>2034</v>
          </cell>
          <cell r="V12">
            <v>2035</v>
          </cell>
          <cell r="W12">
            <v>2036</v>
          </cell>
          <cell r="X12">
            <v>2037</v>
          </cell>
          <cell r="Y12">
            <v>2038</v>
          </cell>
          <cell r="Z12">
            <v>2039</v>
          </cell>
          <cell r="AA12">
            <v>2040</v>
          </cell>
        </row>
        <row r="13">
          <cell r="D13">
            <v>7.0000000000000007E-2</v>
          </cell>
          <cell r="E13">
            <v>7.0000000000000007E-2</v>
          </cell>
          <cell r="F13">
            <v>7.0000000000000007E-2</v>
          </cell>
          <cell r="G13">
            <v>7.0000000000000007E-2</v>
          </cell>
          <cell r="H13">
            <v>7.0000000000000007E-2</v>
          </cell>
          <cell r="I13">
            <v>7.0000000000000007E-2</v>
          </cell>
          <cell r="J13">
            <v>7.0000000000000007E-2</v>
          </cell>
          <cell r="K13">
            <v>7.0000000000000007E-2</v>
          </cell>
          <cell r="L13">
            <v>7.0000000000000007E-2</v>
          </cell>
          <cell r="M13">
            <v>7.0000000000000007E-2</v>
          </cell>
          <cell r="N13">
            <v>7.0000000000000007E-2</v>
          </cell>
          <cell r="O13">
            <v>7.0000000000000007E-2</v>
          </cell>
          <cell r="P13">
            <v>7.0000000000000007E-2</v>
          </cell>
          <cell r="Q13">
            <v>7.0000000000000007E-2</v>
          </cell>
          <cell r="R13">
            <v>7.0000000000000007E-2</v>
          </cell>
          <cell r="S13">
            <v>7.0000000000000007E-2</v>
          </cell>
          <cell r="T13">
            <v>7.0000000000000007E-2</v>
          </cell>
          <cell r="U13">
            <v>7.0000000000000007E-2</v>
          </cell>
          <cell r="V13">
            <v>7.0000000000000007E-2</v>
          </cell>
          <cell r="W13">
            <v>7.0000000000000007E-2</v>
          </cell>
          <cell r="X13">
            <v>7.0000000000000007E-2</v>
          </cell>
          <cell r="Y13">
            <v>7.0000000000000007E-2</v>
          </cell>
          <cell r="Z13">
            <v>7.0000000000000007E-2</v>
          </cell>
          <cell r="AA13">
            <v>7.0000000000000007E-2</v>
          </cell>
        </row>
        <row r="14">
          <cell r="D14">
            <v>0.06</v>
          </cell>
          <cell r="E14">
            <v>0.06</v>
          </cell>
          <cell r="F14">
            <v>0.06</v>
          </cell>
          <cell r="G14">
            <v>0.06</v>
          </cell>
          <cell r="H14">
            <v>0.06</v>
          </cell>
          <cell r="I14">
            <v>0.06</v>
          </cell>
          <cell r="J14">
            <v>0.06</v>
          </cell>
          <cell r="K14">
            <v>0.06</v>
          </cell>
          <cell r="L14">
            <v>0.06</v>
          </cell>
          <cell r="M14">
            <v>0.06</v>
          </cell>
          <cell r="N14">
            <v>0.06</v>
          </cell>
          <cell r="O14">
            <v>0.06</v>
          </cell>
          <cell r="P14">
            <v>0.06</v>
          </cell>
          <cell r="Q14">
            <v>0.06</v>
          </cell>
          <cell r="R14">
            <v>0.06</v>
          </cell>
          <cell r="S14">
            <v>0.06</v>
          </cell>
          <cell r="T14">
            <v>0.06</v>
          </cell>
          <cell r="U14">
            <v>0.06</v>
          </cell>
          <cell r="V14">
            <v>0.06</v>
          </cell>
          <cell r="W14">
            <v>0.06</v>
          </cell>
          <cell r="X14">
            <v>0.06</v>
          </cell>
          <cell r="Y14">
            <v>0.06</v>
          </cell>
          <cell r="Z14">
            <v>0.06</v>
          </cell>
          <cell r="AA14">
            <v>0.06</v>
          </cell>
        </row>
      </sheetData>
      <sheetData sheetId="6"/>
      <sheetData sheetId="7"/>
      <sheetData sheetId="8"/>
      <sheetData sheetId="9"/>
      <sheetData sheetId="10"/>
      <sheetData sheetId="11"/>
      <sheetData sheetId="12"/>
      <sheetData sheetId="13"/>
      <sheetData sheetId="1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sheetName val="Excessheat"/>
      <sheetName val="Aviation"/>
      <sheetName val="Car stock"/>
      <sheetName val="Transport"/>
      <sheetName val="RES"/>
      <sheetName val="Electricity"/>
      <sheetName val="INF"/>
      <sheetName val="Sub_Biogas"/>
      <sheetName val="Template_TAXCAR_OWNERSHIP"/>
      <sheetName val="Legislation_vehicle"/>
      <sheetName val="Data for vehicles"/>
      <sheetName val="BIO_PotACT"/>
      <sheetName val="Proj_Aggr"/>
      <sheetName val="Forrest data"/>
      <sheetName val="Agriculture"/>
      <sheetName val="DKAre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TAX_HPL_FuelInput"/>
      <sheetName val="TAX_CHP-SFuel"/>
      <sheetName val="TAX_CHP_MultiFuel-NEW"/>
      <sheetName val="Sub_CHP-Bio"/>
      <sheetName val="SUB_NGA"/>
      <sheetName val="Sub_Biogas"/>
      <sheetName val="Sub_Win_Sol"/>
      <sheetName val="Sub_CHP-Bio_Old"/>
      <sheetName val="FuelTax"/>
      <sheetName val="Dact Sub_Win_Sol2"/>
      <sheetName val="Dact Sub_Win_Sol"/>
      <sheetName val="Dact TAX_CHP_MultiFuel"/>
      <sheetName val="Template_SUB_CHP"/>
      <sheetName val="Template_SUB_RNW_ElcProd"/>
      <sheetName val="Template_TAX_CHP"/>
      <sheetName val="Template TAX_HPL_HeatProd"/>
      <sheetName val="Template SUB_HPL_HeatProd"/>
    </sheetNames>
    <sheetDataSet>
      <sheetData sheetId="0"/>
      <sheetData sheetId="1"/>
      <sheetData sheetId="2"/>
      <sheetData sheetId="3"/>
      <sheetData sheetId="4"/>
      <sheetData sheetId="5"/>
      <sheetData sheetId="6"/>
      <sheetData sheetId="7"/>
      <sheetData sheetId="8"/>
      <sheetData sheetId="9"/>
      <sheetData sheetId="10">
        <row r="15">
          <cell r="A15" t="str">
            <v>TIMES_DK: Commodity Description</v>
          </cell>
          <cell r="B15" t="str">
            <v>ELCCO2</v>
          </cell>
          <cell r="C15" t="str">
            <v>ELCC</v>
          </cell>
          <cell r="D15" t="str">
            <v>HETC</v>
          </cell>
          <cell r="E15" t="str">
            <v>HETD</v>
          </cell>
          <cell r="F15" t="str">
            <v>ELCCOA</v>
          </cell>
          <cell r="G15" t="str">
            <v>ELCHFO</v>
          </cell>
          <cell r="H15" t="str">
            <v>ELCDSL</v>
          </cell>
          <cell r="I15" t="str">
            <v>ELCNGA</v>
          </cell>
          <cell r="J15" t="str">
            <v>ELCGAS</v>
          </cell>
          <cell r="K15" t="str">
            <v>ELCSNG</v>
          </cell>
          <cell r="L15" t="str">
            <v>ELCDSB</v>
          </cell>
          <cell r="M15" t="str">
            <v>ELCBGA</v>
          </cell>
          <cell r="N15" t="str">
            <v>ELCWPE</v>
          </cell>
          <cell r="O15" t="str">
            <v>ELCWCH</v>
          </cell>
          <cell r="P15" t="str">
            <v>ELCSTR</v>
          </cell>
          <cell r="Q15" t="str">
            <v>ELCWST</v>
          </cell>
          <cell r="R15" t="str">
            <v>ELCWIN</v>
          </cell>
          <cell r="S15" t="str">
            <v>ELCSOL</v>
          </cell>
          <cell r="T15" t="str">
            <v>ELCGEO</v>
          </cell>
          <cell r="U15" t="str">
            <v>ELCHYD</v>
          </cell>
        </row>
        <row r="16">
          <cell r="A16" t="str">
            <v>TIMES_DK: Commodity Name</v>
          </cell>
          <cell r="B16" t="str">
            <v>CO2 Power Sector</v>
          </cell>
          <cell r="C16" t="str">
            <v>Electricity (Central)</v>
          </cell>
          <cell r="D16" t="str">
            <v>Heat (Central)</v>
          </cell>
          <cell r="E16" t="str">
            <v>Heat (Decentral)</v>
          </cell>
          <cell r="F16" t="str">
            <v>Coal ELC</v>
          </cell>
          <cell r="G16" t="str">
            <v>Heavy Fuel Oil ELC</v>
          </cell>
          <cell r="H16" t="str">
            <v>Diesel ELC</v>
          </cell>
          <cell r="I16" t="str">
            <v>Nat Gas ELC</v>
          </cell>
          <cell r="J16" t="str">
            <v>Nat Gas ELC</v>
          </cell>
          <cell r="K16" t="str">
            <v>Synt Nat Gas ELC</v>
          </cell>
          <cell r="L16" t="str">
            <v>BioDiesel ELC</v>
          </cell>
          <cell r="M16" t="str">
            <v>Biogas ELC</v>
          </cell>
          <cell r="N16" t="str">
            <v>Wood Pellets ELC</v>
          </cell>
          <cell r="O16" t="str">
            <v>Wood Chips and Waste ELC</v>
          </cell>
          <cell r="P16" t="str">
            <v>Straw ELC</v>
          </cell>
          <cell r="Q16" t="str">
            <v>Waste ELC</v>
          </cell>
          <cell r="R16" t="str">
            <v>Wind ELC</v>
          </cell>
          <cell r="S16" t="str">
            <v>Solar ELC</v>
          </cell>
          <cell r="T16" t="str">
            <v>Geothermal ELC</v>
          </cell>
          <cell r="U16" t="str">
            <v>Hydro ELC</v>
          </cell>
        </row>
        <row r="17">
          <cell r="B17" t="str">
            <v>2016-kr/GJ</v>
          </cell>
          <cell r="C17" t="str">
            <v>2016-kr/GJ</v>
          </cell>
          <cell r="D17" t="str">
            <v>2016-kr/GJ</v>
          </cell>
          <cell r="E17" t="str">
            <v>2016-kr/GJ</v>
          </cell>
          <cell r="F17" t="str">
            <v>2016-kr/GJ</v>
          </cell>
          <cell r="G17" t="str">
            <v>2016-kr/GJ</v>
          </cell>
          <cell r="H17" t="str">
            <v>2016-kr/GJ</v>
          </cell>
          <cell r="I17" t="str">
            <v>2016-kr/GJ</v>
          </cell>
          <cell r="J17" t="str">
            <v>2016-kr/GJ</v>
          </cell>
          <cell r="K17" t="str">
            <v>2016-kr/GJ</v>
          </cell>
          <cell r="L17" t="str">
            <v>2016-kr/GJ</v>
          </cell>
          <cell r="M17" t="str">
            <v>2016-kr/GJ</v>
          </cell>
          <cell r="N17" t="str">
            <v>2016-kr/GJ</v>
          </cell>
          <cell r="O17" t="str">
            <v>2016-kr/GJ</v>
          </cell>
          <cell r="P17" t="str">
            <v>2016-kr/GJ</v>
          </cell>
          <cell r="Q17" t="str">
            <v>2016-kr/GJ</v>
          </cell>
          <cell r="R17" t="str">
            <v>2016-kr/GJ</v>
          </cell>
          <cell r="S17" t="str">
            <v>2016-kr/GJ</v>
          </cell>
          <cell r="T17" t="str">
            <v>2016-kr/GJ</v>
          </cell>
          <cell r="U17" t="str">
            <v>2016-kr/GJ</v>
          </cell>
          <cell r="V17" t="str">
            <v>2016-kr/GJ</v>
          </cell>
          <cell r="W17" t="str">
            <v>2016-kr/GJ</v>
          </cell>
          <cell r="X17" t="str">
            <v>2016-kr/GJ</v>
          </cell>
          <cell r="Y17" t="str">
            <v>2016-kr/GJ</v>
          </cell>
          <cell r="Z17" t="str">
            <v>2016-kr/GJ</v>
          </cell>
          <cell r="AA17" t="str">
            <v>2016-kr/GJ</v>
          </cell>
          <cell r="AB17" t="str">
            <v>2016-kr/GJ</v>
          </cell>
          <cell r="AC17" t="str">
            <v>kr/kg</v>
          </cell>
        </row>
        <row r="18">
          <cell r="A18">
            <v>2010</v>
          </cell>
          <cell r="B18">
            <v>0</v>
          </cell>
          <cell r="C18">
            <v>157.33177307876053</v>
          </cell>
          <cell r="D18">
            <v>0</v>
          </cell>
          <cell r="E18">
            <v>0</v>
          </cell>
          <cell r="F18">
            <v>59.549354404929765</v>
          </cell>
          <cell r="G18">
            <v>55.769961964079862</v>
          </cell>
          <cell r="H18">
            <v>71.763649059011556</v>
          </cell>
          <cell r="I18">
            <v>58.92580095566354</v>
          </cell>
          <cell r="J18">
            <v>58.92580095566354</v>
          </cell>
          <cell r="K18">
            <v>58.92580095566354</v>
          </cell>
          <cell r="L18">
            <v>71.763649059011556</v>
          </cell>
          <cell r="M18">
            <v>58.92580095566354</v>
          </cell>
          <cell r="N18">
            <v>0</v>
          </cell>
          <cell r="O18">
            <v>0</v>
          </cell>
          <cell r="P18">
            <v>0</v>
          </cell>
          <cell r="Q18">
            <v>19.180855397148676</v>
          </cell>
          <cell r="R18">
            <v>0</v>
          </cell>
          <cell r="S18">
            <v>0</v>
          </cell>
          <cell r="T18">
            <v>0</v>
          </cell>
          <cell r="U18">
            <v>0</v>
          </cell>
          <cell r="V18">
            <v>52.8</v>
          </cell>
          <cell r="W18">
            <v>0</v>
          </cell>
          <cell r="X18">
            <v>0</v>
          </cell>
          <cell r="Y18">
            <v>0</v>
          </cell>
          <cell r="Z18">
            <v>0</v>
          </cell>
          <cell r="AA18">
            <v>0</v>
          </cell>
          <cell r="AB18">
            <v>0</v>
          </cell>
          <cell r="AC18">
            <v>0</v>
          </cell>
        </row>
        <row r="19">
          <cell r="A19">
            <v>2011</v>
          </cell>
          <cell r="B19">
            <v>0</v>
          </cell>
          <cell r="C19">
            <v>172.81957055706417</v>
          </cell>
          <cell r="D19">
            <v>0</v>
          </cell>
          <cell r="E19">
            <v>0</v>
          </cell>
          <cell r="F19">
            <v>59.175222335369995</v>
          </cell>
          <cell r="G19">
            <v>58.438842754565691</v>
          </cell>
          <cell r="H19">
            <v>71.23967889040803</v>
          </cell>
          <cell r="I19">
            <v>58.465930286829597</v>
          </cell>
          <cell r="J19">
            <v>58.465930286829597</v>
          </cell>
          <cell r="K19">
            <v>58.465930286829597</v>
          </cell>
          <cell r="L19">
            <v>71.23967889040803</v>
          </cell>
          <cell r="M19">
            <v>58.465930286829597</v>
          </cell>
          <cell r="N19">
            <v>0</v>
          </cell>
          <cell r="O19">
            <v>0</v>
          </cell>
          <cell r="P19">
            <v>0</v>
          </cell>
          <cell r="Q19">
            <v>20.697708757637471</v>
          </cell>
          <cell r="R19">
            <v>0</v>
          </cell>
          <cell r="S19">
            <v>0</v>
          </cell>
          <cell r="T19">
            <v>0</v>
          </cell>
          <cell r="U19">
            <v>0</v>
          </cell>
          <cell r="V19">
            <v>53.9</v>
          </cell>
          <cell r="W19">
            <v>0</v>
          </cell>
          <cell r="X19">
            <v>0</v>
          </cell>
          <cell r="Y19">
            <v>0</v>
          </cell>
          <cell r="Z19">
            <v>0</v>
          </cell>
          <cell r="AA19">
            <v>0</v>
          </cell>
          <cell r="AB19">
            <v>0</v>
          </cell>
          <cell r="AC19">
            <v>0</v>
          </cell>
        </row>
        <row r="20">
          <cell r="A20">
            <v>2012</v>
          </cell>
          <cell r="B20">
            <v>0</v>
          </cell>
          <cell r="C20">
            <v>172.40168985848894</v>
          </cell>
          <cell r="D20">
            <v>0</v>
          </cell>
          <cell r="E20">
            <v>0</v>
          </cell>
          <cell r="F20">
            <v>59.080732947659094</v>
          </cell>
          <cell r="G20">
            <v>59.455933121894155</v>
          </cell>
          <cell r="H20">
            <v>70.704271349720983</v>
          </cell>
          <cell r="I20">
            <v>58.483957867379701</v>
          </cell>
          <cell r="J20">
            <v>58.483957867379701</v>
          </cell>
          <cell r="K20">
            <v>58.483957867379701</v>
          </cell>
          <cell r="L20">
            <v>70.704271349720983</v>
          </cell>
          <cell r="M20">
            <v>58.483957867379701</v>
          </cell>
          <cell r="N20">
            <v>0</v>
          </cell>
          <cell r="O20">
            <v>0</v>
          </cell>
          <cell r="P20">
            <v>0</v>
          </cell>
          <cell r="Q20">
            <v>22.5081466395112</v>
          </cell>
          <cell r="R20">
            <v>0</v>
          </cell>
          <cell r="S20">
            <v>0</v>
          </cell>
          <cell r="T20">
            <v>0</v>
          </cell>
          <cell r="U20">
            <v>0</v>
          </cell>
          <cell r="V20">
            <v>54.8</v>
          </cell>
          <cell r="W20">
            <v>0</v>
          </cell>
          <cell r="X20">
            <v>0</v>
          </cell>
          <cell r="Y20">
            <v>0</v>
          </cell>
          <cell r="Z20">
            <v>0</v>
          </cell>
          <cell r="AA20">
            <v>0</v>
          </cell>
          <cell r="AB20">
            <v>0</v>
          </cell>
          <cell r="AC20">
            <v>0</v>
          </cell>
        </row>
        <row r="21">
          <cell r="A21">
            <v>2013</v>
          </cell>
          <cell r="B21">
            <v>0</v>
          </cell>
          <cell r="C21">
            <v>93.448696436694405</v>
          </cell>
          <cell r="D21">
            <v>0</v>
          </cell>
          <cell r="E21">
            <v>0</v>
          </cell>
          <cell r="F21">
            <v>64.668690278976968</v>
          </cell>
          <cell r="G21">
            <v>65.041823020011606</v>
          </cell>
          <cell r="H21">
            <v>70.872583275214268</v>
          </cell>
          <cell r="I21">
            <v>58.995998149242141</v>
          </cell>
          <cell r="J21">
            <v>58.995998149242141</v>
          </cell>
          <cell r="K21">
            <v>58.995998149242141</v>
          </cell>
          <cell r="L21">
            <v>70.872583275214268</v>
          </cell>
          <cell r="M21">
            <v>58.995998149242141</v>
          </cell>
          <cell r="N21">
            <v>0</v>
          </cell>
          <cell r="O21">
            <v>0</v>
          </cell>
          <cell r="P21">
            <v>0</v>
          </cell>
          <cell r="Q21">
            <v>27.499083503054987</v>
          </cell>
          <cell r="R21">
            <v>0</v>
          </cell>
          <cell r="S21">
            <v>0</v>
          </cell>
          <cell r="T21">
            <v>0</v>
          </cell>
          <cell r="U21">
            <v>0</v>
          </cell>
          <cell r="V21">
            <v>44.7</v>
          </cell>
          <cell r="W21">
            <v>0</v>
          </cell>
          <cell r="X21">
            <v>0</v>
          </cell>
          <cell r="Y21">
            <v>0</v>
          </cell>
          <cell r="Z21">
            <v>0</v>
          </cell>
          <cell r="AA21">
            <v>0</v>
          </cell>
          <cell r="AB21">
            <v>0</v>
          </cell>
          <cell r="AC21">
            <v>0</v>
          </cell>
        </row>
        <row r="22">
          <cell r="A22">
            <v>2014</v>
          </cell>
          <cell r="B22">
            <v>0</v>
          </cell>
          <cell r="C22">
            <v>111.99705815795429</v>
          </cell>
          <cell r="D22">
            <v>0</v>
          </cell>
          <cell r="E22">
            <v>0</v>
          </cell>
          <cell r="F22">
            <v>70.264562118126264</v>
          </cell>
          <cell r="G22">
            <v>70.755807505394102</v>
          </cell>
          <cell r="H22">
            <v>71.583375409175758</v>
          </cell>
          <cell r="I22">
            <v>59.597657841140524</v>
          </cell>
          <cell r="J22">
            <v>59.597657841140524</v>
          </cell>
          <cell r="K22">
            <v>59.597657841140524</v>
          </cell>
          <cell r="L22">
            <v>71.583375409175758</v>
          </cell>
          <cell r="M22">
            <v>59.597657841140524</v>
          </cell>
          <cell r="N22">
            <v>0</v>
          </cell>
          <cell r="O22">
            <v>0</v>
          </cell>
          <cell r="P22">
            <v>0</v>
          </cell>
          <cell r="Q22">
            <v>32.587881873727085</v>
          </cell>
          <cell r="R22">
            <v>0</v>
          </cell>
          <cell r="S22">
            <v>0</v>
          </cell>
          <cell r="T22">
            <v>0</v>
          </cell>
          <cell r="U22">
            <v>0</v>
          </cell>
          <cell r="V22">
            <v>45.5</v>
          </cell>
          <cell r="W22">
            <v>0</v>
          </cell>
          <cell r="X22">
            <v>0</v>
          </cell>
          <cell r="Y22">
            <v>0</v>
          </cell>
          <cell r="Z22">
            <v>0</v>
          </cell>
          <cell r="AA22">
            <v>0</v>
          </cell>
          <cell r="AB22">
            <v>0</v>
          </cell>
          <cell r="AC22">
            <v>0</v>
          </cell>
        </row>
        <row r="23">
          <cell r="A23">
            <v>2015</v>
          </cell>
          <cell r="B23">
            <v>0</v>
          </cell>
          <cell r="C23">
            <v>106.4</v>
          </cell>
          <cell r="D23">
            <v>0</v>
          </cell>
          <cell r="E23">
            <v>0</v>
          </cell>
          <cell r="F23">
            <v>54.9</v>
          </cell>
          <cell r="G23">
            <v>54.9</v>
          </cell>
          <cell r="H23">
            <v>75.2</v>
          </cell>
          <cell r="I23">
            <v>54.9</v>
          </cell>
          <cell r="J23">
            <v>54.9</v>
          </cell>
          <cell r="K23">
            <v>54.9</v>
          </cell>
          <cell r="L23">
            <v>75.2</v>
          </cell>
          <cell r="M23">
            <v>54.9</v>
          </cell>
          <cell r="N23">
            <v>0</v>
          </cell>
          <cell r="O23">
            <v>0</v>
          </cell>
          <cell r="P23">
            <v>0</v>
          </cell>
          <cell r="Q23">
            <v>31.995491803278689</v>
          </cell>
          <cell r="R23">
            <v>0</v>
          </cell>
          <cell r="S23">
            <v>0</v>
          </cell>
          <cell r="T23">
            <v>0</v>
          </cell>
          <cell r="U23">
            <v>0</v>
          </cell>
          <cell r="V23">
            <v>50</v>
          </cell>
          <cell r="W23">
            <v>0</v>
          </cell>
          <cell r="X23">
            <v>0</v>
          </cell>
          <cell r="Y23">
            <v>0</v>
          </cell>
          <cell r="Z23">
            <v>0</v>
          </cell>
          <cell r="AA23">
            <v>0</v>
          </cell>
          <cell r="AB23">
            <v>0</v>
          </cell>
          <cell r="AC23">
            <v>0</v>
          </cell>
        </row>
        <row r="24">
          <cell r="A24">
            <v>2016</v>
          </cell>
          <cell r="B24">
            <v>0</v>
          </cell>
          <cell r="C24">
            <v>106.4</v>
          </cell>
          <cell r="D24">
            <v>0</v>
          </cell>
          <cell r="E24">
            <v>0</v>
          </cell>
          <cell r="F24">
            <v>54.9</v>
          </cell>
          <cell r="G24">
            <v>54.9</v>
          </cell>
          <cell r="H24">
            <v>75.2</v>
          </cell>
          <cell r="I24">
            <v>54.9</v>
          </cell>
          <cell r="J24">
            <v>54.9</v>
          </cell>
          <cell r="K24">
            <v>54.9</v>
          </cell>
          <cell r="L24">
            <v>75.2</v>
          </cell>
          <cell r="M24">
            <v>54.9</v>
          </cell>
          <cell r="N24">
            <v>0</v>
          </cell>
          <cell r="O24">
            <v>0</v>
          </cell>
          <cell r="P24">
            <v>0</v>
          </cell>
          <cell r="Q24">
            <v>31.995491803278689</v>
          </cell>
          <cell r="R24">
            <v>0</v>
          </cell>
          <cell r="S24">
            <v>0</v>
          </cell>
          <cell r="T24">
            <v>0</v>
          </cell>
          <cell r="U24">
            <v>0</v>
          </cell>
          <cell r="V24">
            <v>50</v>
          </cell>
          <cell r="W24">
            <v>0</v>
          </cell>
          <cell r="X24">
            <v>0</v>
          </cell>
          <cell r="Y24">
            <v>0</v>
          </cell>
          <cell r="Z24">
            <v>0</v>
          </cell>
          <cell r="AA24">
            <v>0</v>
          </cell>
          <cell r="AB24">
            <v>0</v>
          </cell>
          <cell r="AC24">
            <v>0</v>
          </cell>
        </row>
        <row r="25">
          <cell r="A25">
            <v>2017</v>
          </cell>
          <cell r="B25">
            <v>0</v>
          </cell>
          <cell r="C25">
            <v>112.5</v>
          </cell>
          <cell r="D25">
            <v>0</v>
          </cell>
          <cell r="E25">
            <v>0</v>
          </cell>
          <cell r="F25">
            <v>54.9</v>
          </cell>
          <cell r="G25">
            <v>54.9</v>
          </cell>
          <cell r="H25">
            <v>75.2</v>
          </cell>
          <cell r="I25">
            <v>54.9</v>
          </cell>
          <cell r="J25">
            <v>54.9</v>
          </cell>
          <cell r="K25">
            <v>54.9</v>
          </cell>
          <cell r="L25">
            <v>75.2</v>
          </cell>
          <cell r="M25">
            <v>54.9</v>
          </cell>
          <cell r="N25">
            <v>0</v>
          </cell>
          <cell r="O25">
            <v>0</v>
          </cell>
          <cell r="P25">
            <v>0</v>
          </cell>
          <cell r="Q25">
            <v>31.995491803278689</v>
          </cell>
          <cell r="R25">
            <v>0</v>
          </cell>
          <cell r="S25">
            <v>0</v>
          </cell>
          <cell r="T25">
            <v>0</v>
          </cell>
          <cell r="U25">
            <v>0</v>
          </cell>
          <cell r="V25">
            <v>50</v>
          </cell>
          <cell r="W25">
            <v>0</v>
          </cell>
          <cell r="X25">
            <v>0</v>
          </cell>
          <cell r="Y25">
            <v>0</v>
          </cell>
          <cell r="Z25">
            <v>0</v>
          </cell>
          <cell r="AA25">
            <v>0</v>
          </cell>
          <cell r="AB25">
            <v>0</v>
          </cell>
          <cell r="AC25">
            <v>0</v>
          </cell>
        </row>
        <row r="26">
          <cell r="A26">
            <v>2018</v>
          </cell>
          <cell r="B26">
            <v>0</v>
          </cell>
          <cell r="C26">
            <v>70.833333333333329</v>
          </cell>
          <cell r="D26">
            <v>0</v>
          </cell>
          <cell r="E26">
            <v>0</v>
          </cell>
          <cell r="F26">
            <v>54.9</v>
          </cell>
          <cell r="G26">
            <v>54.9</v>
          </cell>
          <cell r="H26">
            <v>75.2</v>
          </cell>
          <cell r="I26">
            <v>54.9</v>
          </cell>
          <cell r="J26">
            <v>54.9</v>
          </cell>
          <cell r="K26">
            <v>54.9</v>
          </cell>
          <cell r="L26">
            <v>75.2</v>
          </cell>
          <cell r="M26">
            <v>54.9</v>
          </cell>
          <cell r="N26">
            <v>0</v>
          </cell>
          <cell r="O26">
            <v>0</v>
          </cell>
          <cell r="P26">
            <v>0</v>
          </cell>
          <cell r="Q26">
            <v>31.995491803278689</v>
          </cell>
          <cell r="R26">
            <v>0</v>
          </cell>
          <cell r="S26">
            <v>0</v>
          </cell>
          <cell r="T26">
            <v>0</v>
          </cell>
          <cell r="U26">
            <v>0</v>
          </cell>
          <cell r="V26">
            <v>50</v>
          </cell>
          <cell r="W26">
            <v>0</v>
          </cell>
          <cell r="X26">
            <v>0</v>
          </cell>
          <cell r="Y26">
            <v>0</v>
          </cell>
          <cell r="Z26">
            <v>0</v>
          </cell>
          <cell r="AA26">
            <v>0</v>
          </cell>
          <cell r="AB26">
            <v>0</v>
          </cell>
          <cell r="AC26">
            <v>0</v>
          </cell>
        </row>
        <row r="27">
          <cell r="A27">
            <v>2019</v>
          </cell>
          <cell r="B27">
            <v>0</v>
          </cell>
          <cell r="C27">
            <v>70.833333333333329</v>
          </cell>
          <cell r="D27">
            <v>0</v>
          </cell>
          <cell r="E27">
            <v>0</v>
          </cell>
          <cell r="F27">
            <v>54.9</v>
          </cell>
          <cell r="G27">
            <v>54.9</v>
          </cell>
          <cell r="H27">
            <v>75.2</v>
          </cell>
          <cell r="I27">
            <v>54.9</v>
          </cell>
          <cell r="J27">
            <v>54.9</v>
          </cell>
          <cell r="K27">
            <v>54.9</v>
          </cell>
          <cell r="L27">
            <v>75.2</v>
          </cell>
          <cell r="M27">
            <v>54.9</v>
          </cell>
          <cell r="N27">
            <v>0</v>
          </cell>
          <cell r="O27">
            <v>0</v>
          </cell>
          <cell r="P27">
            <v>0</v>
          </cell>
          <cell r="Q27">
            <v>31.995491803278689</v>
          </cell>
          <cell r="R27">
            <v>0</v>
          </cell>
          <cell r="S27">
            <v>0</v>
          </cell>
          <cell r="T27">
            <v>0</v>
          </cell>
          <cell r="U27">
            <v>0</v>
          </cell>
          <cell r="V27">
            <v>50</v>
          </cell>
          <cell r="W27">
            <v>0</v>
          </cell>
          <cell r="X27">
            <v>0</v>
          </cell>
          <cell r="Y27">
            <v>0</v>
          </cell>
          <cell r="Z27">
            <v>0</v>
          </cell>
          <cell r="AA27">
            <v>0</v>
          </cell>
          <cell r="AB27">
            <v>0</v>
          </cell>
          <cell r="AC27">
            <v>0</v>
          </cell>
        </row>
        <row r="28">
          <cell r="A28">
            <v>2020</v>
          </cell>
          <cell r="B28">
            <v>0</v>
          </cell>
          <cell r="C28">
            <v>43.055555555555557</v>
          </cell>
          <cell r="D28">
            <v>0</v>
          </cell>
          <cell r="E28">
            <v>0</v>
          </cell>
          <cell r="F28">
            <v>54.9</v>
          </cell>
          <cell r="G28">
            <v>54.9</v>
          </cell>
          <cell r="H28">
            <v>75.2</v>
          </cell>
          <cell r="I28">
            <v>54.9</v>
          </cell>
          <cell r="J28">
            <v>54.9</v>
          </cell>
          <cell r="K28">
            <v>54.9</v>
          </cell>
          <cell r="L28">
            <v>75.2</v>
          </cell>
          <cell r="M28">
            <v>54.9</v>
          </cell>
          <cell r="N28">
            <v>0</v>
          </cell>
          <cell r="O28">
            <v>0</v>
          </cell>
          <cell r="P28">
            <v>0</v>
          </cell>
          <cell r="Q28">
            <v>31.995491803278689</v>
          </cell>
          <cell r="R28">
            <v>0</v>
          </cell>
          <cell r="S28">
            <v>0</v>
          </cell>
          <cell r="T28">
            <v>0</v>
          </cell>
          <cell r="U28">
            <v>0</v>
          </cell>
          <cell r="V28">
            <v>50</v>
          </cell>
          <cell r="W28">
            <v>0</v>
          </cell>
          <cell r="X28">
            <v>0</v>
          </cell>
          <cell r="Y28">
            <v>0</v>
          </cell>
          <cell r="Z28">
            <v>0</v>
          </cell>
          <cell r="AA28">
            <v>0</v>
          </cell>
          <cell r="AB28">
            <v>0</v>
          </cell>
          <cell r="AC28">
            <v>0</v>
          </cell>
        </row>
        <row r="29">
          <cell r="A29">
            <v>2021</v>
          </cell>
          <cell r="B29">
            <v>0</v>
          </cell>
          <cell r="C29">
            <v>41.666666666666671</v>
          </cell>
          <cell r="D29">
            <v>0</v>
          </cell>
          <cell r="E29">
            <v>0</v>
          </cell>
          <cell r="F29">
            <v>54.9</v>
          </cell>
          <cell r="G29">
            <v>54.9</v>
          </cell>
          <cell r="H29">
            <v>75.2</v>
          </cell>
          <cell r="I29">
            <v>54.9</v>
          </cell>
          <cell r="J29">
            <v>54.9</v>
          </cell>
          <cell r="K29">
            <v>54.9</v>
          </cell>
          <cell r="L29">
            <v>75.2</v>
          </cell>
          <cell r="M29">
            <v>54.9</v>
          </cell>
          <cell r="N29">
            <v>0</v>
          </cell>
          <cell r="O29">
            <v>0</v>
          </cell>
          <cell r="P29">
            <v>0</v>
          </cell>
          <cell r="Q29">
            <v>31.995491803278689</v>
          </cell>
          <cell r="R29">
            <v>0</v>
          </cell>
          <cell r="S29">
            <v>0</v>
          </cell>
          <cell r="T29">
            <v>0</v>
          </cell>
          <cell r="U29">
            <v>0</v>
          </cell>
          <cell r="V29">
            <v>50</v>
          </cell>
          <cell r="W29">
            <v>0</v>
          </cell>
          <cell r="X29">
            <v>0</v>
          </cell>
          <cell r="Y29">
            <v>0</v>
          </cell>
          <cell r="Z29">
            <v>0</v>
          </cell>
          <cell r="AA29">
            <v>0</v>
          </cell>
          <cell r="AB29">
            <v>0</v>
          </cell>
          <cell r="AC29">
            <v>0</v>
          </cell>
        </row>
        <row r="30">
          <cell r="A30">
            <v>2022</v>
          </cell>
          <cell r="B30">
            <v>0</v>
          </cell>
          <cell r="C30">
            <v>41.666666666666671</v>
          </cell>
          <cell r="D30">
            <v>0</v>
          </cell>
          <cell r="E30">
            <v>0</v>
          </cell>
          <cell r="F30">
            <v>54.9</v>
          </cell>
          <cell r="G30">
            <v>54.9</v>
          </cell>
          <cell r="H30">
            <v>75.2</v>
          </cell>
          <cell r="I30">
            <v>54.9</v>
          </cell>
          <cell r="J30">
            <v>54.9</v>
          </cell>
          <cell r="K30">
            <v>54.9</v>
          </cell>
          <cell r="L30">
            <v>75.2</v>
          </cell>
          <cell r="M30">
            <v>54.9</v>
          </cell>
          <cell r="N30">
            <v>0</v>
          </cell>
          <cell r="O30">
            <v>0</v>
          </cell>
          <cell r="P30">
            <v>0</v>
          </cell>
          <cell r="Q30">
            <v>31.995491803278689</v>
          </cell>
          <cell r="R30">
            <v>0</v>
          </cell>
          <cell r="S30">
            <v>0</v>
          </cell>
          <cell r="T30">
            <v>0</v>
          </cell>
          <cell r="U30">
            <v>0</v>
          </cell>
          <cell r="V30">
            <v>50</v>
          </cell>
          <cell r="W30">
            <v>0</v>
          </cell>
          <cell r="X30">
            <v>0</v>
          </cell>
          <cell r="Y30">
            <v>0</v>
          </cell>
          <cell r="Z30">
            <v>0</v>
          </cell>
          <cell r="AA30">
            <v>0</v>
          </cell>
          <cell r="AB30">
            <v>0</v>
          </cell>
          <cell r="AC30">
            <v>0</v>
          </cell>
        </row>
        <row r="31">
          <cell r="A31">
            <v>2023</v>
          </cell>
          <cell r="B31">
            <v>0</v>
          </cell>
          <cell r="C31">
            <v>41.666666666666671</v>
          </cell>
          <cell r="D31">
            <v>0</v>
          </cell>
          <cell r="E31">
            <v>0</v>
          </cell>
          <cell r="F31">
            <v>54.9</v>
          </cell>
          <cell r="G31">
            <v>54.9</v>
          </cell>
          <cell r="H31">
            <v>75.2</v>
          </cell>
          <cell r="I31">
            <v>54.9</v>
          </cell>
          <cell r="J31">
            <v>54.9</v>
          </cell>
          <cell r="K31">
            <v>54.9</v>
          </cell>
          <cell r="L31">
            <v>75.2</v>
          </cell>
          <cell r="M31">
            <v>54.9</v>
          </cell>
          <cell r="N31">
            <v>0</v>
          </cell>
          <cell r="O31">
            <v>0</v>
          </cell>
          <cell r="P31">
            <v>0</v>
          </cell>
          <cell r="Q31">
            <v>31.995491803278689</v>
          </cell>
          <cell r="R31">
            <v>0</v>
          </cell>
          <cell r="S31">
            <v>0</v>
          </cell>
          <cell r="T31">
            <v>0</v>
          </cell>
          <cell r="U31">
            <v>0</v>
          </cell>
          <cell r="V31">
            <v>50</v>
          </cell>
          <cell r="W31">
            <v>0</v>
          </cell>
          <cell r="X31">
            <v>0</v>
          </cell>
          <cell r="Y31">
            <v>0</v>
          </cell>
          <cell r="Z31">
            <v>0</v>
          </cell>
          <cell r="AA31">
            <v>0</v>
          </cell>
          <cell r="AB31">
            <v>0</v>
          </cell>
          <cell r="AC31">
            <v>0</v>
          </cell>
        </row>
        <row r="32">
          <cell r="A32">
            <v>2024</v>
          </cell>
          <cell r="B32">
            <v>0</v>
          </cell>
          <cell r="C32">
            <v>41.666666666666671</v>
          </cell>
          <cell r="D32">
            <v>0</v>
          </cell>
          <cell r="E32">
            <v>0</v>
          </cell>
          <cell r="F32">
            <v>54.9</v>
          </cell>
          <cell r="G32">
            <v>54.9</v>
          </cell>
          <cell r="H32">
            <v>75.2</v>
          </cell>
          <cell r="I32">
            <v>54.9</v>
          </cell>
          <cell r="J32">
            <v>54.9</v>
          </cell>
          <cell r="K32">
            <v>54.9</v>
          </cell>
          <cell r="L32">
            <v>75.2</v>
          </cell>
          <cell r="M32">
            <v>54.9</v>
          </cell>
          <cell r="N32">
            <v>0</v>
          </cell>
          <cell r="O32">
            <v>0</v>
          </cell>
          <cell r="P32">
            <v>0</v>
          </cell>
          <cell r="Q32">
            <v>31.995491803278689</v>
          </cell>
          <cell r="R32">
            <v>0</v>
          </cell>
          <cell r="S32">
            <v>0</v>
          </cell>
          <cell r="T32">
            <v>0</v>
          </cell>
          <cell r="U32">
            <v>0</v>
          </cell>
          <cell r="V32">
            <v>50</v>
          </cell>
          <cell r="W32">
            <v>0</v>
          </cell>
          <cell r="X32">
            <v>0</v>
          </cell>
          <cell r="Y32">
            <v>0</v>
          </cell>
          <cell r="Z32">
            <v>0</v>
          </cell>
          <cell r="AA32">
            <v>0</v>
          </cell>
          <cell r="AB32">
            <v>0</v>
          </cell>
          <cell r="AC32">
            <v>0</v>
          </cell>
        </row>
        <row r="33">
          <cell r="A33">
            <v>2025</v>
          </cell>
          <cell r="B33">
            <v>0</v>
          </cell>
          <cell r="C33">
            <v>41.666666666666671</v>
          </cell>
          <cell r="D33">
            <v>0</v>
          </cell>
          <cell r="E33">
            <v>0</v>
          </cell>
          <cell r="F33">
            <v>54.9</v>
          </cell>
          <cell r="G33">
            <v>54.9</v>
          </cell>
          <cell r="H33">
            <v>75.2</v>
          </cell>
          <cell r="I33">
            <v>54.9</v>
          </cell>
          <cell r="J33">
            <v>54.9</v>
          </cell>
          <cell r="K33">
            <v>54.9</v>
          </cell>
          <cell r="L33">
            <v>75.2</v>
          </cell>
          <cell r="M33">
            <v>54.9</v>
          </cell>
          <cell r="N33">
            <v>0</v>
          </cell>
          <cell r="O33">
            <v>0</v>
          </cell>
          <cell r="P33">
            <v>0</v>
          </cell>
          <cell r="Q33">
            <v>31.995491803278689</v>
          </cell>
          <cell r="R33">
            <v>0</v>
          </cell>
          <cell r="S33">
            <v>0</v>
          </cell>
          <cell r="T33">
            <v>0</v>
          </cell>
          <cell r="U33">
            <v>0</v>
          </cell>
          <cell r="V33">
            <v>50</v>
          </cell>
          <cell r="W33">
            <v>0</v>
          </cell>
          <cell r="X33">
            <v>0</v>
          </cell>
          <cell r="Y33">
            <v>0</v>
          </cell>
          <cell r="Z33">
            <v>0</v>
          </cell>
          <cell r="AA33">
            <v>0</v>
          </cell>
          <cell r="AB33">
            <v>0</v>
          </cell>
          <cell r="AC33">
            <v>0</v>
          </cell>
        </row>
        <row r="34">
          <cell r="A34">
            <v>2026</v>
          </cell>
          <cell r="B34">
            <v>0</v>
          </cell>
          <cell r="C34">
            <v>41.666666666666671</v>
          </cell>
          <cell r="D34">
            <v>0</v>
          </cell>
          <cell r="E34">
            <v>0</v>
          </cell>
          <cell r="F34">
            <v>54.9</v>
          </cell>
          <cell r="G34">
            <v>54.9</v>
          </cell>
          <cell r="H34">
            <v>75.2</v>
          </cell>
          <cell r="I34">
            <v>54.9</v>
          </cell>
          <cell r="J34">
            <v>54.9</v>
          </cell>
          <cell r="K34">
            <v>54.9</v>
          </cell>
          <cell r="L34">
            <v>75.2</v>
          </cell>
          <cell r="M34">
            <v>54.9</v>
          </cell>
          <cell r="N34">
            <v>0</v>
          </cell>
          <cell r="O34">
            <v>0</v>
          </cell>
          <cell r="P34">
            <v>0</v>
          </cell>
          <cell r="Q34">
            <v>31.995491803278689</v>
          </cell>
          <cell r="R34">
            <v>0</v>
          </cell>
          <cell r="S34">
            <v>0</v>
          </cell>
          <cell r="T34">
            <v>0</v>
          </cell>
          <cell r="U34">
            <v>0</v>
          </cell>
          <cell r="V34">
            <v>50</v>
          </cell>
          <cell r="W34">
            <v>0</v>
          </cell>
          <cell r="X34">
            <v>0</v>
          </cell>
          <cell r="Y34">
            <v>0</v>
          </cell>
          <cell r="Z34">
            <v>0</v>
          </cell>
          <cell r="AA34">
            <v>0</v>
          </cell>
          <cell r="AB34">
            <v>0</v>
          </cell>
          <cell r="AC34">
            <v>0</v>
          </cell>
        </row>
        <row r="35">
          <cell r="A35">
            <v>2027</v>
          </cell>
          <cell r="B35">
            <v>0</v>
          </cell>
          <cell r="C35">
            <v>41.666666666666671</v>
          </cell>
          <cell r="D35">
            <v>0</v>
          </cell>
          <cell r="E35">
            <v>0</v>
          </cell>
          <cell r="F35">
            <v>54.9</v>
          </cell>
          <cell r="G35">
            <v>54.9</v>
          </cell>
          <cell r="H35">
            <v>75.2</v>
          </cell>
          <cell r="I35">
            <v>54.9</v>
          </cell>
          <cell r="J35">
            <v>54.9</v>
          </cell>
          <cell r="K35">
            <v>54.9</v>
          </cell>
          <cell r="L35">
            <v>75.2</v>
          </cell>
          <cell r="M35">
            <v>54.9</v>
          </cell>
          <cell r="N35">
            <v>0</v>
          </cell>
          <cell r="O35">
            <v>0</v>
          </cell>
          <cell r="P35">
            <v>0</v>
          </cell>
          <cell r="Q35">
            <v>31.995491803278689</v>
          </cell>
          <cell r="R35">
            <v>0</v>
          </cell>
          <cell r="S35">
            <v>0</v>
          </cell>
          <cell r="T35">
            <v>0</v>
          </cell>
          <cell r="U35">
            <v>0</v>
          </cell>
          <cell r="V35">
            <v>50</v>
          </cell>
          <cell r="W35">
            <v>0</v>
          </cell>
          <cell r="X35">
            <v>0</v>
          </cell>
          <cell r="Y35">
            <v>0</v>
          </cell>
          <cell r="Z35">
            <v>0</v>
          </cell>
          <cell r="AA35">
            <v>0</v>
          </cell>
          <cell r="AB35">
            <v>0</v>
          </cell>
          <cell r="AC35">
            <v>0</v>
          </cell>
        </row>
        <row r="36">
          <cell r="A36">
            <v>2028</v>
          </cell>
          <cell r="B36">
            <v>0</v>
          </cell>
          <cell r="C36">
            <v>41.666666666666671</v>
          </cell>
          <cell r="D36">
            <v>0</v>
          </cell>
          <cell r="E36">
            <v>0</v>
          </cell>
          <cell r="F36">
            <v>54.9</v>
          </cell>
          <cell r="G36">
            <v>54.9</v>
          </cell>
          <cell r="H36">
            <v>75.2</v>
          </cell>
          <cell r="I36">
            <v>54.9</v>
          </cell>
          <cell r="J36">
            <v>54.9</v>
          </cell>
          <cell r="K36">
            <v>54.9</v>
          </cell>
          <cell r="L36">
            <v>75.2</v>
          </cell>
          <cell r="M36">
            <v>54.9</v>
          </cell>
          <cell r="N36">
            <v>0</v>
          </cell>
          <cell r="O36">
            <v>0</v>
          </cell>
          <cell r="P36">
            <v>0</v>
          </cell>
          <cell r="Q36">
            <v>31.995491803278689</v>
          </cell>
          <cell r="R36">
            <v>0</v>
          </cell>
          <cell r="S36">
            <v>0</v>
          </cell>
          <cell r="T36">
            <v>0</v>
          </cell>
          <cell r="U36">
            <v>0</v>
          </cell>
          <cell r="V36">
            <v>50</v>
          </cell>
          <cell r="W36">
            <v>0</v>
          </cell>
          <cell r="X36">
            <v>0</v>
          </cell>
          <cell r="Y36">
            <v>0</v>
          </cell>
          <cell r="Z36">
            <v>0</v>
          </cell>
          <cell r="AA36">
            <v>0</v>
          </cell>
          <cell r="AB36">
            <v>0</v>
          </cell>
          <cell r="AC36">
            <v>0</v>
          </cell>
        </row>
        <row r="37">
          <cell r="A37">
            <v>2029</v>
          </cell>
          <cell r="B37">
            <v>0</v>
          </cell>
          <cell r="C37">
            <v>41.666666666666671</v>
          </cell>
          <cell r="D37">
            <v>0</v>
          </cell>
          <cell r="E37">
            <v>0</v>
          </cell>
          <cell r="F37">
            <v>54.9</v>
          </cell>
          <cell r="G37">
            <v>54.9</v>
          </cell>
          <cell r="H37">
            <v>75.2</v>
          </cell>
          <cell r="I37">
            <v>54.9</v>
          </cell>
          <cell r="J37">
            <v>54.9</v>
          </cell>
          <cell r="K37">
            <v>54.9</v>
          </cell>
          <cell r="L37">
            <v>75.2</v>
          </cell>
          <cell r="M37">
            <v>54.9</v>
          </cell>
          <cell r="N37">
            <v>0</v>
          </cell>
          <cell r="O37">
            <v>0</v>
          </cell>
          <cell r="P37">
            <v>0</v>
          </cell>
          <cell r="Q37">
            <v>31.995491803278689</v>
          </cell>
          <cell r="R37">
            <v>0</v>
          </cell>
          <cell r="S37">
            <v>0</v>
          </cell>
          <cell r="T37">
            <v>0</v>
          </cell>
          <cell r="U37">
            <v>0</v>
          </cell>
          <cell r="V37">
            <v>50</v>
          </cell>
          <cell r="W37">
            <v>0</v>
          </cell>
          <cell r="X37">
            <v>0</v>
          </cell>
          <cell r="Y37">
            <v>0</v>
          </cell>
          <cell r="Z37">
            <v>0</v>
          </cell>
          <cell r="AA37">
            <v>0</v>
          </cell>
          <cell r="AB37">
            <v>0</v>
          </cell>
          <cell r="AC37">
            <v>0</v>
          </cell>
        </row>
        <row r="38">
          <cell r="A38">
            <v>2030</v>
          </cell>
          <cell r="B38">
            <v>0</v>
          </cell>
          <cell r="C38">
            <v>41.666666666666671</v>
          </cell>
          <cell r="D38">
            <v>0</v>
          </cell>
          <cell r="E38">
            <v>0</v>
          </cell>
          <cell r="F38">
            <v>54.9</v>
          </cell>
          <cell r="G38">
            <v>54.9</v>
          </cell>
          <cell r="H38">
            <v>75.2</v>
          </cell>
          <cell r="I38">
            <v>54.9</v>
          </cell>
          <cell r="J38">
            <v>54.9</v>
          </cell>
          <cell r="K38">
            <v>54.9</v>
          </cell>
          <cell r="L38">
            <v>75.2</v>
          </cell>
          <cell r="M38">
            <v>54.9</v>
          </cell>
          <cell r="N38">
            <v>0</v>
          </cell>
          <cell r="O38">
            <v>0</v>
          </cell>
          <cell r="P38">
            <v>0</v>
          </cell>
          <cell r="Q38">
            <v>31.995491803278689</v>
          </cell>
          <cell r="R38">
            <v>0</v>
          </cell>
          <cell r="S38">
            <v>0</v>
          </cell>
          <cell r="T38">
            <v>0</v>
          </cell>
          <cell r="U38">
            <v>0</v>
          </cell>
          <cell r="V38">
            <v>50</v>
          </cell>
          <cell r="W38">
            <v>0</v>
          </cell>
          <cell r="X38">
            <v>0</v>
          </cell>
          <cell r="Y38">
            <v>0</v>
          </cell>
          <cell r="Z38">
            <v>0</v>
          </cell>
          <cell r="AA38">
            <v>0</v>
          </cell>
          <cell r="AB38">
            <v>0</v>
          </cell>
          <cell r="AC38">
            <v>0</v>
          </cell>
        </row>
        <row r="39">
          <cell r="A39">
            <v>2031</v>
          </cell>
          <cell r="B39">
            <v>0</v>
          </cell>
          <cell r="C39">
            <v>41.666666666666671</v>
          </cell>
          <cell r="D39">
            <v>0</v>
          </cell>
          <cell r="E39">
            <v>0</v>
          </cell>
          <cell r="F39">
            <v>54.9</v>
          </cell>
          <cell r="G39">
            <v>54.9</v>
          </cell>
          <cell r="H39">
            <v>75.2</v>
          </cell>
          <cell r="I39">
            <v>54.9</v>
          </cell>
          <cell r="J39">
            <v>54.9</v>
          </cell>
          <cell r="K39">
            <v>54.9</v>
          </cell>
          <cell r="L39">
            <v>75.2</v>
          </cell>
          <cell r="M39">
            <v>54.9</v>
          </cell>
          <cell r="N39">
            <v>0</v>
          </cell>
          <cell r="O39">
            <v>0</v>
          </cell>
          <cell r="P39">
            <v>0</v>
          </cell>
          <cell r="Q39">
            <v>31.995491803278689</v>
          </cell>
          <cell r="R39">
            <v>0</v>
          </cell>
          <cell r="S39">
            <v>0</v>
          </cell>
          <cell r="T39">
            <v>0</v>
          </cell>
          <cell r="U39">
            <v>0</v>
          </cell>
          <cell r="V39">
            <v>50</v>
          </cell>
          <cell r="W39">
            <v>0</v>
          </cell>
          <cell r="X39">
            <v>0</v>
          </cell>
          <cell r="Y39">
            <v>0</v>
          </cell>
          <cell r="Z39">
            <v>0</v>
          </cell>
          <cell r="AA39">
            <v>0</v>
          </cell>
          <cell r="AB39">
            <v>0</v>
          </cell>
          <cell r="AC39">
            <v>0</v>
          </cell>
        </row>
        <row r="40">
          <cell r="A40">
            <v>2032</v>
          </cell>
          <cell r="B40">
            <v>0</v>
          </cell>
          <cell r="C40">
            <v>41.666666666666671</v>
          </cell>
          <cell r="D40">
            <v>0</v>
          </cell>
          <cell r="E40">
            <v>0</v>
          </cell>
          <cell r="F40">
            <v>54.9</v>
          </cell>
          <cell r="G40">
            <v>54.9</v>
          </cell>
          <cell r="H40">
            <v>75.2</v>
          </cell>
          <cell r="I40">
            <v>54.9</v>
          </cell>
          <cell r="J40">
            <v>54.9</v>
          </cell>
          <cell r="K40">
            <v>54.9</v>
          </cell>
          <cell r="L40">
            <v>75.2</v>
          </cell>
          <cell r="M40">
            <v>54.9</v>
          </cell>
          <cell r="N40">
            <v>0</v>
          </cell>
          <cell r="O40">
            <v>0</v>
          </cell>
          <cell r="P40">
            <v>0</v>
          </cell>
          <cell r="Q40">
            <v>31.995491803278689</v>
          </cell>
          <cell r="R40">
            <v>0</v>
          </cell>
          <cell r="S40">
            <v>0</v>
          </cell>
          <cell r="T40">
            <v>0</v>
          </cell>
          <cell r="U40">
            <v>0</v>
          </cell>
          <cell r="V40">
            <v>50</v>
          </cell>
          <cell r="W40">
            <v>0</v>
          </cell>
          <cell r="X40">
            <v>0</v>
          </cell>
          <cell r="Y40">
            <v>0</v>
          </cell>
          <cell r="Z40">
            <v>0</v>
          </cell>
          <cell r="AA40">
            <v>0</v>
          </cell>
          <cell r="AB40">
            <v>0</v>
          </cell>
          <cell r="AC40">
            <v>0</v>
          </cell>
        </row>
        <row r="41">
          <cell r="A41">
            <v>2033</v>
          </cell>
          <cell r="B41">
            <v>0</v>
          </cell>
          <cell r="C41">
            <v>41.666666666666671</v>
          </cell>
          <cell r="D41">
            <v>0</v>
          </cell>
          <cell r="E41">
            <v>0</v>
          </cell>
          <cell r="F41">
            <v>54.9</v>
          </cell>
          <cell r="G41">
            <v>54.9</v>
          </cell>
          <cell r="H41">
            <v>75.2</v>
          </cell>
          <cell r="I41">
            <v>54.9</v>
          </cell>
          <cell r="J41">
            <v>54.9</v>
          </cell>
          <cell r="K41">
            <v>54.9</v>
          </cell>
          <cell r="L41">
            <v>75.2</v>
          </cell>
          <cell r="M41">
            <v>54.9</v>
          </cell>
          <cell r="N41">
            <v>0</v>
          </cell>
          <cell r="O41">
            <v>0</v>
          </cell>
          <cell r="P41">
            <v>0</v>
          </cell>
          <cell r="Q41">
            <v>31.995491803278689</v>
          </cell>
          <cell r="R41">
            <v>0</v>
          </cell>
          <cell r="S41">
            <v>0</v>
          </cell>
          <cell r="T41">
            <v>0</v>
          </cell>
          <cell r="U41">
            <v>0</v>
          </cell>
          <cell r="V41">
            <v>50</v>
          </cell>
          <cell r="W41">
            <v>0</v>
          </cell>
          <cell r="X41">
            <v>0</v>
          </cell>
          <cell r="Y41">
            <v>0</v>
          </cell>
          <cell r="Z41">
            <v>0</v>
          </cell>
          <cell r="AA41">
            <v>0</v>
          </cell>
          <cell r="AB41">
            <v>0</v>
          </cell>
          <cell r="AC41">
            <v>0</v>
          </cell>
        </row>
        <row r="42">
          <cell r="A42">
            <v>2034</v>
          </cell>
          <cell r="B42">
            <v>0</v>
          </cell>
          <cell r="C42">
            <v>41.666666666666671</v>
          </cell>
          <cell r="D42">
            <v>0</v>
          </cell>
          <cell r="E42">
            <v>0</v>
          </cell>
          <cell r="F42">
            <v>54.9</v>
          </cell>
          <cell r="G42">
            <v>54.9</v>
          </cell>
          <cell r="H42">
            <v>75.2</v>
          </cell>
          <cell r="I42">
            <v>54.9</v>
          </cell>
          <cell r="J42">
            <v>54.9</v>
          </cell>
          <cell r="K42">
            <v>54.9</v>
          </cell>
          <cell r="L42">
            <v>75.2</v>
          </cell>
          <cell r="M42">
            <v>54.9</v>
          </cell>
          <cell r="N42">
            <v>0</v>
          </cell>
          <cell r="O42">
            <v>0</v>
          </cell>
          <cell r="P42">
            <v>0</v>
          </cell>
          <cell r="Q42">
            <v>31.995491803278689</v>
          </cell>
          <cell r="R42">
            <v>0</v>
          </cell>
          <cell r="S42">
            <v>0</v>
          </cell>
          <cell r="T42">
            <v>0</v>
          </cell>
          <cell r="U42">
            <v>0</v>
          </cell>
          <cell r="V42">
            <v>50</v>
          </cell>
          <cell r="W42">
            <v>0</v>
          </cell>
          <cell r="X42">
            <v>0</v>
          </cell>
          <cell r="Y42">
            <v>0</v>
          </cell>
          <cell r="Z42">
            <v>0</v>
          </cell>
          <cell r="AA42">
            <v>0</v>
          </cell>
          <cell r="AB42">
            <v>0</v>
          </cell>
          <cell r="AC42">
            <v>0</v>
          </cell>
        </row>
        <row r="43">
          <cell r="A43">
            <v>2035</v>
          </cell>
          <cell r="B43">
            <v>0</v>
          </cell>
          <cell r="C43">
            <v>41.666666666666671</v>
          </cell>
          <cell r="D43">
            <v>0</v>
          </cell>
          <cell r="E43">
            <v>0</v>
          </cell>
          <cell r="F43">
            <v>54.9</v>
          </cell>
          <cell r="G43">
            <v>54.9</v>
          </cell>
          <cell r="H43">
            <v>75.2</v>
          </cell>
          <cell r="I43">
            <v>54.9</v>
          </cell>
          <cell r="J43">
            <v>54.9</v>
          </cell>
          <cell r="K43">
            <v>54.9</v>
          </cell>
          <cell r="L43">
            <v>75.2</v>
          </cell>
          <cell r="M43">
            <v>54.9</v>
          </cell>
          <cell r="N43">
            <v>0</v>
          </cell>
          <cell r="O43">
            <v>0</v>
          </cell>
          <cell r="P43">
            <v>0</v>
          </cell>
          <cell r="Q43">
            <v>31.995491803278689</v>
          </cell>
          <cell r="R43">
            <v>0</v>
          </cell>
          <cell r="S43">
            <v>0</v>
          </cell>
          <cell r="T43">
            <v>0</v>
          </cell>
          <cell r="U43">
            <v>0</v>
          </cell>
          <cell r="V43">
            <v>50</v>
          </cell>
          <cell r="W43">
            <v>0</v>
          </cell>
          <cell r="X43">
            <v>0</v>
          </cell>
          <cell r="Y43">
            <v>0</v>
          </cell>
          <cell r="Z43">
            <v>0</v>
          </cell>
          <cell r="AA43">
            <v>0</v>
          </cell>
          <cell r="AB43">
            <v>0</v>
          </cell>
          <cell r="AC43">
            <v>0</v>
          </cell>
        </row>
        <row r="44">
          <cell r="A44">
            <v>2036</v>
          </cell>
          <cell r="B44">
            <v>0</v>
          </cell>
          <cell r="C44">
            <v>41.666666666666671</v>
          </cell>
          <cell r="D44">
            <v>0</v>
          </cell>
          <cell r="E44">
            <v>0</v>
          </cell>
          <cell r="F44">
            <v>54.9</v>
          </cell>
          <cell r="G44">
            <v>54.9</v>
          </cell>
          <cell r="H44">
            <v>75.2</v>
          </cell>
          <cell r="I44">
            <v>54.9</v>
          </cell>
          <cell r="J44">
            <v>54.9</v>
          </cell>
          <cell r="K44">
            <v>54.9</v>
          </cell>
          <cell r="L44">
            <v>75.2</v>
          </cell>
          <cell r="M44">
            <v>54.9</v>
          </cell>
          <cell r="N44">
            <v>0</v>
          </cell>
          <cell r="O44">
            <v>0</v>
          </cell>
          <cell r="P44">
            <v>0</v>
          </cell>
          <cell r="Q44">
            <v>31.995491803278689</v>
          </cell>
          <cell r="R44">
            <v>0</v>
          </cell>
          <cell r="S44">
            <v>0</v>
          </cell>
          <cell r="T44">
            <v>0</v>
          </cell>
          <cell r="U44">
            <v>0</v>
          </cell>
          <cell r="V44">
            <v>50</v>
          </cell>
          <cell r="W44">
            <v>0</v>
          </cell>
          <cell r="X44">
            <v>0</v>
          </cell>
          <cell r="Y44">
            <v>0</v>
          </cell>
          <cell r="Z44">
            <v>0</v>
          </cell>
          <cell r="AA44">
            <v>0</v>
          </cell>
          <cell r="AB44">
            <v>0</v>
          </cell>
          <cell r="AC44">
            <v>0</v>
          </cell>
        </row>
        <row r="45">
          <cell r="A45">
            <v>2037</v>
          </cell>
          <cell r="B45">
            <v>0</v>
          </cell>
          <cell r="C45">
            <v>41.666666666666671</v>
          </cell>
          <cell r="D45">
            <v>0</v>
          </cell>
          <cell r="E45">
            <v>0</v>
          </cell>
          <cell r="F45">
            <v>54.9</v>
          </cell>
          <cell r="G45">
            <v>54.9</v>
          </cell>
          <cell r="H45">
            <v>75.2</v>
          </cell>
          <cell r="I45">
            <v>54.9</v>
          </cell>
          <cell r="J45">
            <v>54.9</v>
          </cell>
          <cell r="K45">
            <v>54.9</v>
          </cell>
          <cell r="L45">
            <v>75.2</v>
          </cell>
          <cell r="M45">
            <v>54.9</v>
          </cell>
          <cell r="N45">
            <v>0</v>
          </cell>
          <cell r="O45">
            <v>0</v>
          </cell>
          <cell r="P45">
            <v>0</v>
          </cell>
          <cell r="Q45">
            <v>31.995491803278689</v>
          </cell>
          <cell r="R45">
            <v>0</v>
          </cell>
          <cell r="S45">
            <v>0</v>
          </cell>
          <cell r="T45">
            <v>0</v>
          </cell>
          <cell r="U45">
            <v>0</v>
          </cell>
          <cell r="V45">
            <v>50</v>
          </cell>
          <cell r="W45">
            <v>0</v>
          </cell>
          <cell r="X45">
            <v>0</v>
          </cell>
          <cell r="Y45">
            <v>0</v>
          </cell>
          <cell r="Z45">
            <v>0</v>
          </cell>
          <cell r="AA45">
            <v>0</v>
          </cell>
          <cell r="AB45">
            <v>0</v>
          </cell>
          <cell r="AC45">
            <v>0</v>
          </cell>
        </row>
        <row r="46">
          <cell r="A46">
            <v>2038</v>
          </cell>
          <cell r="B46">
            <v>0</v>
          </cell>
          <cell r="C46">
            <v>41.666666666666671</v>
          </cell>
          <cell r="D46">
            <v>0</v>
          </cell>
          <cell r="E46">
            <v>0</v>
          </cell>
          <cell r="F46">
            <v>54.9</v>
          </cell>
          <cell r="G46">
            <v>54.9</v>
          </cell>
          <cell r="H46">
            <v>75.2</v>
          </cell>
          <cell r="I46">
            <v>54.9</v>
          </cell>
          <cell r="J46">
            <v>54.9</v>
          </cell>
          <cell r="K46">
            <v>54.9</v>
          </cell>
          <cell r="L46">
            <v>75.2</v>
          </cell>
          <cell r="M46">
            <v>54.9</v>
          </cell>
          <cell r="N46">
            <v>0</v>
          </cell>
          <cell r="O46">
            <v>0</v>
          </cell>
          <cell r="P46">
            <v>0</v>
          </cell>
          <cell r="Q46">
            <v>31.995491803278689</v>
          </cell>
          <cell r="R46">
            <v>0</v>
          </cell>
          <cell r="S46">
            <v>0</v>
          </cell>
          <cell r="T46">
            <v>0</v>
          </cell>
          <cell r="U46">
            <v>0</v>
          </cell>
          <cell r="V46">
            <v>50</v>
          </cell>
          <cell r="W46">
            <v>0</v>
          </cell>
          <cell r="X46">
            <v>0</v>
          </cell>
          <cell r="Y46">
            <v>0</v>
          </cell>
          <cell r="Z46">
            <v>0</v>
          </cell>
          <cell r="AA46">
            <v>0</v>
          </cell>
          <cell r="AB46">
            <v>0</v>
          </cell>
          <cell r="AC46">
            <v>0</v>
          </cell>
        </row>
        <row r="47">
          <cell r="A47">
            <v>2039</v>
          </cell>
          <cell r="B47">
            <v>0</v>
          </cell>
          <cell r="C47">
            <v>41.666666666666671</v>
          </cell>
          <cell r="D47">
            <v>0</v>
          </cell>
          <cell r="E47">
            <v>0</v>
          </cell>
          <cell r="F47">
            <v>54.9</v>
          </cell>
          <cell r="G47">
            <v>54.9</v>
          </cell>
          <cell r="H47">
            <v>75.2</v>
          </cell>
          <cell r="I47">
            <v>54.9</v>
          </cell>
          <cell r="J47">
            <v>54.9</v>
          </cell>
          <cell r="K47">
            <v>54.9</v>
          </cell>
          <cell r="L47">
            <v>75.2</v>
          </cell>
          <cell r="M47">
            <v>54.9</v>
          </cell>
          <cell r="N47">
            <v>0</v>
          </cell>
          <cell r="O47">
            <v>0</v>
          </cell>
          <cell r="P47">
            <v>0</v>
          </cell>
          <cell r="Q47">
            <v>31.995491803278689</v>
          </cell>
          <cell r="R47">
            <v>0</v>
          </cell>
          <cell r="S47">
            <v>0</v>
          </cell>
          <cell r="T47">
            <v>0</v>
          </cell>
          <cell r="U47">
            <v>0</v>
          </cell>
          <cell r="V47">
            <v>50</v>
          </cell>
          <cell r="W47">
            <v>0</v>
          </cell>
          <cell r="X47">
            <v>0</v>
          </cell>
          <cell r="Y47">
            <v>0</v>
          </cell>
          <cell r="Z47">
            <v>0</v>
          </cell>
          <cell r="AA47">
            <v>0</v>
          </cell>
          <cell r="AB47">
            <v>0</v>
          </cell>
          <cell r="AC47">
            <v>0</v>
          </cell>
        </row>
        <row r="48">
          <cell r="A48">
            <v>2040</v>
          </cell>
          <cell r="B48">
            <v>0</v>
          </cell>
          <cell r="C48">
            <v>41.666666666666671</v>
          </cell>
          <cell r="D48">
            <v>0</v>
          </cell>
          <cell r="E48">
            <v>0</v>
          </cell>
          <cell r="F48">
            <v>54.9</v>
          </cell>
          <cell r="G48">
            <v>54.9</v>
          </cell>
          <cell r="H48">
            <v>75.2</v>
          </cell>
          <cell r="I48">
            <v>54.9</v>
          </cell>
          <cell r="J48">
            <v>54.9</v>
          </cell>
          <cell r="K48">
            <v>54.9</v>
          </cell>
          <cell r="L48">
            <v>75.2</v>
          </cell>
          <cell r="M48">
            <v>54.9</v>
          </cell>
          <cell r="N48">
            <v>0</v>
          </cell>
          <cell r="O48">
            <v>0</v>
          </cell>
          <cell r="P48">
            <v>0</v>
          </cell>
          <cell r="Q48">
            <v>31.995491803278689</v>
          </cell>
          <cell r="R48">
            <v>0</v>
          </cell>
          <cell r="S48">
            <v>0</v>
          </cell>
          <cell r="T48">
            <v>0</v>
          </cell>
          <cell r="U48">
            <v>0</v>
          </cell>
          <cell r="V48">
            <v>50</v>
          </cell>
          <cell r="W48">
            <v>0</v>
          </cell>
          <cell r="X48">
            <v>0</v>
          </cell>
          <cell r="Y48">
            <v>0</v>
          </cell>
          <cell r="Z48">
            <v>0</v>
          </cell>
          <cell r="AA48">
            <v>0</v>
          </cell>
          <cell r="AB48">
            <v>0</v>
          </cell>
          <cell r="AC48">
            <v>0</v>
          </cell>
        </row>
        <row r="49">
          <cell r="A49">
            <v>2041</v>
          </cell>
          <cell r="B49">
            <v>0</v>
          </cell>
          <cell r="C49">
            <v>41.666666666666671</v>
          </cell>
          <cell r="D49">
            <v>0</v>
          </cell>
          <cell r="E49">
            <v>0</v>
          </cell>
          <cell r="F49">
            <v>54.9</v>
          </cell>
          <cell r="G49">
            <v>54.9</v>
          </cell>
          <cell r="H49">
            <v>75.2</v>
          </cell>
          <cell r="I49">
            <v>54.9</v>
          </cell>
          <cell r="J49">
            <v>54.9</v>
          </cell>
          <cell r="K49">
            <v>54.9</v>
          </cell>
          <cell r="L49">
            <v>75.2</v>
          </cell>
          <cell r="M49">
            <v>54.9</v>
          </cell>
          <cell r="N49">
            <v>0</v>
          </cell>
          <cell r="O49">
            <v>0</v>
          </cell>
          <cell r="P49">
            <v>0</v>
          </cell>
          <cell r="Q49">
            <v>31.995491803278689</v>
          </cell>
          <cell r="R49">
            <v>0</v>
          </cell>
          <cell r="S49">
            <v>0</v>
          </cell>
          <cell r="T49">
            <v>0</v>
          </cell>
          <cell r="U49">
            <v>0</v>
          </cell>
          <cell r="V49">
            <v>50</v>
          </cell>
          <cell r="W49">
            <v>0</v>
          </cell>
          <cell r="X49">
            <v>0</v>
          </cell>
          <cell r="Y49">
            <v>0</v>
          </cell>
          <cell r="Z49">
            <v>0</v>
          </cell>
          <cell r="AA49">
            <v>0</v>
          </cell>
          <cell r="AB49">
            <v>0</v>
          </cell>
          <cell r="AC49">
            <v>0</v>
          </cell>
        </row>
        <row r="50">
          <cell r="A50">
            <v>2042</v>
          </cell>
          <cell r="B50">
            <v>0</v>
          </cell>
          <cell r="C50">
            <v>41.666666666666671</v>
          </cell>
          <cell r="D50">
            <v>0</v>
          </cell>
          <cell r="E50">
            <v>0</v>
          </cell>
          <cell r="F50">
            <v>54.9</v>
          </cell>
          <cell r="G50">
            <v>54.9</v>
          </cell>
          <cell r="H50">
            <v>75.2</v>
          </cell>
          <cell r="I50">
            <v>54.9</v>
          </cell>
          <cell r="J50">
            <v>54.9</v>
          </cell>
          <cell r="K50">
            <v>54.9</v>
          </cell>
          <cell r="L50">
            <v>75.2</v>
          </cell>
          <cell r="M50">
            <v>54.9</v>
          </cell>
          <cell r="N50">
            <v>0</v>
          </cell>
          <cell r="O50">
            <v>0</v>
          </cell>
          <cell r="P50">
            <v>0</v>
          </cell>
          <cell r="Q50">
            <v>31.995491803278689</v>
          </cell>
          <cell r="R50">
            <v>0</v>
          </cell>
          <cell r="S50">
            <v>0</v>
          </cell>
          <cell r="T50">
            <v>0</v>
          </cell>
          <cell r="U50">
            <v>0</v>
          </cell>
          <cell r="V50">
            <v>50</v>
          </cell>
          <cell r="W50">
            <v>0</v>
          </cell>
          <cell r="X50">
            <v>0</v>
          </cell>
          <cell r="Y50">
            <v>0</v>
          </cell>
          <cell r="Z50">
            <v>0</v>
          </cell>
          <cell r="AA50">
            <v>0</v>
          </cell>
          <cell r="AB50">
            <v>0</v>
          </cell>
          <cell r="AC50">
            <v>0</v>
          </cell>
        </row>
        <row r="51">
          <cell r="A51">
            <v>2043</v>
          </cell>
          <cell r="B51">
            <v>0</v>
          </cell>
          <cell r="C51">
            <v>41.666666666666671</v>
          </cell>
          <cell r="D51">
            <v>0</v>
          </cell>
          <cell r="E51">
            <v>0</v>
          </cell>
          <cell r="F51">
            <v>54.9</v>
          </cell>
          <cell r="G51">
            <v>54.9</v>
          </cell>
          <cell r="H51">
            <v>75.2</v>
          </cell>
          <cell r="I51">
            <v>54.9</v>
          </cell>
          <cell r="J51">
            <v>54.9</v>
          </cell>
          <cell r="K51">
            <v>54.9</v>
          </cell>
          <cell r="L51">
            <v>75.2</v>
          </cell>
          <cell r="M51">
            <v>54.9</v>
          </cell>
          <cell r="N51">
            <v>0</v>
          </cell>
          <cell r="O51">
            <v>0</v>
          </cell>
          <cell r="P51">
            <v>0</v>
          </cell>
          <cell r="Q51">
            <v>31.995491803278689</v>
          </cell>
          <cell r="R51">
            <v>0</v>
          </cell>
          <cell r="S51">
            <v>0</v>
          </cell>
          <cell r="T51">
            <v>0</v>
          </cell>
          <cell r="U51">
            <v>0</v>
          </cell>
          <cell r="V51">
            <v>50</v>
          </cell>
          <cell r="W51">
            <v>0</v>
          </cell>
          <cell r="X51">
            <v>0</v>
          </cell>
          <cell r="Y51">
            <v>0</v>
          </cell>
          <cell r="Z51">
            <v>0</v>
          </cell>
          <cell r="AA51">
            <v>0</v>
          </cell>
          <cell r="AB51">
            <v>0</v>
          </cell>
          <cell r="AC51">
            <v>0</v>
          </cell>
        </row>
        <row r="52">
          <cell r="A52">
            <v>2044</v>
          </cell>
          <cell r="B52">
            <v>0</v>
          </cell>
          <cell r="C52">
            <v>41.666666666666671</v>
          </cell>
          <cell r="D52">
            <v>0</v>
          </cell>
          <cell r="E52">
            <v>0</v>
          </cell>
          <cell r="F52">
            <v>54.9</v>
          </cell>
          <cell r="G52">
            <v>54.9</v>
          </cell>
          <cell r="H52">
            <v>75.2</v>
          </cell>
          <cell r="I52">
            <v>54.9</v>
          </cell>
          <cell r="J52">
            <v>54.9</v>
          </cell>
          <cell r="K52">
            <v>54.9</v>
          </cell>
          <cell r="L52">
            <v>75.2</v>
          </cell>
          <cell r="M52">
            <v>54.9</v>
          </cell>
          <cell r="N52">
            <v>0</v>
          </cell>
          <cell r="O52">
            <v>0</v>
          </cell>
          <cell r="P52">
            <v>0</v>
          </cell>
          <cell r="Q52">
            <v>31.995491803278689</v>
          </cell>
          <cell r="R52">
            <v>0</v>
          </cell>
          <cell r="S52">
            <v>0</v>
          </cell>
          <cell r="T52">
            <v>0</v>
          </cell>
          <cell r="U52">
            <v>0</v>
          </cell>
          <cell r="V52">
            <v>50</v>
          </cell>
          <cell r="W52">
            <v>0</v>
          </cell>
          <cell r="X52">
            <v>0</v>
          </cell>
          <cell r="Y52">
            <v>0</v>
          </cell>
          <cell r="Z52">
            <v>0</v>
          </cell>
          <cell r="AA52">
            <v>0</v>
          </cell>
          <cell r="AB52">
            <v>0</v>
          </cell>
          <cell r="AC52">
            <v>0</v>
          </cell>
        </row>
        <row r="53">
          <cell r="A53">
            <v>2045</v>
          </cell>
          <cell r="B53">
            <v>0</v>
          </cell>
          <cell r="C53">
            <v>41.666666666666671</v>
          </cell>
          <cell r="D53">
            <v>0</v>
          </cell>
          <cell r="E53">
            <v>0</v>
          </cell>
          <cell r="F53">
            <v>54.9</v>
          </cell>
          <cell r="G53">
            <v>54.9</v>
          </cell>
          <cell r="H53">
            <v>75.2</v>
          </cell>
          <cell r="I53">
            <v>54.9</v>
          </cell>
          <cell r="J53">
            <v>54.9</v>
          </cell>
          <cell r="K53">
            <v>54.9</v>
          </cell>
          <cell r="L53">
            <v>75.2</v>
          </cell>
          <cell r="M53">
            <v>54.9</v>
          </cell>
          <cell r="N53">
            <v>0</v>
          </cell>
          <cell r="O53">
            <v>0</v>
          </cell>
          <cell r="P53">
            <v>0</v>
          </cell>
          <cell r="Q53">
            <v>31.995491803278689</v>
          </cell>
          <cell r="R53">
            <v>0</v>
          </cell>
          <cell r="S53">
            <v>0</v>
          </cell>
          <cell r="T53">
            <v>0</v>
          </cell>
          <cell r="U53">
            <v>0</v>
          </cell>
          <cell r="V53">
            <v>50</v>
          </cell>
          <cell r="W53">
            <v>0</v>
          </cell>
          <cell r="X53">
            <v>0</v>
          </cell>
          <cell r="Y53">
            <v>0</v>
          </cell>
          <cell r="Z53">
            <v>0</v>
          </cell>
          <cell r="AA53">
            <v>0</v>
          </cell>
          <cell r="AB53">
            <v>0</v>
          </cell>
          <cell r="AC53">
            <v>0</v>
          </cell>
        </row>
        <row r="54">
          <cell r="A54">
            <v>2046</v>
          </cell>
          <cell r="B54">
            <v>0</v>
          </cell>
          <cell r="C54">
            <v>41.666666666666671</v>
          </cell>
          <cell r="D54">
            <v>0</v>
          </cell>
          <cell r="E54">
            <v>0</v>
          </cell>
          <cell r="F54">
            <v>54.9</v>
          </cell>
          <cell r="G54">
            <v>54.9</v>
          </cell>
          <cell r="H54">
            <v>75.2</v>
          </cell>
          <cell r="I54">
            <v>54.9</v>
          </cell>
          <cell r="J54">
            <v>54.9</v>
          </cell>
          <cell r="K54">
            <v>54.9</v>
          </cell>
          <cell r="L54">
            <v>75.2</v>
          </cell>
          <cell r="M54">
            <v>54.9</v>
          </cell>
          <cell r="N54">
            <v>0</v>
          </cell>
          <cell r="O54">
            <v>0</v>
          </cell>
          <cell r="P54">
            <v>0</v>
          </cell>
          <cell r="Q54">
            <v>31.995491803278689</v>
          </cell>
          <cell r="R54">
            <v>0</v>
          </cell>
          <cell r="S54">
            <v>0</v>
          </cell>
          <cell r="T54">
            <v>0</v>
          </cell>
          <cell r="U54">
            <v>0</v>
          </cell>
          <cell r="V54">
            <v>50</v>
          </cell>
          <cell r="W54">
            <v>0</v>
          </cell>
          <cell r="X54">
            <v>0</v>
          </cell>
          <cell r="Y54">
            <v>0</v>
          </cell>
          <cell r="Z54">
            <v>0</v>
          </cell>
          <cell r="AA54">
            <v>0</v>
          </cell>
          <cell r="AB54">
            <v>0</v>
          </cell>
          <cell r="AC54">
            <v>0</v>
          </cell>
        </row>
        <row r="55">
          <cell r="A55">
            <v>2047</v>
          </cell>
          <cell r="B55">
            <v>0</v>
          </cell>
          <cell r="C55">
            <v>41.666666666666671</v>
          </cell>
          <cell r="D55">
            <v>0</v>
          </cell>
          <cell r="E55">
            <v>0</v>
          </cell>
          <cell r="F55">
            <v>54.9</v>
          </cell>
          <cell r="G55">
            <v>54.9</v>
          </cell>
          <cell r="H55">
            <v>75.2</v>
          </cell>
          <cell r="I55">
            <v>54.9</v>
          </cell>
          <cell r="J55">
            <v>54.9</v>
          </cell>
          <cell r="K55">
            <v>54.9</v>
          </cell>
          <cell r="L55">
            <v>75.2</v>
          </cell>
          <cell r="M55">
            <v>54.9</v>
          </cell>
          <cell r="N55">
            <v>0</v>
          </cell>
          <cell r="O55">
            <v>0</v>
          </cell>
          <cell r="P55">
            <v>0</v>
          </cell>
          <cell r="Q55">
            <v>31.995491803278689</v>
          </cell>
          <cell r="R55">
            <v>0</v>
          </cell>
          <cell r="S55">
            <v>0</v>
          </cell>
          <cell r="T55">
            <v>0</v>
          </cell>
          <cell r="U55">
            <v>0</v>
          </cell>
          <cell r="V55">
            <v>50</v>
          </cell>
          <cell r="W55">
            <v>0</v>
          </cell>
          <cell r="X55">
            <v>0</v>
          </cell>
          <cell r="Y55">
            <v>0</v>
          </cell>
          <cell r="Z55">
            <v>0</v>
          </cell>
          <cell r="AA55">
            <v>0</v>
          </cell>
          <cell r="AB55">
            <v>0</v>
          </cell>
          <cell r="AC55">
            <v>0</v>
          </cell>
        </row>
        <row r="56">
          <cell r="A56">
            <v>2048</v>
          </cell>
          <cell r="B56">
            <v>0</v>
          </cell>
          <cell r="C56">
            <v>41.666666666666671</v>
          </cell>
          <cell r="D56">
            <v>0</v>
          </cell>
          <cell r="E56">
            <v>0</v>
          </cell>
          <cell r="F56">
            <v>54.9</v>
          </cell>
          <cell r="G56">
            <v>54.9</v>
          </cell>
          <cell r="H56">
            <v>75.2</v>
          </cell>
          <cell r="I56">
            <v>54.9</v>
          </cell>
          <cell r="J56">
            <v>54.9</v>
          </cell>
          <cell r="K56">
            <v>54.9</v>
          </cell>
          <cell r="L56">
            <v>75.2</v>
          </cell>
          <cell r="M56">
            <v>54.9</v>
          </cell>
          <cell r="N56">
            <v>0</v>
          </cell>
          <cell r="O56">
            <v>0</v>
          </cell>
          <cell r="P56">
            <v>0</v>
          </cell>
          <cell r="Q56">
            <v>31.995491803278689</v>
          </cell>
          <cell r="R56">
            <v>0</v>
          </cell>
          <cell r="S56">
            <v>0</v>
          </cell>
          <cell r="T56">
            <v>0</v>
          </cell>
          <cell r="U56">
            <v>0</v>
          </cell>
          <cell r="V56">
            <v>50</v>
          </cell>
          <cell r="W56">
            <v>0</v>
          </cell>
          <cell r="X56">
            <v>0</v>
          </cell>
          <cell r="Y56">
            <v>0</v>
          </cell>
          <cell r="Z56">
            <v>0</v>
          </cell>
          <cell r="AA56">
            <v>0</v>
          </cell>
          <cell r="AB56">
            <v>0</v>
          </cell>
          <cell r="AC56">
            <v>0</v>
          </cell>
        </row>
        <row r="57">
          <cell r="A57">
            <v>2049</v>
          </cell>
          <cell r="B57">
            <v>0</v>
          </cell>
          <cell r="C57">
            <v>41.666666666666671</v>
          </cell>
          <cell r="D57">
            <v>0</v>
          </cell>
          <cell r="E57">
            <v>0</v>
          </cell>
          <cell r="F57">
            <v>54.9</v>
          </cell>
          <cell r="G57">
            <v>54.9</v>
          </cell>
          <cell r="H57">
            <v>75.2</v>
          </cell>
          <cell r="I57">
            <v>54.9</v>
          </cell>
          <cell r="J57">
            <v>54.9</v>
          </cell>
          <cell r="K57">
            <v>54.9</v>
          </cell>
          <cell r="L57">
            <v>75.2</v>
          </cell>
          <cell r="M57">
            <v>54.9</v>
          </cell>
          <cell r="N57">
            <v>0</v>
          </cell>
          <cell r="O57">
            <v>0</v>
          </cell>
          <cell r="P57">
            <v>0</v>
          </cell>
          <cell r="Q57">
            <v>31.995491803278689</v>
          </cell>
          <cell r="R57">
            <v>0</v>
          </cell>
          <cell r="S57">
            <v>0</v>
          </cell>
          <cell r="T57">
            <v>0</v>
          </cell>
          <cell r="U57">
            <v>0</v>
          </cell>
          <cell r="V57">
            <v>50</v>
          </cell>
          <cell r="W57">
            <v>0</v>
          </cell>
          <cell r="X57">
            <v>0</v>
          </cell>
          <cell r="Y57">
            <v>0</v>
          </cell>
          <cell r="Z57">
            <v>0</v>
          </cell>
          <cell r="AA57">
            <v>0</v>
          </cell>
          <cell r="AB57">
            <v>0</v>
          </cell>
          <cell r="AC57">
            <v>0</v>
          </cell>
        </row>
        <row r="58">
          <cell r="A58">
            <v>2050</v>
          </cell>
          <cell r="B58">
            <v>0</v>
          </cell>
          <cell r="C58">
            <v>41.666666666666671</v>
          </cell>
          <cell r="D58">
            <v>0</v>
          </cell>
          <cell r="E58">
            <v>0</v>
          </cell>
          <cell r="F58">
            <v>54.9</v>
          </cell>
          <cell r="G58">
            <v>54.9</v>
          </cell>
          <cell r="H58">
            <v>75.2</v>
          </cell>
          <cell r="I58">
            <v>54.9</v>
          </cell>
          <cell r="J58">
            <v>54.9</v>
          </cell>
          <cell r="K58">
            <v>54.9</v>
          </cell>
          <cell r="L58">
            <v>75.2</v>
          </cell>
          <cell r="M58">
            <v>54.9</v>
          </cell>
          <cell r="N58">
            <v>0</v>
          </cell>
          <cell r="O58">
            <v>0</v>
          </cell>
          <cell r="P58">
            <v>0</v>
          </cell>
          <cell r="Q58">
            <v>31.995491803278689</v>
          </cell>
          <cell r="R58">
            <v>0</v>
          </cell>
          <cell r="S58">
            <v>0</v>
          </cell>
          <cell r="T58">
            <v>0</v>
          </cell>
          <cell r="U58">
            <v>0</v>
          </cell>
          <cell r="V58">
            <v>50</v>
          </cell>
          <cell r="W58">
            <v>0</v>
          </cell>
          <cell r="X58">
            <v>0</v>
          </cell>
          <cell r="Y58">
            <v>0</v>
          </cell>
          <cell r="Z58">
            <v>0</v>
          </cell>
          <cell r="AA58">
            <v>0</v>
          </cell>
          <cell r="AB58">
            <v>0</v>
          </cell>
          <cell r="AC58">
            <v>0</v>
          </cell>
        </row>
      </sheetData>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TAX"/>
      <sheetName val="TAX"/>
      <sheetName val="Power"/>
      <sheetName val="CO2"/>
      <sheetName val="CementCCS"/>
      <sheetName val="BlendLim"/>
      <sheetName val="BioEmissionsSimple"/>
      <sheetName val="BioEmissions"/>
      <sheetName val="CarStock"/>
      <sheetName val="Template_TAXCAR_OWNERSHIP"/>
      <sheetName val="Legislation_vehicle"/>
      <sheetName val="Data for vehicles"/>
      <sheetName val="Land Data"/>
      <sheetName val="BIO_PotACT"/>
      <sheetName val="Land Use"/>
    </sheetNames>
    <sheetDataSet>
      <sheetData sheetId="0">
        <row r="14">
          <cell r="B14" t="str">
            <v>NGA</v>
          </cell>
          <cell r="C14" t="str">
            <v>DSL</v>
          </cell>
          <cell r="D14" t="str">
            <v>WPE</v>
          </cell>
          <cell r="E14" t="str">
            <v>WHC</v>
          </cell>
          <cell r="F14" t="str">
            <v>STR</v>
          </cell>
          <cell r="G14" t="str">
            <v>ELCC</v>
          </cell>
          <cell r="H14" t="str">
            <v>LPG</v>
          </cell>
          <cell r="I14" t="str">
            <v>GSB</v>
          </cell>
          <cell r="J14" t="str">
            <v>SNG</v>
          </cell>
          <cell r="K14" t="str">
            <v>SNG</v>
          </cell>
          <cell r="L14" t="str">
            <v>COA</v>
          </cell>
          <cell r="M14" t="str">
            <v>WST</v>
          </cell>
        </row>
        <row r="15">
          <cell r="B15" t="str">
            <v>2016-kr/GJ</v>
          </cell>
          <cell r="C15" t="str">
            <v>2016-kr/GJ</v>
          </cell>
          <cell r="D15" t="str">
            <v>2016-kr/GJ</v>
          </cell>
          <cell r="E15" t="str">
            <v>2016-kr/GJ</v>
          </cell>
          <cell r="F15" t="str">
            <v>2016-kr/GJ</v>
          </cell>
          <cell r="G15" t="str">
            <v>2016-kr/GJ</v>
          </cell>
          <cell r="H15" t="str">
            <v>2016-kr/GJ</v>
          </cell>
          <cell r="I15" t="str">
            <v>2016-kr/GJ</v>
          </cell>
          <cell r="J15" t="str">
            <v>2016-kr/GJ</v>
          </cell>
          <cell r="K15" t="str">
            <v>2016-kr/GJ</v>
          </cell>
          <cell r="L15" t="str">
            <v>2016-kr/GJ</v>
          </cell>
          <cell r="M15" t="str">
            <v>2016-kr/GJ</v>
          </cell>
          <cell r="N15" t="str">
            <v>2016-kr/GJ</v>
          </cell>
          <cell r="O15" t="str">
            <v>2016-kr/GJ</v>
          </cell>
          <cell r="P15" t="str">
            <v>2016-kr/GJ</v>
          </cell>
          <cell r="Q15" t="str">
            <v>2016-kr/GJ</v>
          </cell>
          <cell r="R15" t="str">
            <v>2016-kr/GJ</v>
          </cell>
          <cell r="S15" t="str">
            <v>2016-kr/GJ</v>
          </cell>
          <cell r="T15" t="str">
            <v>2016-kr/GJ</v>
          </cell>
          <cell r="U15" t="str">
            <v>2016-kr/GJ</v>
          </cell>
          <cell r="V15" t="str">
            <v>2016-kr/GJ</v>
          </cell>
          <cell r="W15" t="str">
            <v>2016-kr/GJ</v>
          </cell>
          <cell r="X15" t="str">
            <v>2016-kr/GJ</v>
          </cell>
          <cell r="Y15" t="str">
            <v>2016-kr/GJ</v>
          </cell>
          <cell r="Z15" t="str">
            <v>2016-kr/GJ</v>
          </cell>
          <cell r="AA15" t="str">
            <v>2016-kr/GJ</v>
          </cell>
          <cell r="AB15" t="str">
            <v>2016-kr/GJ</v>
          </cell>
          <cell r="AC15" t="str">
            <v>2016-kr/GJ</v>
          </cell>
          <cell r="AD15" t="str">
            <v>2016-kr/GJ</v>
          </cell>
          <cell r="AE15" t="str">
            <v>2016-kr/GJ</v>
          </cell>
          <cell r="AF15" t="str">
            <v>2016-kr/GJ</v>
          </cell>
          <cell r="AG15" t="str">
            <v>2016-kr/GJ</v>
          </cell>
        </row>
        <row r="16">
          <cell r="B16">
            <v>58.92580095566354</v>
          </cell>
          <cell r="C16">
            <v>71.763649059011556</v>
          </cell>
          <cell r="D16">
            <v>0</v>
          </cell>
          <cell r="E16">
            <v>0</v>
          </cell>
          <cell r="F16">
            <v>0</v>
          </cell>
          <cell r="G16">
            <v>190.24153845670315</v>
          </cell>
          <cell r="H16">
            <v>77.06459109766854</v>
          </cell>
          <cell r="I16">
            <v>0</v>
          </cell>
          <cell r="J16">
            <v>0</v>
          </cell>
          <cell r="K16">
            <v>0</v>
          </cell>
          <cell r="L16">
            <v>59.549354404929765</v>
          </cell>
          <cell r="M16">
            <v>19.180855397148676</v>
          </cell>
          <cell r="N16">
            <v>0</v>
          </cell>
          <cell r="O16">
            <v>0</v>
          </cell>
          <cell r="P16">
            <v>0</v>
          </cell>
          <cell r="Q16">
            <v>0</v>
          </cell>
          <cell r="R16">
            <v>0</v>
          </cell>
        </row>
        <row r="17">
          <cell r="B17">
            <v>58.465930286829597</v>
          </cell>
          <cell r="C17">
            <v>71.23967889040803</v>
          </cell>
          <cell r="D17">
            <v>0</v>
          </cell>
          <cell r="E17">
            <v>0</v>
          </cell>
          <cell r="F17">
            <v>0</v>
          </cell>
          <cell r="G17">
            <v>205.46952199781248</v>
          </cell>
          <cell r="H17">
            <v>76.487499649269125</v>
          </cell>
          <cell r="I17">
            <v>0</v>
          </cell>
          <cell r="J17">
            <v>0</v>
          </cell>
          <cell r="K17">
            <v>0</v>
          </cell>
          <cell r="L17">
            <v>59.175222335369995</v>
          </cell>
          <cell r="M17">
            <v>20.697708757637471</v>
          </cell>
          <cell r="N17">
            <v>0</v>
          </cell>
          <cell r="O17">
            <v>0</v>
          </cell>
          <cell r="P17">
            <v>0</v>
          </cell>
          <cell r="Q17">
            <v>0</v>
          </cell>
          <cell r="R17">
            <v>0</v>
          </cell>
        </row>
        <row r="18">
          <cell r="B18">
            <v>58.483957867379701</v>
          </cell>
          <cell r="C18">
            <v>70.704271349720983</v>
          </cell>
          <cell r="D18">
            <v>0</v>
          </cell>
          <cell r="E18">
            <v>0</v>
          </cell>
          <cell r="F18">
            <v>0</v>
          </cell>
          <cell r="G18">
            <v>205.00329146634425</v>
          </cell>
          <cell r="H18">
            <v>74.930192993491247</v>
          </cell>
          <cell r="I18">
            <v>0</v>
          </cell>
          <cell r="J18">
            <v>0</v>
          </cell>
          <cell r="K18">
            <v>0</v>
          </cell>
          <cell r="L18">
            <v>59.080732947659094</v>
          </cell>
          <cell r="M18">
            <v>22.5081466395112</v>
          </cell>
          <cell r="N18">
            <v>0</v>
          </cell>
          <cell r="O18">
            <v>0</v>
          </cell>
          <cell r="P18">
            <v>0</v>
          </cell>
          <cell r="Q18">
            <v>0</v>
          </cell>
          <cell r="R18">
            <v>0</v>
          </cell>
        </row>
        <row r="19">
          <cell r="B19">
            <v>58.995998149242141</v>
          </cell>
          <cell r="C19">
            <v>70.872583275214268</v>
          </cell>
          <cell r="D19">
            <v>0</v>
          </cell>
          <cell r="E19">
            <v>0</v>
          </cell>
          <cell r="F19">
            <v>0</v>
          </cell>
          <cell r="G19">
            <v>206.90253903139083</v>
          </cell>
          <cell r="H19">
            <v>74.131507243185411</v>
          </cell>
          <cell r="I19">
            <v>0</v>
          </cell>
          <cell r="J19">
            <v>0</v>
          </cell>
          <cell r="K19">
            <v>0</v>
          </cell>
          <cell r="L19">
            <v>64.668690278976968</v>
          </cell>
          <cell r="M19">
            <v>27.499083503054987</v>
          </cell>
          <cell r="N19">
            <v>0</v>
          </cell>
          <cell r="O19">
            <v>0</v>
          </cell>
          <cell r="P19">
            <v>0</v>
          </cell>
          <cell r="Q19">
            <v>0</v>
          </cell>
          <cell r="R19">
            <v>0</v>
          </cell>
        </row>
        <row r="20">
          <cell r="B20">
            <v>59.597657841140524</v>
          </cell>
          <cell r="C20">
            <v>71.583375409175758</v>
          </cell>
          <cell r="D20">
            <v>0</v>
          </cell>
          <cell r="E20">
            <v>0</v>
          </cell>
          <cell r="F20">
            <v>0</v>
          </cell>
          <cell r="G20">
            <v>226.4406539941163</v>
          </cell>
          <cell r="H20">
            <v>74.922325873280471</v>
          </cell>
          <cell r="I20">
            <v>0</v>
          </cell>
          <cell r="J20">
            <v>0</v>
          </cell>
          <cell r="K20">
            <v>0</v>
          </cell>
          <cell r="L20">
            <v>70.264562118126264</v>
          </cell>
          <cell r="M20">
            <v>32.587881873727085</v>
          </cell>
          <cell r="N20">
            <v>0</v>
          </cell>
          <cell r="O20">
            <v>0</v>
          </cell>
          <cell r="P20">
            <v>0</v>
          </cell>
          <cell r="Q20">
            <v>0</v>
          </cell>
          <cell r="R20">
            <v>0</v>
          </cell>
        </row>
        <row r="21">
          <cell r="B21">
            <v>54.9</v>
          </cell>
          <cell r="C21">
            <v>75.2</v>
          </cell>
          <cell r="D21">
            <v>0</v>
          </cell>
          <cell r="E21">
            <v>0</v>
          </cell>
          <cell r="F21">
            <v>0</v>
          </cell>
          <cell r="G21">
            <v>245.8</v>
          </cell>
          <cell r="H21">
            <v>74.900000000000006</v>
          </cell>
          <cell r="I21">
            <v>0</v>
          </cell>
          <cell r="J21">
            <v>0</v>
          </cell>
          <cell r="K21">
            <v>0</v>
          </cell>
          <cell r="L21">
            <v>54.9</v>
          </cell>
          <cell r="M21">
            <v>31.995491803278689</v>
          </cell>
          <cell r="N21">
            <v>0</v>
          </cell>
          <cell r="O21">
            <v>0</v>
          </cell>
          <cell r="P21">
            <v>0</v>
          </cell>
          <cell r="Q21">
            <v>0</v>
          </cell>
          <cell r="R21">
            <v>0</v>
          </cell>
        </row>
        <row r="22">
          <cell r="B22">
            <v>54.9</v>
          </cell>
          <cell r="C22">
            <v>75.2</v>
          </cell>
          <cell r="D22">
            <v>0</v>
          </cell>
          <cell r="E22">
            <v>0</v>
          </cell>
          <cell r="F22">
            <v>0</v>
          </cell>
          <cell r="G22">
            <v>245.8</v>
          </cell>
          <cell r="H22">
            <v>74.900000000000006</v>
          </cell>
          <cell r="I22">
            <v>0</v>
          </cell>
          <cell r="J22">
            <v>0</v>
          </cell>
          <cell r="K22">
            <v>0</v>
          </cell>
          <cell r="L22">
            <v>54.9</v>
          </cell>
          <cell r="M22">
            <v>31.995491803278689</v>
          </cell>
          <cell r="N22">
            <v>0</v>
          </cell>
          <cell r="O22">
            <v>0</v>
          </cell>
          <cell r="P22">
            <v>0</v>
          </cell>
          <cell r="Q22">
            <v>0</v>
          </cell>
          <cell r="R22">
            <v>0</v>
          </cell>
        </row>
        <row r="23">
          <cell r="B23">
            <v>54.9</v>
          </cell>
          <cell r="C23">
            <v>75.2</v>
          </cell>
          <cell r="D23">
            <v>0</v>
          </cell>
          <cell r="E23">
            <v>0</v>
          </cell>
          <cell r="F23">
            <v>0</v>
          </cell>
          <cell r="G23">
            <v>4.5</v>
          </cell>
          <cell r="H23">
            <v>74.900000000000006</v>
          </cell>
          <cell r="I23">
            <v>0</v>
          </cell>
          <cell r="J23">
            <v>0</v>
          </cell>
          <cell r="K23">
            <v>0</v>
          </cell>
          <cell r="L23">
            <v>54.9</v>
          </cell>
          <cell r="M23">
            <v>31.995491803278689</v>
          </cell>
          <cell r="N23">
            <v>0</v>
          </cell>
          <cell r="O23">
            <v>0</v>
          </cell>
          <cell r="P23">
            <v>0</v>
          </cell>
          <cell r="Q23">
            <v>0</v>
          </cell>
          <cell r="R23">
            <v>0</v>
          </cell>
        </row>
        <row r="24">
          <cell r="B24">
            <v>54.9</v>
          </cell>
          <cell r="C24">
            <v>75.2</v>
          </cell>
          <cell r="D24">
            <v>0</v>
          </cell>
          <cell r="E24">
            <v>0</v>
          </cell>
          <cell r="F24">
            <v>0</v>
          </cell>
          <cell r="G24">
            <v>4.5</v>
          </cell>
          <cell r="H24">
            <v>74.900000000000006</v>
          </cell>
          <cell r="I24">
            <v>0</v>
          </cell>
          <cell r="J24">
            <v>0</v>
          </cell>
          <cell r="K24">
            <v>0</v>
          </cell>
          <cell r="L24">
            <v>54.9</v>
          </cell>
          <cell r="M24">
            <v>31.995491803278689</v>
          </cell>
          <cell r="N24">
            <v>0</v>
          </cell>
          <cell r="O24">
            <v>0</v>
          </cell>
          <cell r="P24">
            <v>0</v>
          </cell>
          <cell r="Q24">
            <v>0</v>
          </cell>
          <cell r="R24">
            <v>0</v>
          </cell>
        </row>
        <row r="25">
          <cell r="B25">
            <v>54.9</v>
          </cell>
          <cell r="C25">
            <v>75.2</v>
          </cell>
          <cell r="D25">
            <v>0</v>
          </cell>
          <cell r="E25">
            <v>0</v>
          </cell>
          <cell r="F25">
            <v>0</v>
          </cell>
          <cell r="G25">
            <v>4.5</v>
          </cell>
          <cell r="H25">
            <v>74.900000000000006</v>
          </cell>
          <cell r="I25">
            <v>0</v>
          </cell>
          <cell r="J25">
            <v>0</v>
          </cell>
          <cell r="K25">
            <v>0</v>
          </cell>
          <cell r="L25">
            <v>54.9</v>
          </cell>
          <cell r="M25">
            <v>31.995491803278689</v>
          </cell>
          <cell r="N25">
            <v>0</v>
          </cell>
          <cell r="O25">
            <v>0</v>
          </cell>
          <cell r="P25">
            <v>0</v>
          </cell>
          <cell r="Q25">
            <v>0</v>
          </cell>
          <cell r="R25">
            <v>0</v>
          </cell>
        </row>
        <row r="26">
          <cell r="B26">
            <v>109.8</v>
          </cell>
          <cell r="C26">
            <v>150.4</v>
          </cell>
          <cell r="D26">
            <v>0</v>
          </cell>
          <cell r="E26">
            <v>0</v>
          </cell>
          <cell r="F26">
            <v>0</v>
          </cell>
          <cell r="G26">
            <v>4.5</v>
          </cell>
          <cell r="H26">
            <v>149.80000000000001</v>
          </cell>
          <cell r="I26">
            <v>0</v>
          </cell>
          <cell r="J26">
            <v>0</v>
          </cell>
          <cell r="K26">
            <v>0</v>
          </cell>
          <cell r="L26">
            <v>109.8</v>
          </cell>
          <cell r="M26">
            <v>31.995491803278689</v>
          </cell>
          <cell r="N26">
            <v>0</v>
          </cell>
          <cell r="O26">
            <v>0</v>
          </cell>
          <cell r="P26">
            <v>0</v>
          </cell>
          <cell r="Q26">
            <v>0</v>
          </cell>
          <cell r="R26">
            <v>0</v>
          </cell>
        </row>
        <row r="27">
          <cell r="B27">
            <v>109.8</v>
          </cell>
          <cell r="C27">
            <v>150.4</v>
          </cell>
          <cell r="D27">
            <v>0</v>
          </cell>
          <cell r="E27">
            <v>0</v>
          </cell>
          <cell r="F27">
            <v>0</v>
          </cell>
          <cell r="G27">
            <v>4.5</v>
          </cell>
          <cell r="H27">
            <v>149.80000000000001</v>
          </cell>
          <cell r="I27">
            <v>0</v>
          </cell>
          <cell r="J27">
            <v>0</v>
          </cell>
          <cell r="K27">
            <v>0</v>
          </cell>
          <cell r="L27">
            <v>109.8</v>
          </cell>
          <cell r="M27">
            <v>31.995491803278689</v>
          </cell>
          <cell r="N27">
            <v>0</v>
          </cell>
          <cell r="O27">
            <v>0</v>
          </cell>
          <cell r="P27">
            <v>0</v>
          </cell>
          <cell r="Q27">
            <v>0</v>
          </cell>
          <cell r="R27">
            <v>0</v>
          </cell>
        </row>
        <row r="28">
          <cell r="B28">
            <v>109.8</v>
          </cell>
          <cell r="C28">
            <v>150.4</v>
          </cell>
          <cell r="D28">
            <v>0</v>
          </cell>
          <cell r="E28">
            <v>0</v>
          </cell>
          <cell r="F28">
            <v>0</v>
          </cell>
          <cell r="G28">
            <v>4.5</v>
          </cell>
          <cell r="H28">
            <v>149.80000000000001</v>
          </cell>
          <cell r="I28">
            <v>0</v>
          </cell>
          <cell r="J28">
            <v>0</v>
          </cell>
          <cell r="K28">
            <v>0</v>
          </cell>
          <cell r="L28">
            <v>109.8</v>
          </cell>
          <cell r="M28">
            <v>31.995491803278689</v>
          </cell>
          <cell r="N28">
            <v>0</v>
          </cell>
          <cell r="O28">
            <v>0</v>
          </cell>
          <cell r="P28">
            <v>0</v>
          </cell>
          <cell r="Q28">
            <v>0</v>
          </cell>
          <cell r="R28">
            <v>0</v>
          </cell>
        </row>
        <row r="29">
          <cell r="B29">
            <v>109.8</v>
          </cell>
          <cell r="C29">
            <v>150.4</v>
          </cell>
          <cell r="D29">
            <v>0</v>
          </cell>
          <cell r="E29">
            <v>0</v>
          </cell>
          <cell r="F29">
            <v>0</v>
          </cell>
          <cell r="G29">
            <v>4.5</v>
          </cell>
          <cell r="H29">
            <v>149.80000000000001</v>
          </cell>
          <cell r="I29">
            <v>0</v>
          </cell>
          <cell r="J29">
            <v>0</v>
          </cell>
          <cell r="K29">
            <v>0</v>
          </cell>
          <cell r="L29">
            <v>109.8</v>
          </cell>
          <cell r="M29">
            <v>31.995491803278689</v>
          </cell>
          <cell r="N29">
            <v>0</v>
          </cell>
          <cell r="O29">
            <v>0</v>
          </cell>
          <cell r="P29">
            <v>0</v>
          </cell>
          <cell r="Q29">
            <v>0</v>
          </cell>
          <cell r="R29">
            <v>0</v>
          </cell>
        </row>
        <row r="30">
          <cell r="B30">
            <v>109.8</v>
          </cell>
          <cell r="C30">
            <v>150.4</v>
          </cell>
          <cell r="D30">
            <v>0</v>
          </cell>
          <cell r="E30">
            <v>0</v>
          </cell>
          <cell r="F30">
            <v>0</v>
          </cell>
          <cell r="G30">
            <v>4.5</v>
          </cell>
          <cell r="H30">
            <v>149.80000000000001</v>
          </cell>
          <cell r="I30">
            <v>0</v>
          </cell>
          <cell r="J30">
            <v>0</v>
          </cell>
          <cell r="K30">
            <v>0</v>
          </cell>
          <cell r="L30">
            <v>109.8</v>
          </cell>
          <cell r="M30">
            <v>31.995491803278689</v>
          </cell>
          <cell r="N30">
            <v>0</v>
          </cell>
          <cell r="O30">
            <v>0</v>
          </cell>
          <cell r="P30">
            <v>0</v>
          </cell>
          <cell r="Q30">
            <v>0</v>
          </cell>
          <cell r="R30">
            <v>0</v>
          </cell>
        </row>
        <row r="31">
          <cell r="B31">
            <v>109.8</v>
          </cell>
          <cell r="C31">
            <v>150.4</v>
          </cell>
          <cell r="D31">
            <v>0</v>
          </cell>
          <cell r="E31">
            <v>0</v>
          </cell>
          <cell r="F31">
            <v>0</v>
          </cell>
          <cell r="G31">
            <v>4.5</v>
          </cell>
          <cell r="H31">
            <v>149.80000000000001</v>
          </cell>
          <cell r="I31">
            <v>0</v>
          </cell>
          <cell r="J31">
            <v>0</v>
          </cell>
          <cell r="K31">
            <v>0</v>
          </cell>
          <cell r="L31">
            <v>109.8</v>
          </cell>
          <cell r="M31">
            <v>31.995491803278689</v>
          </cell>
          <cell r="N31">
            <v>0</v>
          </cell>
          <cell r="O31">
            <v>0</v>
          </cell>
          <cell r="P31">
            <v>0</v>
          </cell>
          <cell r="Q31">
            <v>0</v>
          </cell>
          <cell r="R31">
            <v>0</v>
          </cell>
        </row>
        <row r="32">
          <cell r="B32">
            <v>109.8</v>
          </cell>
          <cell r="C32">
            <v>150.4</v>
          </cell>
          <cell r="D32">
            <v>0</v>
          </cell>
          <cell r="E32">
            <v>0</v>
          </cell>
          <cell r="F32">
            <v>0</v>
          </cell>
          <cell r="G32">
            <v>4.5</v>
          </cell>
          <cell r="H32">
            <v>149.80000000000001</v>
          </cell>
          <cell r="I32">
            <v>0</v>
          </cell>
          <cell r="J32">
            <v>0</v>
          </cell>
          <cell r="K32">
            <v>0</v>
          </cell>
          <cell r="L32">
            <v>109.8</v>
          </cell>
          <cell r="M32">
            <v>31.995491803278689</v>
          </cell>
          <cell r="N32">
            <v>0</v>
          </cell>
          <cell r="O32">
            <v>0</v>
          </cell>
          <cell r="P32">
            <v>0</v>
          </cell>
          <cell r="Q32">
            <v>0</v>
          </cell>
          <cell r="R32">
            <v>0</v>
          </cell>
        </row>
        <row r="33">
          <cell r="B33">
            <v>109.8</v>
          </cell>
          <cell r="C33">
            <v>150.4</v>
          </cell>
          <cell r="D33">
            <v>0</v>
          </cell>
          <cell r="E33">
            <v>0</v>
          </cell>
          <cell r="F33">
            <v>0</v>
          </cell>
          <cell r="G33">
            <v>4.5</v>
          </cell>
          <cell r="H33">
            <v>149.80000000000001</v>
          </cell>
          <cell r="I33">
            <v>0</v>
          </cell>
          <cell r="J33">
            <v>0</v>
          </cell>
          <cell r="K33">
            <v>0</v>
          </cell>
          <cell r="L33">
            <v>109.8</v>
          </cell>
          <cell r="M33">
            <v>31.995491803278689</v>
          </cell>
          <cell r="N33">
            <v>0</v>
          </cell>
          <cell r="O33">
            <v>0</v>
          </cell>
          <cell r="P33">
            <v>0</v>
          </cell>
          <cell r="Q33">
            <v>0</v>
          </cell>
          <cell r="R33">
            <v>0</v>
          </cell>
        </row>
        <row r="34">
          <cell r="B34">
            <v>109.8</v>
          </cell>
          <cell r="C34">
            <v>150.4</v>
          </cell>
          <cell r="D34">
            <v>0</v>
          </cell>
          <cell r="E34">
            <v>0</v>
          </cell>
          <cell r="F34">
            <v>0</v>
          </cell>
          <cell r="G34">
            <v>4.5</v>
          </cell>
          <cell r="H34">
            <v>149.80000000000001</v>
          </cell>
          <cell r="I34">
            <v>0</v>
          </cell>
          <cell r="J34">
            <v>0</v>
          </cell>
          <cell r="K34">
            <v>0</v>
          </cell>
          <cell r="L34">
            <v>109.8</v>
          </cell>
          <cell r="M34">
            <v>31.995491803278689</v>
          </cell>
          <cell r="N34">
            <v>0</v>
          </cell>
          <cell r="O34">
            <v>0</v>
          </cell>
          <cell r="P34">
            <v>0</v>
          </cell>
          <cell r="Q34">
            <v>0</v>
          </cell>
          <cell r="R34">
            <v>0</v>
          </cell>
        </row>
        <row r="35">
          <cell r="B35">
            <v>109.8</v>
          </cell>
          <cell r="C35">
            <v>150.4</v>
          </cell>
          <cell r="D35">
            <v>0</v>
          </cell>
          <cell r="E35">
            <v>0</v>
          </cell>
          <cell r="F35">
            <v>0</v>
          </cell>
          <cell r="G35">
            <v>4.5</v>
          </cell>
          <cell r="H35">
            <v>149.80000000000001</v>
          </cell>
          <cell r="I35">
            <v>0</v>
          </cell>
          <cell r="J35">
            <v>0</v>
          </cell>
          <cell r="K35">
            <v>0</v>
          </cell>
          <cell r="L35">
            <v>109.8</v>
          </cell>
          <cell r="M35">
            <v>31.995491803278689</v>
          </cell>
          <cell r="N35">
            <v>0</v>
          </cell>
          <cell r="O35">
            <v>0</v>
          </cell>
          <cell r="P35">
            <v>0</v>
          </cell>
          <cell r="Q35">
            <v>0</v>
          </cell>
          <cell r="R35">
            <v>0</v>
          </cell>
        </row>
        <row r="36">
          <cell r="B36">
            <v>109.8</v>
          </cell>
          <cell r="C36">
            <v>150.4</v>
          </cell>
          <cell r="D36">
            <v>0</v>
          </cell>
          <cell r="E36">
            <v>0</v>
          </cell>
          <cell r="F36">
            <v>0</v>
          </cell>
          <cell r="G36">
            <v>4.5</v>
          </cell>
          <cell r="H36">
            <v>149.80000000000001</v>
          </cell>
          <cell r="I36">
            <v>0</v>
          </cell>
          <cell r="J36">
            <v>0</v>
          </cell>
          <cell r="K36">
            <v>0</v>
          </cell>
          <cell r="L36">
            <v>109.8</v>
          </cell>
          <cell r="M36">
            <v>31.995491803278689</v>
          </cell>
          <cell r="N36">
            <v>0</v>
          </cell>
          <cell r="O36">
            <v>0</v>
          </cell>
          <cell r="P36">
            <v>0</v>
          </cell>
          <cell r="Q36">
            <v>0</v>
          </cell>
          <cell r="R36">
            <v>0</v>
          </cell>
        </row>
        <row r="37">
          <cell r="B37">
            <v>109.8</v>
          </cell>
          <cell r="C37">
            <v>150.4</v>
          </cell>
          <cell r="D37">
            <v>0</v>
          </cell>
          <cell r="E37">
            <v>0</v>
          </cell>
          <cell r="F37">
            <v>0</v>
          </cell>
          <cell r="G37">
            <v>4.5</v>
          </cell>
          <cell r="H37">
            <v>149.80000000000001</v>
          </cell>
          <cell r="I37">
            <v>0</v>
          </cell>
          <cell r="J37">
            <v>0</v>
          </cell>
          <cell r="K37">
            <v>0</v>
          </cell>
          <cell r="L37">
            <v>109.8</v>
          </cell>
          <cell r="M37">
            <v>31.995491803278689</v>
          </cell>
          <cell r="N37">
            <v>0</v>
          </cell>
          <cell r="O37">
            <v>0</v>
          </cell>
          <cell r="P37">
            <v>0</v>
          </cell>
          <cell r="Q37">
            <v>0</v>
          </cell>
          <cell r="R37">
            <v>0</v>
          </cell>
        </row>
        <row r="38">
          <cell r="B38">
            <v>109.8</v>
          </cell>
          <cell r="C38">
            <v>150.4</v>
          </cell>
          <cell r="D38">
            <v>0</v>
          </cell>
          <cell r="E38">
            <v>0</v>
          </cell>
          <cell r="F38">
            <v>0</v>
          </cell>
          <cell r="G38">
            <v>4.5</v>
          </cell>
          <cell r="H38">
            <v>149.80000000000001</v>
          </cell>
          <cell r="I38">
            <v>0</v>
          </cell>
          <cell r="J38">
            <v>0</v>
          </cell>
          <cell r="K38">
            <v>0</v>
          </cell>
          <cell r="L38">
            <v>109.8</v>
          </cell>
          <cell r="M38">
            <v>31.995491803278689</v>
          </cell>
          <cell r="N38">
            <v>0</v>
          </cell>
          <cell r="O38">
            <v>0</v>
          </cell>
          <cell r="P38">
            <v>0</v>
          </cell>
          <cell r="Q38">
            <v>0</v>
          </cell>
          <cell r="R38">
            <v>0</v>
          </cell>
        </row>
        <row r="39">
          <cell r="B39">
            <v>109.8</v>
          </cell>
          <cell r="C39">
            <v>150.4</v>
          </cell>
          <cell r="D39">
            <v>0</v>
          </cell>
          <cell r="E39">
            <v>0</v>
          </cell>
          <cell r="F39">
            <v>0</v>
          </cell>
          <cell r="G39">
            <v>4.5</v>
          </cell>
          <cell r="H39">
            <v>149.80000000000001</v>
          </cell>
          <cell r="I39">
            <v>0</v>
          </cell>
          <cell r="J39">
            <v>0</v>
          </cell>
          <cell r="K39">
            <v>0</v>
          </cell>
          <cell r="L39">
            <v>109.8</v>
          </cell>
          <cell r="M39">
            <v>31.995491803278689</v>
          </cell>
          <cell r="N39">
            <v>0</v>
          </cell>
          <cell r="O39">
            <v>0</v>
          </cell>
          <cell r="P39">
            <v>0</v>
          </cell>
          <cell r="Q39">
            <v>0</v>
          </cell>
          <cell r="R39">
            <v>0</v>
          </cell>
        </row>
        <row r="40">
          <cell r="B40">
            <v>109.8</v>
          </cell>
          <cell r="C40">
            <v>150.4</v>
          </cell>
          <cell r="D40">
            <v>0</v>
          </cell>
          <cell r="E40">
            <v>0</v>
          </cell>
          <cell r="F40">
            <v>0</v>
          </cell>
          <cell r="G40">
            <v>4.5</v>
          </cell>
          <cell r="H40">
            <v>149.80000000000001</v>
          </cell>
          <cell r="I40">
            <v>0</v>
          </cell>
          <cell r="J40">
            <v>0</v>
          </cell>
          <cell r="K40">
            <v>0</v>
          </cell>
          <cell r="L40">
            <v>109.8</v>
          </cell>
          <cell r="M40">
            <v>31.995491803278689</v>
          </cell>
          <cell r="N40">
            <v>0</v>
          </cell>
          <cell r="O40">
            <v>0</v>
          </cell>
          <cell r="P40">
            <v>0</v>
          </cell>
          <cell r="Q40">
            <v>0</v>
          </cell>
          <cell r="R40">
            <v>0</v>
          </cell>
        </row>
        <row r="41">
          <cell r="B41">
            <v>109.8</v>
          </cell>
          <cell r="C41">
            <v>150.4</v>
          </cell>
          <cell r="D41">
            <v>0</v>
          </cell>
          <cell r="E41">
            <v>0</v>
          </cell>
          <cell r="F41">
            <v>0</v>
          </cell>
          <cell r="G41">
            <v>4.5</v>
          </cell>
          <cell r="H41">
            <v>149.80000000000001</v>
          </cell>
          <cell r="I41">
            <v>0</v>
          </cell>
          <cell r="J41">
            <v>0</v>
          </cell>
          <cell r="K41">
            <v>0</v>
          </cell>
          <cell r="L41">
            <v>109.8</v>
          </cell>
          <cell r="M41">
            <v>31.995491803278689</v>
          </cell>
          <cell r="N41">
            <v>0</v>
          </cell>
          <cell r="O41">
            <v>0</v>
          </cell>
          <cell r="P41">
            <v>0</v>
          </cell>
          <cell r="Q41">
            <v>0</v>
          </cell>
          <cell r="R41">
            <v>0</v>
          </cell>
        </row>
        <row r="42">
          <cell r="B42">
            <v>109.8</v>
          </cell>
          <cell r="C42">
            <v>150.4</v>
          </cell>
          <cell r="D42">
            <v>0</v>
          </cell>
          <cell r="E42">
            <v>0</v>
          </cell>
          <cell r="F42">
            <v>0</v>
          </cell>
          <cell r="G42">
            <v>4.5</v>
          </cell>
          <cell r="H42">
            <v>149.80000000000001</v>
          </cell>
          <cell r="I42">
            <v>0</v>
          </cell>
          <cell r="J42">
            <v>0</v>
          </cell>
          <cell r="K42">
            <v>0</v>
          </cell>
          <cell r="L42">
            <v>109.8</v>
          </cell>
          <cell r="M42">
            <v>31.995491803278689</v>
          </cell>
          <cell r="N42">
            <v>0</v>
          </cell>
          <cell r="O42">
            <v>0</v>
          </cell>
          <cell r="P42">
            <v>0</v>
          </cell>
          <cell r="Q42">
            <v>0</v>
          </cell>
          <cell r="R42">
            <v>0</v>
          </cell>
        </row>
        <row r="43">
          <cell r="B43">
            <v>109.8</v>
          </cell>
          <cell r="C43">
            <v>150.4</v>
          </cell>
          <cell r="D43">
            <v>0</v>
          </cell>
          <cell r="E43">
            <v>0</v>
          </cell>
          <cell r="F43">
            <v>0</v>
          </cell>
          <cell r="G43">
            <v>4.5</v>
          </cell>
          <cell r="H43">
            <v>149.80000000000001</v>
          </cell>
          <cell r="I43">
            <v>0</v>
          </cell>
          <cell r="J43">
            <v>0</v>
          </cell>
          <cell r="K43">
            <v>0</v>
          </cell>
          <cell r="L43">
            <v>109.8</v>
          </cell>
          <cell r="M43">
            <v>31.995491803278689</v>
          </cell>
          <cell r="N43">
            <v>0</v>
          </cell>
          <cell r="O43">
            <v>0</v>
          </cell>
          <cell r="P43">
            <v>0</v>
          </cell>
          <cell r="Q43">
            <v>0</v>
          </cell>
          <cell r="R43">
            <v>0</v>
          </cell>
        </row>
        <row r="44">
          <cell r="B44">
            <v>109.8</v>
          </cell>
          <cell r="C44">
            <v>150.4</v>
          </cell>
          <cell r="D44">
            <v>0</v>
          </cell>
          <cell r="E44">
            <v>0</v>
          </cell>
          <cell r="F44">
            <v>0</v>
          </cell>
          <cell r="G44">
            <v>4.5</v>
          </cell>
          <cell r="H44">
            <v>149.80000000000001</v>
          </cell>
          <cell r="I44">
            <v>0</v>
          </cell>
          <cell r="J44">
            <v>0</v>
          </cell>
          <cell r="K44">
            <v>0</v>
          </cell>
          <cell r="L44">
            <v>109.8</v>
          </cell>
          <cell r="M44">
            <v>31.995491803278689</v>
          </cell>
          <cell r="N44">
            <v>0</v>
          </cell>
          <cell r="O44">
            <v>0</v>
          </cell>
          <cell r="P44">
            <v>0</v>
          </cell>
          <cell r="Q44">
            <v>0</v>
          </cell>
          <cell r="R44">
            <v>0</v>
          </cell>
        </row>
        <row r="45">
          <cell r="B45">
            <v>109.8</v>
          </cell>
          <cell r="C45">
            <v>150.4</v>
          </cell>
          <cell r="D45">
            <v>0</v>
          </cell>
          <cell r="E45">
            <v>0</v>
          </cell>
          <cell r="F45">
            <v>0</v>
          </cell>
          <cell r="G45">
            <v>4.5</v>
          </cell>
          <cell r="H45">
            <v>149.80000000000001</v>
          </cell>
          <cell r="I45">
            <v>0</v>
          </cell>
          <cell r="J45">
            <v>0</v>
          </cell>
          <cell r="K45">
            <v>0</v>
          </cell>
          <cell r="L45">
            <v>109.8</v>
          </cell>
          <cell r="M45">
            <v>31.995491803278689</v>
          </cell>
          <cell r="N45">
            <v>0</v>
          </cell>
          <cell r="O45">
            <v>0</v>
          </cell>
          <cell r="P45">
            <v>0</v>
          </cell>
          <cell r="Q45">
            <v>0</v>
          </cell>
          <cell r="R45">
            <v>0</v>
          </cell>
        </row>
        <row r="46">
          <cell r="B46">
            <v>109.8</v>
          </cell>
          <cell r="C46">
            <v>150.4</v>
          </cell>
          <cell r="D46">
            <v>0</v>
          </cell>
          <cell r="E46">
            <v>0</v>
          </cell>
          <cell r="F46">
            <v>0</v>
          </cell>
          <cell r="G46">
            <v>4.5</v>
          </cell>
          <cell r="H46">
            <v>149.80000000000001</v>
          </cell>
          <cell r="I46">
            <v>0</v>
          </cell>
          <cell r="J46">
            <v>0</v>
          </cell>
          <cell r="K46">
            <v>0</v>
          </cell>
          <cell r="L46">
            <v>109.8</v>
          </cell>
          <cell r="M46">
            <v>31.995491803278689</v>
          </cell>
          <cell r="N46">
            <v>0</v>
          </cell>
          <cell r="O46">
            <v>0</v>
          </cell>
          <cell r="P46">
            <v>0</v>
          </cell>
          <cell r="Q46">
            <v>0</v>
          </cell>
          <cell r="R46">
            <v>0</v>
          </cell>
        </row>
        <row r="47">
          <cell r="B47">
            <v>109.8</v>
          </cell>
          <cell r="C47">
            <v>150.4</v>
          </cell>
          <cell r="D47">
            <v>0</v>
          </cell>
          <cell r="E47">
            <v>0</v>
          </cell>
          <cell r="F47">
            <v>0</v>
          </cell>
          <cell r="G47">
            <v>4.5</v>
          </cell>
          <cell r="H47">
            <v>149.80000000000001</v>
          </cell>
          <cell r="I47">
            <v>0</v>
          </cell>
          <cell r="J47">
            <v>0</v>
          </cell>
          <cell r="K47">
            <v>0</v>
          </cell>
          <cell r="L47">
            <v>109.8</v>
          </cell>
          <cell r="M47">
            <v>31.995491803278689</v>
          </cell>
          <cell r="N47">
            <v>0</v>
          </cell>
          <cell r="O47">
            <v>0</v>
          </cell>
          <cell r="P47">
            <v>0</v>
          </cell>
          <cell r="Q47">
            <v>0</v>
          </cell>
          <cell r="R47">
            <v>0</v>
          </cell>
        </row>
        <row r="48">
          <cell r="B48">
            <v>109.8</v>
          </cell>
          <cell r="C48">
            <v>150.4</v>
          </cell>
          <cell r="D48">
            <v>0</v>
          </cell>
          <cell r="E48">
            <v>0</v>
          </cell>
          <cell r="F48">
            <v>0</v>
          </cell>
          <cell r="G48">
            <v>4.5</v>
          </cell>
          <cell r="H48">
            <v>149.80000000000001</v>
          </cell>
          <cell r="I48">
            <v>0</v>
          </cell>
          <cell r="J48">
            <v>0</v>
          </cell>
          <cell r="K48">
            <v>0</v>
          </cell>
          <cell r="L48">
            <v>109.8</v>
          </cell>
          <cell r="M48">
            <v>31.995491803278689</v>
          </cell>
          <cell r="N48">
            <v>0</v>
          </cell>
          <cell r="O48">
            <v>0</v>
          </cell>
          <cell r="P48">
            <v>0</v>
          </cell>
          <cell r="Q48">
            <v>0</v>
          </cell>
          <cell r="R48">
            <v>0</v>
          </cell>
        </row>
        <row r="49">
          <cell r="B49">
            <v>109.8</v>
          </cell>
          <cell r="C49">
            <v>150.4</v>
          </cell>
          <cell r="D49">
            <v>0</v>
          </cell>
          <cell r="E49">
            <v>0</v>
          </cell>
          <cell r="F49">
            <v>0</v>
          </cell>
          <cell r="G49">
            <v>4.5</v>
          </cell>
          <cell r="H49">
            <v>149.80000000000001</v>
          </cell>
          <cell r="I49">
            <v>0</v>
          </cell>
          <cell r="J49">
            <v>0</v>
          </cell>
          <cell r="K49">
            <v>0</v>
          </cell>
          <cell r="L49">
            <v>109.8</v>
          </cell>
          <cell r="M49">
            <v>31.995491803278689</v>
          </cell>
          <cell r="N49">
            <v>0</v>
          </cell>
          <cell r="O49">
            <v>0</v>
          </cell>
          <cell r="P49">
            <v>0</v>
          </cell>
          <cell r="Q49">
            <v>0</v>
          </cell>
          <cell r="R49">
            <v>0</v>
          </cell>
        </row>
        <row r="50">
          <cell r="B50">
            <v>109.8</v>
          </cell>
          <cell r="C50">
            <v>150.4</v>
          </cell>
          <cell r="D50">
            <v>0</v>
          </cell>
          <cell r="E50">
            <v>0</v>
          </cell>
          <cell r="F50">
            <v>0</v>
          </cell>
          <cell r="G50">
            <v>4.5</v>
          </cell>
          <cell r="H50">
            <v>149.80000000000001</v>
          </cell>
          <cell r="I50">
            <v>0</v>
          </cell>
          <cell r="J50">
            <v>0</v>
          </cell>
          <cell r="K50">
            <v>0</v>
          </cell>
          <cell r="L50">
            <v>109.8</v>
          </cell>
          <cell r="M50">
            <v>31.995491803278689</v>
          </cell>
          <cell r="N50">
            <v>0</v>
          </cell>
          <cell r="O50">
            <v>0</v>
          </cell>
          <cell r="P50">
            <v>0</v>
          </cell>
          <cell r="Q50">
            <v>0</v>
          </cell>
          <cell r="R50">
            <v>0</v>
          </cell>
        </row>
        <row r="51">
          <cell r="B51">
            <v>109.8</v>
          </cell>
          <cell r="C51">
            <v>150.4</v>
          </cell>
          <cell r="D51">
            <v>0</v>
          </cell>
          <cell r="E51">
            <v>0</v>
          </cell>
          <cell r="F51">
            <v>0</v>
          </cell>
          <cell r="G51">
            <v>4.5</v>
          </cell>
          <cell r="H51">
            <v>149.80000000000001</v>
          </cell>
          <cell r="I51">
            <v>0</v>
          </cell>
          <cell r="J51">
            <v>0</v>
          </cell>
          <cell r="K51">
            <v>0</v>
          </cell>
          <cell r="L51">
            <v>109.8</v>
          </cell>
          <cell r="M51">
            <v>31.995491803278689</v>
          </cell>
          <cell r="N51">
            <v>0</v>
          </cell>
          <cell r="O51">
            <v>0</v>
          </cell>
          <cell r="P51">
            <v>0</v>
          </cell>
          <cell r="Q51">
            <v>0</v>
          </cell>
          <cell r="R51">
            <v>0</v>
          </cell>
        </row>
        <row r="52">
          <cell r="B52">
            <v>109.8</v>
          </cell>
          <cell r="C52">
            <v>150.4</v>
          </cell>
          <cell r="D52">
            <v>0</v>
          </cell>
          <cell r="E52">
            <v>0</v>
          </cell>
          <cell r="F52">
            <v>0</v>
          </cell>
          <cell r="G52">
            <v>4.5</v>
          </cell>
          <cell r="H52">
            <v>149.80000000000001</v>
          </cell>
          <cell r="I52">
            <v>0</v>
          </cell>
          <cell r="J52">
            <v>0</v>
          </cell>
          <cell r="K52">
            <v>0</v>
          </cell>
          <cell r="L52">
            <v>109.8</v>
          </cell>
          <cell r="M52">
            <v>31.995491803278689</v>
          </cell>
          <cell r="N52">
            <v>0</v>
          </cell>
          <cell r="O52">
            <v>0</v>
          </cell>
          <cell r="P52">
            <v>0</v>
          </cell>
          <cell r="Q52">
            <v>0</v>
          </cell>
          <cell r="R52">
            <v>0</v>
          </cell>
        </row>
        <row r="53">
          <cell r="B53">
            <v>109.8</v>
          </cell>
          <cell r="C53">
            <v>150.4</v>
          </cell>
          <cell r="D53">
            <v>0</v>
          </cell>
          <cell r="E53">
            <v>0</v>
          </cell>
          <cell r="F53">
            <v>0</v>
          </cell>
          <cell r="G53">
            <v>4.5</v>
          </cell>
          <cell r="H53">
            <v>149.80000000000001</v>
          </cell>
          <cell r="I53">
            <v>0</v>
          </cell>
          <cell r="J53">
            <v>0</v>
          </cell>
          <cell r="K53">
            <v>0</v>
          </cell>
          <cell r="L53">
            <v>109.8</v>
          </cell>
          <cell r="M53">
            <v>31.995491803278689</v>
          </cell>
          <cell r="N53">
            <v>0</v>
          </cell>
          <cell r="O53">
            <v>0</v>
          </cell>
          <cell r="P53">
            <v>0</v>
          </cell>
          <cell r="Q53">
            <v>0</v>
          </cell>
          <cell r="R53">
            <v>0</v>
          </cell>
        </row>
        <row r="54">
          <cell r="B54">
            <v>109.8</v>
          </cell>
          <cell r="C54">
            <v>150.4</v>
          </cell>
          <cell r="D54">
            <v>0</v>
          </cell>
          <cell r="E54">
            <v>0</v>
          </cell>
          <cell r="F54">
            <v>0</v>
          </cell>
          <cell r="G54">
            <v>4.5</v>
          </cell>
          <cell r="H54">
            <v>149.80000000000001</v>
          </cell>
          <cell r="I54">
            <v>0</v>
          </cell>
          <cell r="J54">
            <v>0</v>
          </cell>
          <cell r="K54">
            <v>0</v>
          </cell>
          <cell r="L54">
            <v>109.8</v>
          </cell>
          <cell r="M54">
            <v>31.995491803278689</v>
          </cell>
          <cell r="N54">
            <v>0</v>
          </cell>
          <cell r="O54">
            <v>0</v>
          </cell>
          <cell r="P54">
            <v>0</v>
          </cell>
          <cell r="Q54">
            <v>0</v>
          </cell>
          <cell r="R54">
            <v>0</v>
          </cell>
        </row>
        <row r="55">
          <cell r="B55">
            <v>109.8</v>
          </cell>
          <cell r="C55">
            <v>150.4</v>
          </cell>
          <cell r="D55">
            <v>0</v>
          </cell>
          <cell r="E55">
            <v>0</v>
          </cell>
          <cell r="F55">
            <v>0</v>
          </cell>
          <cell r="G55">
            <v>4.5</v>
          </cell>
          <cell r="H55">
            <v>149.80000000000001</v>
          </cell>
          <cell r="I55">
            <v>0</v>
          </cell>
          <cell r="J55">
            <v>0</v>
          </cell>
          <cell r="K55">
            <v>0</v>
          </cell>
          <cell r="L55">
            <v>109.8</v>
          </cell>
          <cell r="M55">
            <v>31.995491803278689</v>
          </cell>
          <cell r="N55">
            <v>0</v>
          </cell>
          <cell r="O55">
            <v>0</v>
          </cell>
          <cell r="P55">
            <v>0</v>
          </cell>
          <cell r="Q55">
            <v>0</v>
          </cell>
          <cell r="R55">
            <v>0</v>
          </cell>
        </row>
        <row r="56">
          <cell r="B56">
            <v>109.8</v>
          </cell>
          <cell r="C56">
            <v>150.4</v>
          </cell>
          <cell r="D56">
            <v>0</v>
          </cell>
          <cell r="E56">
            <v>0</v>
          </cell>
          <cell r="F56">
            <v>0</v>
          </cell>
          <cell r="G56">
            <v>4.5</v>
          </cell>
          <cell r="H56">
            <v>149.80000000000001</v>
          </cell>
          <cell r="I56">
            <v>0</v>
          </cell>
          <cell r="J56">
            <v>0</v>
          </cell>
          <cell r="K56">
            <v>0</v>
          </cell>
          <cell r="L56">
            <v>109.8</v>
          </cell>
          <cell r="M56">
            <v>31.995491803278689</v>
          </cell>
          <cell r="N56">
            <v>0</v>
          </cell>
          <cell r="O56">
            <v>0</v>
          </cell>
          <cell r="P56">
            <v>0</v>
          </cell>
          <cell r="Q56">
            <v>0</v>
          </cell>
          <cell r="R56">
            <v>0</v>
          </cell>
        </row>
        <row r="61">
          <cell r="B61">
            <v>58.92580095566354</v>
          </cell>
          <cell r="C61">
            <v>71.763649059011556</v>
          </cell>
          <cell r="D61">
            <v>0</v>
          </cell>
          <cell r="E61">
            <v>0</v>
          </cell>
          <cell r="F61">
            <v>0</v>
          </cell>
          <cell r="G61">
            <v>190.24153845670315</v>
          </cell>
          <cell r="H61">
            <v>77.06459109766854</v>
          </cell>
          <cell r="I61">
            <v>0</v>
          </cell>
          <cell r="J61">
            <v>0</v>
          </cell>
          <cell r="K61">
            <v>0</v>
          </cell>
          <cell r="L61">
            <v>59.549354404929765</v>
          </cell>
          <cell r="M61">
            <v>19.180855397148676</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row>
        <row r="62">
          <cell r="B62">
            <v>58.465930286829597</v>
          </cell>
          <cell r="C62">
            <v>71.23967889040803</v>
          </cell>
          <cell r="D62">
            <v>0</v>
          </cell>
          <cell r="E62">
            <v>0</v>
          </cell>
          <cell r="F62">
            <v>0</v>
          </cell>
          <cell r="G62">
            <v>205.46952199781248</v>
          </cell>
          <cell r="H62">
            <v>76.487499649269125</v>
          </cell>
          <cell r="I62">
            <v>0</v>
          </cell>
          <cell r="J62">
            <v>0</v>
          </cell>
          <cell r="K62">
            <v>0</v>
          </cell>
          <cell r="L62">
            <v>59.175222335369995</v>
          </cell>
          <cell r="M62">
            <v>20.697708757637471</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row>
        <row r="63">
          <cell r="B63">
            <v>58.483957867379701</v>
          </cell>
          <cell r="C63">
            <v>70.704271349720983</v>
          </cell>
          <cell r="D63">
            <v>0</v>
          </cell>
          <cell r="E63">
            <v>0</v>
          </cell>
          <cell r="F63">
            <v>0</v>
          </cell>
          <cell r="G63">
            <v>205.00329146634425</v>
          </cell>
          <cell r="H63">
            <v>74.930192993491247</v>
          </cell>
          <cell r="I63">
            <v>0</v>
          </cell>
          <cell r="J63">
            <v>0</v>
          </cell>
          <cell r="K63">
            <v>0</v>
          </cell>
          <cell r="L63">
            <v>59.080732947659094</v>
          </cell>
          <cell r="M63">
            <v>22.5081466395112</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row>
        <row r="64">
          <cell r="B64">
            <v>58.995998149242141</v>
          </cell>
          <cell r="C64">
            <v>70.872583275214268</v>
          </cell>
          <cell r="D64">
            <v>0</v>
          </cell>
          <cell r="E64">
            <v>0</v>
          </cell>
          <cell r="F64">
            <v>0</v>
          </cell>
          <cell r="G64">
            <v>206.90253903139083</v>
          </cell>
          <cell r="H64">
            <v>74.131507243185411</v>
          </cell>
          <cell r="I64">
            <v>0</v>
          </cell>
          <cell r="J64">
            <v>0</v>
          </cell>
          <cell r="K64">
            <v>0</v>
          </cell>
          <cell r="L64">
            <v>64.668690278976968</v>
          </cell>
          <cell r="M64">
            <v>27.499083503054987</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row>
        <row r="65">
          <cell r="B65">
            <v>59.597657841140524</v>
          </cell>
          <cell r="C65">
            <v>71.583375409175758</v>
          </cell>
          <cell r="D65">
            <v>0</v>
          </cell>
          <cell r="E65">
            <v>0</v>
          </cell>
          <cell r="F65">
            <v>0</v>
          </cell>
          <cell r="G65">
            <v>226.4406539941163</v>
          </cell>
          <cell r="H65">
            <v>74.922325873280471</v>
          </cell>
          <cell r="I65">
            <v>0</v>
          </cell>
          <cell r="J65">
            <v>0</v>
          </cell>
          <cell r="K65">
            <v>0</v>
          </cell>
          <cell r="L65">
            <v>70.264562118126264</v>
          </cell>
          <cell r="M65">
            <v>32.587881873727085</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row>
        <row r="66">
          <cell r="B66">
            <v>54.9</v>
          </cell>
          <cell r="C66">
            <v>75.2</v>
          </cell>
          <cell r="D66">
            <v>0</v>
          </cell>
          <cell r="E66">
            <v>0</v>
          </cell>
          <cell r="F66">
            <v>0</v>
          </cell>
          <cell r="G66">
            <v>245.8</v>
          </cell>
          <cell r="H66">
            <v>74.900000000000006</v>
          </cell>
          <cell r="I66">
            <v>0</v>
          </cell>
          <cell r="J66">
            <v>0</v>
          </cell>
          <cell r="K66">
            <v>0</v>
          </cell>
          <cell r="L66">
            <v>54.9</v>
          </cell>
          <cell r="M66">
            <v>31.995491803278689</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row>
        <row r="67">
          <cell r="B67">
            <v>54.9</v>
          </cell>
          <cell r="C67">
            <v>75.2</v>
          </cell>
          <cell r="D67">
            <v>0</v>
          </cell>
          <cell r="E67">
            <v>0</v>
          </cell>
          <cell r="F67">
            <v>0</v>
          </cell>
          <cell r="G67">
            <v>245.8</v>
          </cell>
          <cell r="H67">
            <v>74.900000000000006</v>
          </cell>
          <cell r="I67">
            <v>0</v>
          </cell>
          <cell r="J67">
            <v>0</v>
          </cell>
          <cell r="K67">
            <v>0</v>
          </cell>
          <cell r="L67">
            <v>54.9</v>
          </cell>
          <cell r="M67">
            <v>31.995491803278689</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row>
        <row r="68">
          <cell r="B68">
            <v>54.9</v>
          </cell>
          <cell r="C68">
            <v>75.2</v>
          </cell>
          <cell r="D68">
            <v>0</v>
          </cell>
          <cell r="E68">
            <v>0</v>
          </cell>
          <cell r="F68">
            <v>0</v>
          </cell>
          <cell r="G68">
            <v>4.5</v>
          </cell>
          <cell r="H68">
            <v>74.900000000000006</v>
          </cell>
          <cell r="I68">
            <v>0</v>
          </cell>
          <cell r="J68">
            <v>0</v>
          </cell>
          <cell r="K68">
            <v>0</v>
          </cell>
          <cell r="L68">
            <v>54.9</v>
          </cell>
          <cell r="M68">
            <v>31.995491803278689</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row>
        <row r="69">
          <cell r="B69">
            <v>54.9</v>
          </cell>
          <cell r="C69">
            <v>75.2</v>
          </cell>
          <cell r="D69">
            <v>0</v>
          </cell>
          <cell r="E69">
            <v>0</v>
          </cell>
          <cell r="F69">
            <v>0</v>
          </cell>
          <cell r="G69">
            <v>4.5</v>
          </cell>
          <cell r="H69">
            <v>74.900000000000006</v>
          </cell>
          <cell r="I69">
            <v>0</v>
          </cell>
          <cell r="J69">
            <v>0</v>
          </cell>
          <cell r="K69">
            <v>0</v>
          </cell>
          <cell r="L69">
            <v>54.9</v>
          </cell>
          <cell r="M69">
            <v>31.995491803278689</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row>
        <row r="70">
          <cell r="B70">
            <v>54.9</v>
          </cell>
          <cell r="C70">
            <v>75.2</v>
          </cell>
          <cell r="D70">
            <v>0</v>
          </cell>
          <cell r="E70">
            <v>0</v>
          </cell>
          <cell r="F70">
            <v>0</v>
          </cell>
          <cell r="G70">
            <v>4.5</v>
          </cell>
          <cell r="H70">
            <v>74.900000000000006</v>
          </cell>
          <cell r="I70">
            <v>0</v>
          </cell>
          <cell r="J70">
            <v>0</v>
          </cell>
          <cell r="K70">
            <v>0</v>
          </cell>
          <cell r="L70">
            <v>54.9</v>
          </cell>
          <cell r="M70">
            <v>31.995491803278689</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row>
        <row r="71">
          <cell r="B71">
            <v>54.9</v>
          </cell>
          <cell r="C71">
            <v>75.2</v>
          </cell>
          <cell r="D71">
            <v>0</v>
          </cell>
          <cell r="E71">
            <v>0</v>
          </cell>
          <cell r="F71">
            <v>0</v>
          </cell>
          <cell r="G71">
            <v>4.5</v>
          </cell>
          <cell r="H71">
            <v>74.900000000000006</v>
          </cell>
          <cell r="I71">
            <v>0</v>
          </cell>
          <cell r="J71">
            <v>0</v>
          </cell>
          <cell r="K71">
            <v>0</v>
          </cell>
          <cell r="L71">
            <v>54.9</v>
          </cell>
          <cell r="M71">
            <v>31.995491803278689</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row>
        <row r="72">
          <cell r="B72">
            <v>54.9</v>
          </cell>
          <cell r="C72">
            <v>75.2</v>
          </cell>
          <cell r="D72">
            <v>0</v>
          </cell>
          <cell r="E72">
            <v>0</v>
          </cell>
          <cell r="F72">
            <v>0</v>
          </cell>
          <cell r="G72">
            <v>4.5</v>
          </cell>
          <cell r="H72">
            <v>74.900000000000006</v>
          </cell>
          <cell r="I72">
            <v>0</v>
          </cell>
          <cell r="J72">
            <v>0</v>
          </cell>
          <cell r="K72">
            <v>0</v>
          </cell>
          <cell r="L72">
            <v>54.9</v>
          </cell>
          <cell r="M72">
            <v>31.995491803278689</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row>
        <row r="73">
          <cell r="B73">
            <v>54.9</v>
          </cell>
          <cell r="C73">
            <v>75.2</v>
          </cell>
          <cell r="D73">
            <v>0</v>
          </cell>
          <cell r="E73">
            <v>0</v>
          </cell>
          <cell r="F73">
            <v>0</v>
          </cell>
          <cell r="G73">
            <v>4.5</v>
          </cell>
          <cell r="H73">
            <v>74.900000000000006</v>
          </cell>
          <cell r="I73">
            <v>0</v>
          </cell>
          <cell r="J73">
            <v>0</v>
          </cell>
          <cell r="K73">
            <v>0</v>
          </cell>
          <cell r="L73">
            <v>54.9</v>
          </cell>
          <cell r="M73">
            <v>31.995491803278689</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row>
        <row r="74">
          <cell r="B74">
            <v>54.9</v>
          </cell>
          <cell r="C74">
            <v>75.2</v>
          </cell>
          <cell r="D74">
            <v>0</v>
          </cell>
          <cell r="E74">
            <v>0</v>
          </cell>
          <cell r="F74">
            <v>0</v>
          </cell>
          <cell r="G74">
            <v>4.5</v>
          </cell>
          <cell r="H74">
            <v>74.900000000000006</v>
          </cell>
          <cell r="I74">
            <v>0</v>
          </cell>
          <cell r="J74">
            <v>0</v>
          </cell>
          <cell r="K74">
            <v>0</v>
          </cell>
          <cell r="L74">
            <v>54.9</v>
          </cell>
          <cell r="M74">
            <v>31.995491803278689</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row>
        <row r="75">
          <cell r="B75">
            <v>54.9</v>
          </cell>
          <cell r="C75">
            <v>75.2</v>
          </cell>
          <cell r="D75">
            <v>0</v>
          </cell>
          <cell r="E75">
            <v>0</v>
          </cell>
          <cell r="F75">
            <v>0</v>
          </cell>
          <cell r="G75">
            <v>4.5</v>
          </cell>
          <cell r="H75">
            <v>74.900000000000006</v>
          </cell>
          <cell r="I75">
            <v>0</v>
          </cell>
          <cell r="J75">
            <v>0</v>
          </cell>
          <cell r="K75">
            <v>0</v>
          </cell>
          <cell r="L75">
            <v>54.9</v>
          </cell>
          <cell r="M75">
            <v>31.995491803278689</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row>
        <row r="76">
          <cell r="B76">
            <v>54.9</v>
          </cell>
          <cell r="C76">
            <v>75.2</v>
          </cell>
          <cell r="D76">
            <v>0</v>
          </cell>
          <cell r="E76">
            <v>0</v>
          </cell>
          <cell r="F76">
            <v>0</v>
          </cell>
          <cell r="G76">
            <v>4.5</v>
          </cell>
          <cell r="H76">
            <v>74.900000000000006</v>
          </cell>
          <cell r="I76">
            <v>0</v>
          </cell>
          <cell r="J76">
            <v>0</v>
          </cell>
          <cell r="K76">
            <v>0</v>
          </cell>
          <cell r="L76">
            <v>54.9</v>
          </cell>
          <cell r="M76">
            <v>31.995491803278689</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row>
        <row r="77">
          <cell r="B77">
            <v>54.9</v>
          </cell>
          <cell r="C77">
            <v>75.2</v>
          </cell>
          <cell r="D77">
            <v>0</v>
          </cell>
          <cell r="E77">
            <v>0</v>
          </cell>
          <cell r="F77">
            <v>0</v>
          </cell>
          <cell r="G77">
            <v>4.5</v>
          </cell>
          <cell r="H77">
            <v>74.900000000000006</v>
          </cell>
          <cell r="I77">
            <v>0</v>
          </cell>
          <cell r="J77">
            <v>0</v>
          </cell>
          <cell r="K77">
            <v>0</v>
          </cell>
          <cell r="L77">
            <v>54.9</v>
          </cell>
          <cell r="M77">
            <v>31.995491803278689</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row>
        <row r="78">
          <cell r="B78">
            <v>54.9</v>
          </cell>
          <cell r="C78">
            <v>75.2</v>
          </cell>
          <cell r="D78">
            <v>0</v>
          </cell>
          <cell r="E78">
            <v>0</v>
          </cell>
          <cell r="F78">
            <v>0</v>
          </cell>
          <cell r="G78">
            <v>4.5</v>
          </cell>
          <cell r="H78">
            <v>74.900000000000006</v>
          </cell>
          <cell r="I78">
            <v>0</v>
          </cell>
          <cell r="J78">
            <v>0</v>
          </cell>
          <cell r="K78">
            <v>0</v>
          </cell>
          <cell r="L78">
            <v>54.9</v>
          </cell>
          <cell r="M78">
            <v>31.995491803278689</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row>
        <row r="79">
          <cell r="B79">
            <v>54.9</v>
          </cell>
          <cell r="C79">
            <v>75.2</v>
          </cell>
          <cell r="D79">
            <v>0</v>
          </cell>
          <cell r="E79">
            <v>0</v>
          </cell>
          <cell r="F79">
            <v>0</v>
          </cell>
          <cell r="G79">
            <v>4.5</v>
          </cell>
          <cell r="H79">
            <v>74.900000000000006</v>
          </cell>
          <cell r="I79">
            <v>0</v>
          </cell>
          <cell r="J79">
            <v>0</v>
          </cell>
          <cell r="K79">
            <v>0</v>
          </cell>
          <cell r="L79">
            <v>54.9</v>
          </cell>
          <cell r="M79">
            <v>31.995491803278689</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row>
        <row r="80">
          <cell r="B80">
            <v>54.9</v>
          </cell>
          <cell r="C80">
            <v>75.2</v>
          </cell>
          <cell r="D80">
            <v>0</v>
          </cell>
          <cell r="E80">
            <v>0</v>
          </cell>
          <cell r="F80">
            <v>0</v>
          </cell>
          <cell r="G80">
            <v>4.5</v>
          </cell>
          <cell r="H80">
            <v>74.900000000000006</v>
          </cell>
          <cell r="I80">
            <v>0</v>
          </cell>
          <cell r="J80">
            <v>0</v>
          </cell>
          <cell r="K80">
            <v>0</v>
          </cell>
          <cell r="L80">
            <v>54.9</v>
          </cell>
          <cell r="M80">
            <v>31.995491803278689</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row>
        <row r="81">
          <cell r="B81">
            <v>54.9</v>
          </cell>
          <cell r="C81">
            <v>75.2</v>
          </cell>
          <cell r="D81">
            <v>0</v>
          </cell>
          <cell r="E81">
            <v>0</v>
          </cell>
          <cell r="F81">
            <v>0</v>
          </cell>
          <cell r="G81">
            <v>4.5</v>
          </cell>
          <cell r="H81">
            <v>74.900000000000006</v>
          </cell>
          <cell r="I81">
            <v>0</v>
          </cell>
          <cell r="J81">
            <v>0</v>
          </cell>
          <cell r="K81">
            <v>0</v>
          </cell>
          <cell r="L81">
            <v>54.9</v>
          </cell>
          <cell r="M81">
            <v>31.995491803278689</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row>
        <row r="82">
          <cell r="B82">
            <v>54.9</v>
          </cell>
          <cell r="C82">
            <v>75.2</v>
          </cell>
          <cell r="D82">
            <v>0</v>
          </cell>
          <cell r="E82">
            <v>0</v>
          </cell>
          <cell r="F82">
            <v>0</v>
          </cell>
          <cell r="G82">
            <v>4.5</v>
          </cell>
          <cell r="H82">
            <v>74.900000000000006</v>
          </cell>
          <cell r="I82">
            <v>0</v>
          </cell>
          <cell r="J82">
            <v>0</v>
          </cell>
          <cell r="K82">
            <v>0</v>
          </cell>
          <cell r="L82">
            <v>54.9</v>
          </cell>
          <cell r="M82">
            <v>31.995491803278689</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row>
        <row r="83">
          <cell r="B83">
            <v>54.9</v>
          </cell>
          <cell r="C83">
            <v>75.2</v>
          </cell>
          <cell r="D83">
            <v>0</v>
          </cell>
          <cell r="E83">
            <v>0</v>
          </cell>
          <cell r="F83">
            <v>0</v>
          </cell>
          <cell r="G83">
            <v>4.5</v>
          </cell>
          <cell r="H83">
            <v>74.900000000000006</v>
          </cell>
          <cell r="I83">
            <v>0</v>
          </cell>
          <cell r="J83">
            <v>0</v>
          </cell>
          <cell r="K83">
            <v>0</v>
          </cell>
          <cell r="L83">
            <v>54.9</v>
          </cell>
          <cell r="M83">
            <v>31.995491803278689</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row>
        <row r="84">
          <cell r="B84">
            <v>54.9</v>
          </cell>
          <cell r="C84">
            <v>75.2</v>
          </cell>
          <cell r="D84">
            <v>0</v>
          </cell>
          <cell r="E84">
            <v>0</v>
          </cell>
          <cell r="F84">
            <v>0</v>
          </cell>
          <cell r="G84">
            <v>4.5</v>
          </cell>
          <cell r="H84">
            <v>74.900000000000006</v>
          </cell>
          <cell r="I84">
            <v>0</v>
          </cell>
          <cell r="J84">
            <v>0</v>
          </cell>
          <cell r="K84">
            <v>0</v>
          </cell>
          <cell r="L84">
            <v>54.9</v>
          </cell>
          <cell r="M84">
            <v>31.995491803278689</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row>
        <row r="85">
          <cell r="B85">
            <v>54.9</v>
          </cell>
          <cell r="C85">
            <v>75.2</v>
          </cell>
          <cell r="D85">
            <v>0</v>
          </cell>
          <cell r="E85">
            <v>0</v>
          </cell>
          <cell r="F85">
            <v>0</v>
          </cell>
          <cell r="G85">
            <v>4.5</v>
          </cell>
          <cell r="H85">
            <v>74.900000000000006</v>
          </cell>
          <cell r="I85">
            <v>0</v>
          </cell>
          <cell r="J85">
            <v>0</v>
          </cell>
          <cell r="K85">
            <v>0</v>
          </cell>
          <cell r="L85">
            <v>54.9</v>
          </cell>
          <cell r="M85">
            <v>31.995491803278689</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row>
        <row r="86">
          <cell r="B86">
            <v>54.9</v>
          </cell>
          <cell r="C86">
            <v>75.2</v>
          </cell>
          <cell r="D86">
            <v>0</v>
          </cell>
          <cell r="E86">
            <v>0</v>
          </cell>
          <cell r="F86">
            <v>0</v>
          </cell>
          <cell r="G86">
            <v>4.5</v>
          </cell>
          <cell r="H86">
            <v>74.900000000000006</v>
          </cell>
          <cell r="I86">
            <v>0</v>
          </cell>
          <cell r="J86">
            <v>0</v>
          </cell>
          <cell r="K86">
            <v>0</v>
          </cell>
          <cell r="L86">
            <v>54.9</v>
          </cell>
          <cell r="M86">
            <v>31.995491803278689</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row>
        <row r="87">
          <cell r="B87">
            <v>54.9</v>
          </cell>
          <cell r="C87">
            <v>75.2</v>
          </cell>
          <cell r="D87">
            <v>0</v>
          </cell>
          <cell r="E87">
            <v>0</v>
          </cell>
          <cell r="F87">
            <v>0</v>
          </cell>
          <cell r="G87">
            <v>4.5</v>
          </cell>
          <cell r="H87">
            <v>74.900000000000006</v>
          </cell>
          <cell r="I87">
            <v>0</v>
          </cell>
          <cell r="J87">
            <v>0</v>
          </cell>
          <cell r="K87">
            <v>0</v>
          </cell>
          <cell r="L87">
            <v>54.9</v>
          </cell>
          <cell r="M87">
            <v>31.995491803278689</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row>
        <row r="88">
          <cell r="B88">
            <v>54.9</v>
          </cell>
          <cell r="C88">
            <v>75.2</v>
          </cell>
          <cell r="D88">
            <v>0</v>
          </cell>
          <cell r="E88">
            <v>0</v>
          </cell>
          <cell r="F88">
            <v>0</v>
          </cell>
          <cell r="G88">
            <v>4.5</v>
          </cell>
          <cell r="H88">
            <v>74.900000000000006</v>
          </cell>
          <cell r="I88">
            <v>0</v>
          </cell>
          <cell r="J88">
            <v>0</v>
          </cell>
          <cell r="K88">
            <v>0</v>
          </cell>
          <cell r="L88">
            <v>54.9</v>
          </cell>
          <cell r="M88">
            <v>31.995491803278689</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row>
        <row r="89">
          <cell r="B89">
            <v>54.9</v>
          </cell>
          <cell r="C89">
            <v>75.2</v>
          </cell>
          <cell r="D89">
            <v>0</v>
          </cell>
          <cell r="E89">
            <v>0</v>
          </cell>
          <cell r="F89">
            <v>0</v>
          </cell>
          <cell r="G89">
            <v>4.5</v>
          </cell>
          <cell r="H89">
            <v>74.900000000000006</v>
          </cell>
          <cell r="I89">
            <v>0</v>
          </cell>
          <cell r="J89">
            <v>0</v>
          </cell>
          <cell r="K89">
            <v>0</v>
          </cell>
          <cell r="L89">
            <v>54.9</v>
          </cell>
          <cell r="M89">
            <v>31.995491803278689</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row>
        <row r="90">
          <cell r="B90">
            <v>54.9</v>
          </cell>
          <cell r="C90">
            <v>75.2</v>
          </cell>
          <cell r="D90">
            <v>0</v>
          </cell>
          <cell r="E90">
            <v>0</v>
          </cell>
          <cell r="F90">
            <v>0</v>
          </cell>
          <cell r="G90">
            <v>4.5</v>
          </cell>
          <cell r="H90">
            <v>74.900000000000006</v>
          </cell>
          <cell r="I90">
            <v>0</v>
          </cell>
          <cell r="J90">
            <v>0</v>
          </cell>
          <cell r="K90">
            <v>0</v>
          </cell>
          <cell r="L90">
            <v>54.9</v>
          </cell>
          <cell r="M90">
            <v>31.995491803278689</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row>
        <row r="91">
          <cell r="B91">
            <v>54.9</v>
          </cell>
          <cell r="C91">
            <v>75.2</v>
          </cell>
          <cell r="D91">
            <v>0</v>
          </cell>
          <cell r="E91">
            <v>0</v>
          </cell>
          <cell r="F91">
            <v>0</v>
          </cell>
          <cell r="G91">
            <v>4.5</v>
          </cell>
          <cell r="H91">
            <v>74.900000000000006</v>
          </cell>
          <cell r="I91">
            <v>0</v>
          </cell>
          <cell r="J91">
            <v>0</v>
          </cell>
          <cell r="K91">
            <v>0</v>
          </cell>
          <cell r="L91">
            <v>54.9</v>
          </cell>
          <cell r="M91">
            <v>31.995491803278689</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row>
        <row r="92">
          <cell r="B92">
            <v>54.9</v>
          </cell>
          <cell r="C92">
            <v>75.2</v>
          </cell>
          <cell r="D92">
            <v>0</v>
          </cell>
          <cell r="E92">
            <v>0</v>
          </cell>
          <cell r="F92">
            <v>0</v>
          </cell>
          <cell r="G92">
            <v>4.5</v>
          </cell>
          <cell r="H92">
            <v>74.900000000000006</v>
          </cell>
          <cell r="I92">
            <v>0</v>
          </cell>
          <cell r="J92">
            <v>0</v>
          </cell>
          <cell r="K92">
            <v>0</v>
          </cell>
          <cell r="L92">
            <v>54.9</v>
          </cell>
          <cell r="M92">
            <v>31.995491803278689</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row>
        <row r="93">
          <cell r="B93">
            <v>54.9</v>
          </cell>
          <cell r="C93">
            <v>75.2</v>
          </cell>
          <cell r="D93">
            <v>0</v>
          </cell>
          <cell r="E93">
            <v>0</v>
          </cell>
          <cell r="F93">
            <v>0</v>
          </cell>
          <cell r="G93">
            <v>4.5</v>
          </cell>
          <cell r="H93">
            <v>74.900000000000006</v>
          </cell>
          <cell r="I93">
            <v>0</v>
          </cell>
          <cell r="J93">
            <v>0</v>
          </cell>
          <cell r="K93">
            <v>0</v>
          </cell>
          <cell r="L93">
            <v>54.9</v>
          </cell>
          <cell r="M93">
            <v>31.995491803278689</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row>
        <row r="94">
          <cell r="B94">
            <v>54.9</v>
          </cell>
          <cell r="C94">
            <v>75.2</v>
          </cell>
          <cell r="D94">
            <v>0</v>
          </cell>
          <cell r="E94">
            <v>0</v>
          </cell>
          <cell r="F94">
            <v>0</v>
          </cell>
          <cell r="G94">
            <v>4.5</v>
          </cell>
          <cell r="H94">
            <v>74.900000000000006</v>
          </cell>
          <cell r="I94">
            <v>0</v>
          </cell>
          <cell r="J94">
            <v>0</v>
          </cell>
          <cell r="K94">
            <v>0</v>
          </cell>
          <cell r="L94">
            <v>54.9</v>
          </cell>
          <cell r="M94">
            <v>31.995491803278689</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row>
        <row r="95">
          <cell r="B95">
            <v>54.9</v>
          </cell>
          <cell r="C95">
            <v>75.2</v>
          </cell>
          <cell r="D95">
            <v>0</v>
          </cell>
          <cell r="E95">
            <v>0</v>
          </cell>
          <cell r="F95">
            <v>0</v>
          </cell>
          <cell r="G95">
            <v>4.5</v>
          </cell>
          <cell r="H95">
            <v>74.900000000000006</v>
          </cell>
          <cell r="I95">
            <v>0</v>
          </cell>
          <cell r="J95">
            <v>0</v>
          </cell>
          <cell r="K95">
            <v>0</v>
          </cell>
          <cell r="L95">
            <v>54.9</v>
          </cell>
          <cell r="M95">
            <v>31.995491803278689</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row>
        <row r="96">
          <cell r="B96">
            <v>54.9</v>
          </cell>
          <cell r="C96">
            <v>75.2</v>
          </cell>
          <cell r="D96">
            <v>0</v>
          </cell>
          <cell r="E96">
            <v>0</v>
          </cell>
          <cell r="F96">
            <v>0</v>
          </cell>
          <cell r="G96">
            <v>4.5</v>
          </cell>
          <cell r="H96">
            <v>74.900000000000006</v>
          </cell>
          <cell r="I96">
            <v>0</v>
          </cell>
          <cell r="J96">
            <v>0</v>
          </cell>
          <cell r="K96">
            <v>0</v>
          </cell>
          <cell r="L96">
            <v>54.9</v>
          </cell>
          <cell r="M96">
            <v>31.995491803278689</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row>
        <row r="97">
          <cell r="B97">
            <v>54.9</v>
          </cell>
          <cell r="C97">
            <v>75.2</v>
          </cell>
          <cell r="D97">
            <v>0</v>
          </cell>
          <cell r="E97">
            <v>0</v>
          </cell>
          <cell r="F97">
            <v>0</v>
          </cell>
          <cell r="G97">
            <v>4.5</v>
          </cell>
          <cell r="H97">
            <v>74.900000000000006</v>
          </cell>
          <cell r="I97">
            <v>0</v>
          </cell>
          <cell r="J97">
            <v>0</v>
          </cell>
          <cell r="K97">
            <v>0</v>
          </cell>
          <cell r="L97">
            <v>54.9</v>
          </cell>
          <cell r="M97">
            <v>31.995491803278689</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row>
        <row r="98">
          <cell r="B98">
            <v>54.9</v>
          </cell>
          <cell r="C98">
            <v>75.2</v>
          </cell>
          <cell r="D98">
            <v>0</v>
          </cell>
          <cell r="E98">
            <v>0</v>
          </cell>
          <cell r="F98">
            <v>0</v>
          </cell>
          <cell r="G98">
            <v>4.5</v>
          </cell>
          <cell r="H98">
            <v>74.900000000000006</v>
          </cell>
          <cell r="I98">
            <v>0</v>
          </cell>
          <cell r="J98">
            <v>0</v>
          </cell>
          <cell r="K98">
            <v>0</v>
          </cell>
          <cell r="L98">
            <v>54.9</v>
          </cell>
          <cell r="M98">
            <v>31.995491803278689</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row>
        <row r="99">
          <cell r="B99">
            <v>54.9</v>
          </cell>
          <cell r="C99">
            <v>75.2</v>
          </cell>
          <cell r="D99">
            <v>0</v>
          </cell>
          <cell r="E99">
            <v>0</v>
          </cell>
          <cell r="F99">
            <v>0</v>
          </cell>
          <cell r="G99">
            <v>4.5</v>
          </cell>
          <cell r="H99">
            <v>74.900000000000006</v>
          </cell>
          <cell r="I99">
            <v>0</v>
          </cell>
          <cell r="J99">
            <v>0</v>
          </cell>
          <cell r="K99">
            <v>0</v>
          </cell>
          <cell r="L99">
            <v>54.9</v>
          </cell>
          <cell r="M99">
            <v>31.995491803278689</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row>
        <row r="100">
          <cell r="B100">
            <v>54.9</v>
          </cell>
          <cell r="C100">
            <v>75.2</v>
          </cell>
          <cell r="D100">
            <v>0</v>
          </cell>
          <cell r="E100">
            <v>0</v>
          </cell>
          <cell r="F100">
            <v>0</v>
          </cell>
          <cell r="G100">
            <v>4.5</v>
          </cell>
          <cell r="H100">
            <v>74.900000000000006</v>
          </cell>
          <cell r="I100">
            <v>0</v>
          </cell>
          <cell r="J100">
            <v>0</v>
          </cell>
          <cell r="K100">
            <v>0</v>
          </cell>
          <cell r="L100">
            <v>54.9</v>
          </cell>
          <cell r="M100">
            <v>31.995491803278689</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row>
        <row r="101">
          <cell r="B101">
            <v>54.9</v>
          </cell>
          <cell r="C101">
            <v>75.2</v>
          </cell>
          <cell r="D101">
            <v>0</v>
          </cell>
          <cell r="E101">
            <v>0</v>
          </cell>
          <cell r="F101">
            <v>0</v>
          </cell>
          <cell r="G101">
            <v>4.5</v>
          </cell>
          <cell r="H101">
            <v>74.900000000000006</v>
          </cell>
          <cell r="I101">
            <v>0</v>
          </cell>
          <cell r="J101">
            <v>0</v>
          </cell>
          <cell r="K101">
            <v>0</v>
          </cell>
          <cell r="L101">
            <v>54.9</v>
          </cell>
          <cell r="M101">
            <v>31.995491803278689</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Input"/>
      <sheetName val="Price_DEA"/>
      <sheetName val="Price_DEA Calculations"/>
      <sheetName val="SUP_Prices-NO"/>
      <sheetName val="SUP_Prices_TS-SE"/>
      <sheetName val="SUP_Prices_TS-DE"/>
      <sheetName val="SUP_Prices_TS-NL"/>
      <sheetName val="SUP_Prices_TS-UK"/>
      <sheetName val="TimeSeries"/>
      <sheetName val="Data_TS_Price"/>
      <sheetName val="Elpriser"/>
      <sheetName val="Spot price"/>
      <sheetName val="Deliv_cost"/>
      <sheetName val="SUP_Prices_CO2"/>
      <sheetName val="CO2 Pr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6">
          <cell r="A6" t="str">
            <v>RWDA</v>
          </cell>
          <cell r="C6">
            <v>4.10958904109589E-3</v>
          </cell>
          <cell r="D6">
            <v>7.0368568450620284E-3</v>
          </cell>
          <cell r="E6">
            <v>0.77877242031144867</v>
          </cell>
          <cell r="F6">
            <v>0.8304802540259324</v>
          </cell>
          <cell r="G6">
            <v>0.9210015744607245</v>
          </cell>
          <cell r="H6">
            <v>0.93223097617415007</v>
          </cell>
          <cell r="I6">
            <v>3.8858746200769452E-3</v>
          </cell>
          <cell r="J6">
            <v>4.2752354145144771E-3</v>
          </cell>
          <cell r="K6">
            <v>4.4452098332249945E-3</v>
          </cell>
          <cell r="L6">
            <v>4.5209365948989432E-3</v>
          </cell>
          <cell r="M6">
            <v>4.7877136386355003E-3</v>
          </cell>
          <cell r="N6">
            <v>3.7373963633384353E-3</v>
          </cell>
          <cell r="O6">
            <v>3.791740624560047E-3</v>
          </cell>
          <cell r="P6">
            <v>3.791740624560047E-3</v>
          </cell>
          <cell r="Q6">
            <v>3.0027315305803204E-3</v>
          </cell>
          <cell r="R6">
            <v>3.2830372718914624E-3</v>
          </cell>
          <cell r="S6">
            <v>4.598662055639002E-3</v>
          </cell>
          <cell r="T6">
            <v>3.8024589557303836E-3</v>
          </cell>
        </row>
        <row r="7">
          <cell r="A7" t="str">
            <v>RWDC</v>
          </cell>
        </row>
        <row r="8">
          <cell r="A8" t="str">
            <v>RWDD</v>
          </cell>
        </row>
        <row r="9">
          <cell r="A9" t="str">
            <v>RWDB</v>
          </cell>
        </row>
        <row r="10">
          <cell r="A10" t="str">
            <v>RNWA</v>
          </cell>
        </row>
        <row r="11">
          <cell r="A11" t="str">
            <v>RNWC</v>
          </cell>
        </row>
        <row r="12">
          <cell r="A12" t="str">
            <v>RNWD</v>
          </cell>
        </row>
        <row r="13">
          <cell r="A13" t="str">
            <v>RNWB</v>
          </cell>
        </row>
        <row r="14">
          <cell r="A14" t="str">
            <v>SWDA</v>
          </cell>
        </row>
        <row r="15">
          <cell r="A15" t="str">
            <v>SWDC</v>
          </cell>
        </row>
        <row r="16">
          <cell r="A16" t="str">
            <v>SWDD</v>
          </cell>
        </row>
        <row r="17">
          <cell r="A17" t="str">
            <v>SWDB</v>
          </cell>
        </row>
        <row r="18">
          <cell r="A18" t="str">
            <v>SNWA</v>
          </cell>
        </row>
        <row r="19">
          <cell r="A19" t="str">
            <v>SNWC</v>
          </cell>
        </row>
        <row r="20">
          <cell r="A20" t="str">
            <v>SNWD</v>
          </cell>
        </row>
        <row r="21">
          <cell r="A21" t="str">
            <v>SNWB</v>
          </cell>
        </row>
        <row r="22">
          <cell r="A22" t="str">
            <v>FWDA</v>
          </cell>
        </row>
        <row r="23">
          <cell r="A23" t="str">
            <v>FWDC</v>
          </cell>
        </row>
        <row r="24">
          <cell r="A24" t="str">
            <v>FWDD</v>
          </cell>
        </row>
        <row r="25">
          <cell r="A25" t="str">
            <v>FWDB</v>
          </cell>
        </row>
        <row r="26">
          <cell r="A26" t="str">
            <v>FNWA</v>
          </cell>
        </row>
        <row r="27">
          <cell r="A27" t="str">
            <v>FNWC</v>
          </cell>
        </row>
        <row r="28">
          <cell r="A28" t="str">
            <v>FNWD</v>
          </cell>
        </row>
        <row r="29">
          <cell r="A29" t="str">
            <v>FNWB</v>
          </cell>
        </row>
        <row r="30">
          <cell r="A30" t="str">
            <v>WWDA</v>
          </cell>
        </row>
        <row r="31">
          <cell r="A31" t="str">
            <v>WWDC</v>
          </cell>
        </row>
        <row r="32">
          <cell r="A32" t="str">
            <v>WWDD</v>
          </cell>
        </row>
        <row r="33">
          <cell r="A33" t="str">
            <v>WWDB</v>
          </cell>
        </row>
        <row r="34">
          <cell r="A34" t="str">
            <v>WNWA</v>
          </cell>
        </row>
        <row r="35">
          <cell r="A35" t="str">
            <v>WNWC</v>
          </cell>
        </row>
        <row r="36">
          <cell r="A36" t="str">
            <v>WNWD</v>
          </cell>
        </row>
        <row r="37">
          <cell r="A37" t="str">
            <v>WNWB</v>
          </cell>
        </row>
        <row r="38">
          <cell r="A38"/>
        </row>
      </sheetData>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TAX"/>
      <sheetName val="TaxFuelRoad"/>
      <sheetName val="Template_TAXCAR_OWNERSHIP"/>
      <sheetName val="Legislation_vehicle"/>
      <sheetName val="Data for vehicles"/>
    </sheetNames>
    <sheetDataSet>
      <sheetData sheetId="0"/>
      <sheetData sheetId="1">
        <row r="12">
          <cell r="B12">
            <v>42954</v>
          </cell>
        </row>
        <row r="15">
          <cell r="B15" t="str">
            <v>TRADSBL*</v>
          </cell>
          <cell r="C15" t="str">
            <v>TRAGSBL*</v>
          </cell>
          <cell r="D15" t="str">
            <v>TRALPG</v>
          </cell>
          <cell r="E15" t="str">
            <v>TRANGBL*</v>
          </cell>
          <cell r="F15" t="str">
            <v>TRASNG</v>
          </cell>
          <cell r="G15" t="str">
            <v>TRAELC</v>
          </cell>
          <cell r="H15" t="str">
            <v>TRADSB</v>
          </cell>
          <cell r="I15" t="str">
            <v>TRAGSB</v>
          </cell>
          <cell r="J15" t="str">
            <v>TRAKER</v>
          </cell>
          <cell r="K15" t="str">
            <v>TRAHFO</v>
          </cell>
          <cell r="L15" t="str">
            <v>TRAKRB</v>
          </cell>
          <cell r="M15" t="str">
            <v>TRACO2</v>
          </cell>
          <cell r="N15" t="str">
            <v>TRACO2A</v>
          </cell>
          <cell r="O15" t="str">
            <v>TRACO2N</v>
          </cell>
          <cell r="P15"/>
          <cell r="Q15"/>
          <cell r="R15"/>
          <cell r="S15"/>
          <cell r="T15"/>
          <cell r="U15"/>
          <cell r="V15"/>
          <cell r="W15"/>
          <cell r="X15"/>
          <cell r="Y15"/>
          <cell r="Z15"/>
          <cell r="AA15"/>
          <cell r="AB15"/>
          <cell r="AC15"/>
          <cell r="AD15"/>
          <cell r="AE15"/>
          <cell r="AF15"/>
        </row>
        <row r="16">
          <cell r="B16" t="str">
            <v>2016-kr/GJ</v>
          </cell>
          <cell r="C16" t="str">
            <v>2016-kr/GJ</v>
          </cell>
          <cell r="D16" t="str">
            <v>2016-kr/GJ</v>
          </cell>
          <cell r="E16" t="str">
            <v>2016-kr/GJ</v>
          </cell>
          <cell r="F16" t="str">
            <v>2016-kr/GJ</v>
          </cell>
          <cell r="G16" t="str">
            <v>2016-kr/GJ</v>
          </cell>
          <cell r="H16" t="str">
            <v>2016-kr/GJ</v>
          </cell>
          <cell r="I16" t="str">
            <v>2016-kr/GJ</v>
          </cell>
          <cell r="J16" t="str">
            <v>2016-kr/GJ</v>
          </cell>
          <cell r="K16" t="str">
            <v>2016-kr/GJ</v>
          </cell>
          <cell r="L16" t="str">
            <v>2016-kr/GJ</v>
          </cell>
          <cell r="M16" t="str">
            <v>2016-kr/GJ</v>
          </cell>
          <cell r="N16" t="str">
            <v>2016-kr/GJ</v>
          </cell>
          <cell r="O16" t="str">
            <v>2016-kr/GJ</v>
          </cell>
          <cell r="P16" t="str">
            <v>2014-kr/GJ</v>
          </cell>
          <cell r="Q16" t="str">
            <v>2014-kr/GJ</v>
          </cell>
          <cell r="R16" t="str">
            <v>2014-kr/GJ</v>
          </cell>
          <cell r="S16" t="str">
            <v>2014-kr/GJ</v>
          </cell>
          <cell r="T16" t="str">
            <v>2014-kr/GJ</v>
          </cell>
          <cell r="U16" t="str">
            <v>2014-kr/GJ</v>
          </cell>
          <cell r="V16" t="str">
            <v>2014-kr/GJ</v>
          </cell>
          <cell r="W16" t="str">
            <v>2014-kr/GJ</v>
          </cell>
          <cell r="X16" t="str">
            <v>2014-kr/GJ</v>
          </cell>
          <cell r="Y16" t="str">
            <v>2014-kr/GJ</v>
          </cell>
          <cell r="Z16" t="str">
            <v>2014-kr/GJ</v>
          </cell>
          <cell r="AA16" t="str">
            <v>2014-kr/GJ</v>
          </cell>
          <cell r="AB16" t="str">
            <v>2014-kr/GJ</v>
          </cell>
          <cell r="AC16" t="str">
            <v>2014-kr/GJ</v>
          </cell>
          <cell r="AD16" t="str">
            <v>2014-kr/GJ</v>
          </cell>
          <cell r="AE16" t="str">
            <v>2014-kr/GJ</v>
          </cell>
          <cell r="AF16" t="str">
            <v>2014-kr/GJ</v>
          </cell>
        </row>
        <row r="17">
          <cell r="B17">
            <v>71.763649059011556</v>
          </cell>
          <cell r="C17">
            <v>115.90090692540392</v>
          </cell>
          <cell r="D17">
            <v>77.06459109766854</v>
          </cell>
          <cell r="E17">
            <v>77.06459109766854</v>
          </cell>
          <cell r="F17">
            <v>77.06459109766854</v>
          </cell>
          <cell r="G17">
            <v>190.24153845670315</v>
          </cell>
          <cell r="H17">
            <v>71.763649059011556</v>
          </cell>
          <cell r="I17">
            <v>115.90090692540392</v>
          </cell>
          <cell r="J17">
            <v>0</v>
          </cell>
          <cell r="K17">
            <v>73.6222149807938</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row>
        <row r="18">
          <cell r="B18">
            <v>71.23967889040803</v>
          </cell>
          <cell r="C18">
            <v>115.04157979405154</v>
          </cell>
          <cell r="D18">
            <v>76.487499649269125</v>
          </cell>
          <cell r="E18">
            <v>76.487499649269125</v>
          </cell>
          <cell r="F18">
            <v>76.487499649269125</v>
          </cell>
          <cell r="G18">
            <v>205.46952199781248</v>
          </cell>
          <cell r="H18">
            <v>71.23967889040803</v>
          </cell>
          <cell r="I18">
            <v>115.04157979405154</v>
          </cell>
          <cell r="J18">
            <v>0</v>
          </cell>
          <cell r="K18">
            <v>74.519827881451633</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row>
        <row r="19">
          <cell r="B19">
            <v>70.704271349720983</v>
          </cell>
          <cell r="C19">
            <v>114.48192452390209</v>
          </cell>
          <cell r="D19">
            <v>74.930192993491247</v>
          </cell>
          <cell r="E19">
            <v>74.930192993491247</v>
          </cell>
          <cell r="F19">
            <v>74.930192993491247</v>
          </cell>
          <cell r="G19">
            <v>205.00329146634425</v>
          </cell>
          <cell r="H19">
            <v>70.704271349720983</v>
          </cell>
          <cell r="I19">
            <v>114.48192452390209</v>
          </cell>
          <cell r="J19">
            <v>0</v>
          </cell>
          <cell r="K19">
            <v>74.096319771922737</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row>
        <row r="20">
          <cell r="B20">
            <v>70.872583275214268</v>
          </cell>
          <cell r="C20">
            <v>115.15479975503673</v>
          </cell>
          <cell r="D20">
            <v>74.131507243185411</v>
          </cell>
          <cell r="E20">
            <v>74.131507243185411</v>
          </cell>
          <cell r="F20">
            <v>74.131507243185411</v>
          </cell>
          <cell r="G20">
            <v>206.90253903139083</v>
          </cell>
          <cell r="H20">
            <v>70.872583275214268</v>
          </cell>
          <cell r="I20">
            <v>115.15479975503673</v>
          </cell>
          <cell r="J20">
            <v>0</v>
          </cell>
          <cell r="K20">
            <v>83.529163168304464</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row>
        <row r="21">
          <cell r="B21">
            <v>71.583375409175758</v>
          </cell>
          <cell r="C21">
            <v>115.29660322588195</v>
          </cell>
          <cell r="D21">
            <v>74.922325873280471</v>
          </cell>
          <cell r="E21">
            <v>74.922325873280471</v>
          </cell>
          <cell r="F21">
            <v>74.922325873280471</v>
          </cell>
          <cell r="G21">
            <v>226.4406539941163</v>
          </cell>
          <cell r="H21">
            <v>71.583375409175758</v>
          </cell>
          <cell r="I21">
            <v>115.29660322588195</v>
          </cell>
          <cell r="J21">
            <v>0</v>
          </cell>
          <cell r="K21">
            <v>85.396039603960403</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row>
        <row r="22">
          <cell r="B22">
            <v>75.2</v>
          </cell>
          <cell r="C22">
            <v>129.1</v>
          </cell>
          <cell r="D22">
            <v>74.900000000000006</v>
          </cell>
          <cell r="E22">
            <v>74.900000000000006</v>
          </cell>
          <cell r="F22">
            <v>74.900000000000006</v>
          </cell>
          <cell r="G22">
            <v>245.8</v>
          </cell>
          <cell r="H22">
            <v>75.2</v>
          </cell>
          <cell r="I22">
            <v>129.1</v>
          </cell>
          <cell r="J22">
            <v>0</v>
          </cell>
          <cell r="K22">
            <v>67.66470663373812</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row>
        <row r="23">
          <cell r="B23">
            <v>75.2</v>
          </cell>
          <cell r="C23">
            <v>129.1</v>
          </cell>
          <cell r="D23">
            <v>74.900000000000006</v>
          </cell>
          <cell r="E23">
            <v>74.900000000000006</v>
          </cell>
          <cell r="F23">
            <v>74.900000000000006</v>
          </cell>
          <cell r="G23">
            <v>245.8</v>
          </cell>
          <cell r="H23">
            <v>75.2</v>
          </cell>
          <cell r="I23">
            <v>129.1</v>
          </cell>
          <cell r="J23">
            <v>0</v>
          </cell>
          <cell r="K23">
            <v>68.188553579320583</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row>
        <row r="24">
          <cell r="B24">
            <v>75.2</v>
          </cell>
          <cell r="C24">
            <v>129.1</v>
          </cell>
          <cell r="D24">
            <v>74.900000000000006</v>
          </cell>
          <cell r="E24">
            <v>74.900000000000006</v>
          </cell>
          <cell r="F24">
            <v>74.900000000000006</v>
          </cell>
          <cell r="G24">
            <v>245.8</v>
          </cell>
          <cell r="H24">
            <v>75.2</v>
          </cell>
          <cell r="I24">
            <v>129.1</v>
          </cell>
          <cell r="J24">
            <v>0</v>
          </cell>
          <cell r="K24">
            <v>68.516682215459838</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row>
        <row r="25">
          <cell r="B25">
            <v>75.2</v>
          </cell>
          <cell r="C25">
            <v>129.1</v>
          </cell>
          <cell r="D25">
            <v>74.900000000000006</v>
          </cell>
          <cell r="E25">
            <v>74.900000000000006</v>
          </cell>
          <cell r="F25">
            <v>74.900000000000006</v>
          </cell>
          <cell r="G25">
            <v>245.8</v>
          </cell>
          <cell r="H25">
            <v>75.2</v>
          </cell>
          <cell r="I25">
            <v>129.1</v>
          </cell>
          <cell r="J25">
            <v>0</v>
          </cell>
          <cell r="K25">
            <v>68.453037705768139</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row>
        <row r="26">
          <cell r="B26">
            <v>75.2</v>
          </cell>
          <cell r="C26">
            <v>129.1</v>
          </cell>
          <cell r="D26">
            <v>74.900000000000006</v>
          </cell>
          <cell r="E26">
            <v>74.900000000000006</v>
          </cell>
          <cell r="F26">
            <v>74.900000000000006</v>
          </cell>
          <cell r="G26">
            <v>234.6888888888889</v>
          </cell>
          <cell r="H26">
            <v>75.2</v>
          </cell>
          <cell r="I26">
            <v>129.1</v>
          </cell>
          <cell r="J26">
            <v>0</v>
          </cell>
          <cell r="K26">
            <v>68.390136374333878</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row>
        <row r="27">
          <cell r="B27">
            <v>75.2</v>
          </cell>
          <cell r="C27">
            <v>129.1</v>
          </cell>
          <cell r="D27">
            <v>74.900000000000006</v>
          </cell>
          <cell r="E27">
            <v>74.900000000000006</v>
          </cell>
          <cell r="F27">
            <v>74.900000000000006</v>
          </cell>
          <cell r="G27">
            <v>234.6888888888889</v>
          </cell>
          <cell r="H27">
            <v>75.2</v>
          </cell>
          <cell r="I27">
            <v>129.1</v>
          </cell>
          <cell r="J27">
            <v>0</v>
          </cell>
          <cell r="K27">
            <v>68.208355628139159</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row>
        <row r="28">
          <cell r="B28">
            <v>75.2</v>
          </cell>
          <cell r="C28">
            <v>129.1</v>
          </cell>
          <cell r="D28">
            <v>74.900000000000006</v>
          </cell>
          <cell r="E28">
            <v>74.900000000000006</v>
          </cell>
          <cell r="F28">
            <v>74.900000000000006</v>
          </cell>
          <cell r="G28">
            <v>234.6888888888889</v>
          </cell>
          <cell r="H28">
            <v>75.2</v>
          </cell>
          <cell r="I28">
            <v>129.1</v>
          </cell>
          <cell r="J28">
            <v>0</v>
          </cell>
          <cell r="K28">
            <v>68.228777112598266</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row>
        <row r="29">
          <cell r="B29">
            <v>75.2</v>
          </cell>
          <cell r="C29">
            <v>129.1</v>
          </cell>
          <cell r="D29">
            <v>74.900000000000006</v>
          </cell>
          <cell r="E29">
            <v>74.900000000000006</v>
          </cell>
          <cell r="F29">
            <v>74.900000000000006</v>
          </cell>
          <cell r="G29">
            <v>234.6888888888889</v>
          </cell>
          <cell r="H29">
            <v>75.2</v>
          </cell>
          <cell r="I29">
            <v>129.1</v>
          </cell>
          <cell r="J29">
            <v>0</v>
          </cell>
          <cell r="K29">
            <v>68.225229675188658</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row>
        <row r="30">
          <cell r="B30">
            <v>75.2</v>
          </cell>
          <cell r="C30">
            <v>129.1</v>
          </cell>
          <cell r="D30">
            <v>74.900000000000006</v>
          </cell>
          <cell r="E30">
            <v>74.900000000000006</v>
          </cell>
          <cell r="F30">
            <v>74.900000000000006</v>
          </cell>
          <cell r="G30">
            <v>226.35555555555555</v>
          </cell>
          <cell r="H30">
            <v>75.2</v>
          </cell>
          <cell r="I30">
            <v>129.1</v>
          </cell>
          <cell r="J30">
            <v>0</v>
          </cell>
          <cell r="K30">
            <v>68.209587658811287</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row>
        <row r="31">
          <cell r="B31">
            <v>75.2</v>
          </cell>
          <cell r="C31">
            <v>129.1</v>
          </cell>
          <cell r="D31">
            <v>74.900000000000006</v>
          </cell>
          <cell r="E31">
            <v>74.900000000000006</v>
          </cell>
          <cell r="F31">
            <v>74.900000000000006</v>
          </cell>
          <cell r="G31">
            <v>223.57777777777778</v>
          </cell>
          <cell r="H31">
            <v>75.2</v>
          </cell>
          <cell r="I31">
            <v>129.1</v>
          </cell>
          <cell r="J31">
            <v>0</v>
          </cell>
          <cell r="K31">
            <v>68.206709477097775</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row>
        <row r="32">
          <cell r="B32">
            <v>75.2</v>
          </cell>
          <cell r="C32">
            <v>129.1</v>
          </cell>
          <cell r="D32">
            <v>74.900000000000006</v>
          </cell>
          <cell r="E32">
            <v>74.900000000000006</v>
          </cell>
          <cell r="F32">
            <v>74.900000000000006</v>
          </cell>
          <cell r="G32">
            <v>223.57777777777778</v>
          </cell>
          <cell r="H32">
            <v>75.2</v>
          </cell>
          <cell r="I32">
            <v>129.1</v>
          </cell>
          <cell r="J32">
            <v>0</v>
          </cell>
          <cell r="K32">
            <v>68.205054185229301</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row>
        <row r="33">
          <cell r="B33">
            <v>75.2</v>
          </cell>
          <cell r="C33">
            <v>129.1</v>
          </cell>
          <cell r="D33">
            <v>74.900000000000006</v>
          </cell>
          <cell r="E33">
            <v>74.900000000000006</v>
          </cell>
          <cell r="F33">
            <v>74.900000000000006</v>
          </cell>
          <cell r="G33">
            <v>223.57777777777778</v>
          </cell>
          <cell r="H33">
            <v>75.2</v>
          </cell>
          <cell r="I33">
            <v>129.1</v>
          </cell>
          <cell r="J33">
            <v>0</v>
          </cell>
          <cell r="K33">
            <v>68.21196641054793</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row>
        <row r="34">
          <cell r="B34">
            <v>75.2</v>
          </cell>
          <cell r="C34">
            <v>129.1</v>
          </cell>
          <cell r="D34">
            <v>74.900000000000006</v>
          </cell>
          <cell r="E34">
            <v>74.900000000000006</v>
          </cell>
          <cell r="F34">
            <v>74.900000000000006</v>
          </cell>
          <cell r="G34">
            <v>223.57777777777778</v>
          </cell>
          <cell r="H34">
            <v>75.2</v>
          </cell>
          <cell r="I34">
            <v>129.1</v>
          </cell>
          <cell r="J34">
            <v>0</v>
          </cell>
          <cell r="K34">
            <v>68.214582651243816</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row>
        <row r="35">
          <cell r="B35">
            <v>75.2</v>
          </cell>
          <cell r="C35">
            <v>129.1</v>
          </cell>
          <cell r="D35">
            <v>74.900000000000006</v>
          </cell>
          <cell r="E35">
            <v>74.900000000000006</v>
          </cell>
          <cell r="F35">
            <v>74.900000000000006</v>
          </cell>
          <cell r="G35">
            <v>223.57777777777778</v>
          </cell>
          <cell r="H35">
            <v>75.2</v>
          </cell>
          <cell r="I35">
            <v>129.1</v>
          </cell>
          <cell r="J35">
            <v>0</v>
          </cell>
          <cell r="K35">
            <v>68.171258784918521</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row>
        <row r="36">
          <cell r="B36">
            <v>75.2</v>
          </cell>
          <cell r="C36">
            <v>129.1</v>
          </cell>
          <cell r="D36">
            <v>74.900000000000006</v>
          </cell>
          <cell r="E36">
            <v>74.900000000000006</v>
          </cell>
          <cell r="F36">
            <v>74.900000000000006</v>
          </cell>
          <cell r="G36">
            <v>223.57777777777778</v>
          </cell>
          <cell r="H36">
            <v>75.2</v>
          </cell>
          <cell r="I36">
            <v>129.1</v>
          </cell>
          <cell r="J36">
            <v>0</v>
          </cell>
          <cell r="K36">
            <v>68.192439194161082</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row>
        <row r="37">
          <cell r="B37">
            <v>75.2</v>
          </cell>
          <cell r="C37">
            <v>129.1</v>
          </cell>
          <cell r="D37">
            <v>74.900000000000006</v>
          </cell>
          <cell r="E37">
            <v>74.900000000000006</v>
          </cell>
          <cell r="F37">
            <v>74.900000000000006</v>
          </cell>
          <cell r="G37">
            <v>223.57777777777778</v>
          </cell>
          <cell r="H37">
            <v>75.2</v>
          </cell>
          <cell r="I37">
            <v>129.1</v>
          </cell>
          <cell r="J37">
            <v>0</v>
          </cell>
          <cell r="K37">
            <v>68.258315284319082</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row>
        <row r="38">
          <cell r="B38">
            <v>75.2</v>
          </cell>
          <cell r="C38">
            <v>129.1</v>
          </cell>
          <cell r="D38">
            <v>74.900000000000006</v>
          </cell>
          <cell r="E38">
            <v>74.900000000000006</v>
          </cell>
          <cell r="F38">
            <v>74.900000000000006</v>
          </cell>
          <cell r="G38">
            <v>223.57777777777778</v>
          </cell>
          <cell r="H38">
            <v>75.2</v>
          </cell>
          <cell r="I38">
            <v>129.1</v>
          </cell>
          <cell r="J38">
            <v>0</v>
          </cell>
          <cell r="K38">
            <v>68.266103326356301</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row>
        <row r="39">
          <cell r="B39">
            <v>75.2</v>
          </cell>
          <cell r="C39">
            <v>129.1</v>
          </cell>
          <cell r="D39">
            <v>74.900000000000006</v>
          </cell>
          <cell r="E39">
            <v>74.900000000000006</v>
          </cell>
          <cell r="F39">
            <v>74.900000000000006</v>
          </cell>
          <cell r="G39">
            <v>223.57777777777778</v>
          </cell>
          <cell r="H39">
            <v>75.2</v>
          </cell>
          <cell r="I39">
            <v>129.1</v>
          </cell>
          <cell r="J39">
            <v>0</v>
          </cell>
          <cell r="K39">
            <v>68.261626669938181</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row>
        <row r="40">
          <cell r="B40">
            <v>75.2</v>
          </cell>
          <cell r="C40">
            <v>129.1</v>
          </cell>
          <cell r="D40">
            <v>74.900000000000006</v>
          </cell>
          <cell r="E40">
            <v>74.900000000000006</v>
          </cell>
          <cell r="F40">
            <v>74.900000000000006</v>
          </cell>
          <cell r="G40">
            <v>223.57777777777778</v>
          </cell>
          <cell r="H40">
            <v>75.2</v>
          </cell>
          <cell r="I40">
            <v>129.1</v>
          </cell>
          <cell r="J40">
            <v>0</v>
          </cell>
          <cell r="K40">
            <v>68.24914241401062</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row>
        <row r="41">
          <cell r="B41">
            <v>75.2</v>
          </cell>
          <cell r="C41">
            <v>129.1</v>
          </cell>
          <cell r="D41">
            <v>74.900000000000006</v>
          </cell>
          <cell r="E41">
            <v>74.900000000000006</v>
          </cell>
          <cell r="F41">
            <v>74.900000000000006</v>
          </cell>
          <cell r="G41">
            <v>223.57777777777778</v>
          </cell>
          <cell r="H41">
            <v>75.2</v>
          </cell>
          <cell r="I41">
            <v>129.1</v>
          </cell>
          <cell r="J41">
            <v>0</v>
          </cell>
          <cell r="K41">
            <v>68.238743397848808</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row>
        <row r="42">
          <cell r="B42">
            <v>75.2</v>
          </cell>
          <cell r="C42">
            <v>129.1</v>
          </cell>
          <cell r="D42">
            <v>74.900000000000006</v>
          </cell>
          <cell r="E42">
            <v>74.900000000000006</v>
          </cell>
          <cell r="F42">
            <v>74.900000000000006</v>
          </cell>
          <cell r="G42">
            <v>223.57777777777778</v>
          </cell>
          <cell r="H42">
            <v>75.2</v>
          </cell>
          <cell r="I42">
            <v>129.1</v>
          </cell>
          <cell r="J42">
            <v>0</v>
          </cell>
          <cell r="K42">
            <v>68.228605994105109</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row>
        <row r="43">
          <cell r="B43">
            <v>75.2</v>
          </cell>
          <cell r="C43">
            <v>129.1</v>
          </cell>
          <cell r="D43">
            <v>74.900000000000006</v>
          </cell>
          <cell r="E43">
            <v>74.900000000000006</v>
          </cell>
          <cell r="F43">
            <v>74.900000000000006</v>
          </cell>
          <cell r="G43">
            <v>223.57777777777778</v>
          </cell>
          <cell r="H43">
            <v>75.2</v>
          </cell>
          <cell r="I43">
            <v>129.1</v>
          </cell>
          <cell r="J43">
            <v>0</v>
          </cell>
          <cell r="K43">
            <v>68.228605994105109</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row>
        <row r="44">
          <cell r="B44">
            <v>75.2</v>
          </cell>
          <cell r="C44">
            <v>129.1</v>
          </cell>
          <cell r="D44">
            <v>74.900000000000006</v>
          </cell>
          <cell r="E44">
            <v>74.900000000000006</v>
          </cell>
          <cell r="F44">
            <v>74.900000000000006</v>
          </cell>
          <cell r="G44">
            <v>223.57777777777778</v>
          </cell>
          <cell r="H44">
            <v>75.2</v>
          </cell>
          <cell r="I44">
            <v>129.1</v>
          </cell>
          <cell r="J44">
            <v>0</v>
          </cell>
          <cell r="K44">
            <v>68.228605994105109</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row>
        <row r="45">
          <cell r="B45">
            <v>75.2</v>
          </cell>
          <cell r="C45">
            <v>129.1</v>
          </cell>
          <cell r="D45">
            <v>74.900000000000006</v>
          </cell>
          <cell r="E45">
            <v>74.900000000000006</v>
          </cell>
          <cell r="F45">
            <v>74.900000000000006</v>
          </cell>
          <cell r="G45">
            <v>223.57777777777778</v>
          </cell>
          <cell r="H45">
            <v>75.2</v>
          </cell>
          <cell r="I45">
            <v>129.1</v>
          </cell>
          <cell r="J45">
            <v>0</v>
          </cell>
          <cell r="K45">
            <v>68.228605994105109</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row>
        <row r="46">
          <cell r="B46">
            <v>75.2</v>
          </cell>
          <cell r="C46">
            <v>129.1</v>
          </cell>
          <cell r="D46">
            <v>74.900000000000006</v>
          </cell>
          <cell r="E46">
            <v>74.900000000000006</v>
          </cell>
          <cell r="F46">
            <v>74.900000000000006</v>
          </cell>
          <cell r="G46">
            <v>223.57777777777778</v>
          </cell>
          <cell r="H46">
            <v>75.2</v>
          </cell>
          <cell r="I46">
            <v>129.1</v>
          </cell>
          <cell r="J46">
            <v>0</v>
          </cell>
          <cell r="K46">
            <v>68.228605994105109</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row>
        <row r="47">
          <cell r="B47">
            <v>75.2</v>
          </cell>
          <cell r="C47">
            <v>129.1</v>
          </cell>
          <cell r="D47">
            <v>74.900000000000006</v>
          </cell>
          <cell r="E47">
            <v>74.900000000000006</v>
          </cell>
          <cell r="F47">
            <v>74.900000000000006</v>
          </cell>
          <cell r="G47">
            <v>223.57777777777778</v>
          </cell>
          <cell r="H47">
            <v>75.2</v>
          </cell>
          <cell r="I47">
            <v>129.1</v>
          </cell>
          <cell r="J47">
            <v>0</v>
          </cell>
          <cell r="K47">
            <v>68.228605994105109</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row>
        <row r="48">
          <cell r="B48">
            <v>75.2</v>
          </cell>
          <cell r="C48">
            <v>129.1</v>
          </cell>
          <cell r="D48">
            <v>74.900000000000006</v>
          </cell>
          <cell r="E48">
            <v>74.900000000000006</v>
          </cell>
          <cell r="F48">
            <v>74.900000000000006</v>
          </cell>
          <cell r="G48">
            <v>223.57777777777778</v>
          </cell>
          <cell r="H48">
            <v>75.2</v>
          </cell>
          <cell r="I48">
            <v>129.1</v>
          </cell>
          <cell r="J48">
            <v>0</v>
          </cell>
          <cell r="K48">
            <v>68.228605994105109</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row>
        <row r="49">
          <cell r="B49">
            <v>75.2</v>
          </cell>
          <cell r="C49">
            <v>129.1</v>
          </cell>
          <cell r="D49">
            <v>74.900000000000006</v>
          </cell>
          <cell r="E49">
            <v>74.900000000000006</v>
          </cell>
          <cell r="F49">
            <v>74.900000000000006</v>
          </cell>
          <cell r="G49">
            <v>223.57777777777778</v>
          </cell>
          <cell r="H49">
            <v>75.2</v>
          </cell>
          <cell r="I49">
            <v>129.1</v>
          </cell>
          <cell r="J49">
            <v>0</v>
          </cell>
          <cell r="K49">
            <v>68.228605994105109</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row>
        <row r="50">
          <cell r="B50">
            <v>75.2</v>
          </cell>
          <cell r="C50">
            <v>129.1</v>
          </cell>
          <cell r="D50">
            <v>74.900000000000006</v>
          </cell>
          <cell r="E50">
            <v>74.900000000000006</v>
          </cell>
          <cell r="F50">
            <v>74.900000000000006</v>
          </cell>
          <cell r="G50">
            <v>223.57777777777778</v>
          </cell>
          <cell r="H50">
            <v>75.2</v>
          </cell>
          <cell r="I50">
            <v>129.1</v>
          </cell>
          <cell r="J50">
            <v>0</v>
          </cell>
          <cell r="K50">
            <v>68.228605994105109</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row>
        <row r="51">
          <cell r="B51">
            <v>75.2</v>
          </cell>
          <cell r="C51">
            <v>129.1</v>
          </cell>
          <cell r="D51">
            <v>74.900000000000006</v>
          </cell>
          <cell r="E51">
            <v>74.900000000000006</v>
          </cell>
          <cell r="F51">
            <v>74.900000000000006</v>
          </cell>
          <cell r="G51">
            <v>223.57777777777778</v>
          </cell>
          <cell r="H51">
            <v>75.2</v>
          </cell>
          <cell r="I51">
            <v>129.1</v>
          </cell>
          <cell r="J51">
            <v>0</v>
          </cell>
          <cell r="K51">
            <v>68.228605994105109</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row>
        <row r="52">
          <cell r="B52">
            <v>75.2</v>
          </cell>
          <cell r="C52">
            <v>129.1</v>
          </cell>
          <cell r="D52">
            <v>74.900000000000006</v>
          </cell>
          <cell r="E52">
            <v>74.900000000000006</v>
          </cell>
          <cell r="F52">
            <v>74.900000000000006</v>
          </cell>
          <cell r="G52">
            <v>223.57777777777778</v>
          </cell>
          <cell r="H52">
            <v>75.2</v>
          </cell>
          <cell r="I52">
            <v>129.1</v>
          </cell>
          <cell r="J52">
            <v>0</v>
          </cell>
          <cell r="K52">
            <v>68.228605994105109</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row>
        <row r="53">
          <cell r="B53">
            <v>75.2</v>
          </cell>
          <cell r="C53">
            <v>129.1</v>
          </cell>
          <cell r="D53">
            <v>74.900000000000006</v>
          </cell>
          <cell r="E53">
            <v>74.900000000000006</v>
          </cell>
          <cell r="F53">
            <v>74.900000000000006</v>
          </cell>
          <cell r="G53">
            <v>223.57777777777778</v>
          </cell>
          <cell r="H53">
            <v>75.2</v>
          </cell>
          <cell r="I53">
            <v>129.1</v>
          </cell>
          <cell r="J53">
            <v>0</v>
          </cell>
          <cell r="K53">
            <v>68.228605994105109</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row>
        <row r="54">
          <cell r="B54">
            <v>75.2</v>
          </cell>
          <cell r="C54">
            <v>129.1</v>
          </cell>
          <cell r="D54">
            <v>74.900000000000006</v>
          </cell>
          <cell r="E54">
            <v>74.900000000000006</v>
          </cell>
          <cell r="F54">
            <v>74.900000000000006</v>
          </cell>
          <cell r="G54">
            <v>223.57777777777778</v>
          </cell>
          <cell r="H54">
            <v>75.2</v>
          </cell>
          <cell r="I54">
            <v>129.1</v>
          </cell>
          <cell r="J54">
            <v>0</v>
          </cell>
          <cell r="K54">
            <v>68.228605994105109</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row>
        <row r="55">
          <cell r="B55">
            <v>75.2</v>
          </cell>
          <cell r="C55">
            <v>129.1</v>
          </cell>
          <cell r="D55">
            <v>74.900000000000006</v>
          </cell>
          <cell r="E55">
            <v>74.900000000000006</v>
          </cell>
          <cell r="F55">
            <v>74.900000000000006</v>
          </cell>
          <cell r="G55">
            <v>223.57777777777778</v>
          </cell>
          <cell r="H55">
            <v>75.2</v>
          </cell>
          <cell r="I55">
            <v>129.1</v>
          </cell>
          <cell r="J55">
            <v>0</v>
          </cell>
          <cell r="K55">
            <v>68.228605994105109</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row>
        <row r="56">
          <cell r="B56">
            <v>75.2</v>
          </cell>
          <cell r="C56">
            <v>129.1</v>
          </cell>
          <cell r="D56">
            <v>74.900000000000006</v>
          </cell>
          <cell r="E56">
            <v>74.900000000000006</v>
          </cell>
          <cell r="F56">
            <v>74.900000000000006</v>
          </cell>
          <cell r="G56">
            <v>223.57777777777778</v>
          </cell>
          <cell r="H56">
            <v>75.2</v>
          </cell>
          <cell r="I56">
            <v>129.1</v>
          </cell>
          <cell r="J56">
            <v>0</v>
          </cell>
          <cell r="K56">
            <v>68.228605994105109</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row>
        <row r="57">
          <cell r="B57">
            <v>75.2</v>
          </cell>
          <cell r="C57">
            <v>129.1</v>
          </cell>
          <cell r="D57">
            <v>74.900000000000006</v>
          </cell>
          <cell r="E57">
            <v>74.900000000000006</v>
          </cell>
          <cell r="F57">
            <v>74.900000000000006</v>
          </cell>
          <cell r="G57">
            <v>223.57777777777778</v>
          </cell>
          <cell r="H57">
            <v>75.2</v>
          </cell>
          <cell r="I57">
            <v>129.1</v>
          </cell>
          <cell r="J57">
            <v>0</v>
          </cell>
          <cell r="K57">
            <v>68.228605994105109</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row>
      </sheetData>
      <sheetData sheetId="2"/>
      <sheetData sheetId="3"/>
      <sheetData sheetId="4"/>
      <sheetData sheetId="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pris"/>
      <sheetName val="FVpris"/>
      <sheetName val="Elprisfigur"/>
      <sheetName val="Bkg1367"/>
      <sheetName val="PSO"/>
      <sheetName val="Transmissionstarif"/>
      <sheetName val="Distributionstarif"/>
      <sheetName val="Deflator"/>
      <sheetName val="OutputBeregningsforudsætninger"/>
    </sheetNames>
    <sheetDataSet>
      <sheetData sheetId="0">
        <row r="3">
          <cell r="I3">
            <v>2011</v>
          </cell>
        </row>
      </sheetData>
      <sheetData sheetId="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K"/>
      <sheetName val="FIN"/>
      <sheetName val="ISL"/>
      <sheetName val="NOR"/>
      <sheetName val="SWE"/>
      <sheetName val="Nordic"/>
      <sheetName val="LULUCF"/>
    </sheetNames>
    <sheetDataSet>
      <sheetData sheetId="0">
        <row r="11">
          <cell r="B11" t="str">
            <v>Denmark</v>
          </cell>
        </row>
        <row r="41">
          <cell r="C41">
            <v>1990</v>
          </cell>
          <cell r="D41">
            <v>1991</v>
          </cell>
          <cell r="E41">
            <v>1992</v>
          </cell>
          <cell r="F41">
            <v>1993</v>
          </cell>
          <cell r="G41">
            <v>1994</v>
          </cell>
          <cell r="H41">
            <v>1995</v>
          </cell>
          <cell r="I41">
            <v>1996</v>
          </cell>
          <cell r="J41">
            <v>1997</v>
          </cell>
          <cell r="K41">
            <v>1998</v>
          </cell>
          <cell r="L41">
            <v>1999</v>
          </cell>
          <cell r="M41">
            <v>2000</v>
          </cell>
          <cell r="N41">
            <v>2001</v>
          </cell>
          <cell r="O41">
            <v>2002</v>
          </cell>
          <cell r="P41">
            <v>2003</v>
          </cell>
          <cell r="Q41">
            <v>2004</v>
          </cell>
          <cell r="R41">
            <v>2005</v>
          </cell>
          <cell r="S41">
            <v>2006</v>
          </cell>
          <cell r="T41">
            <v>2007</v>
          </cell>
          <cell r="U41">
            <v>2008</v>
          </cell>
          <cell r="V41">
            <v>2009</v>
          </cell>
          <cell r="W41">
            <v>2010</v>
          </cell>
          <cell r="X41">
            <v>2011</v>
          </cell>
          <cell r="Y41">
            <v>2012</v>
          </cell>
          <cell r="Z41">
            <v>2013</v>
          </cell>
          <cell r="AA41">
            <v>2014</v>
          </cell>
          <cell r="AB41">
            <v>2015</v>
          </cell>
          <cell r="AC41">
            <v>2016</v>
          </cell>
          <cell r="AD41">
            <v>2017</v>
          </cell>
          <cell r="AE41">
            <v>2018</v>
          </cell>
          <cell r="AF41">
            <v>2020</v>
          </cell>
          <cell r="AG41">
            <v>2025</v>
          </cell>
          <cell r="AH41">
            <v>2030</v>
          </cell>
          <cell r="AI41">
            <v>2035</v>
          </cell>
          <cell r="AJ41">
            <v>2040</v>
          </cell>
          <cell r="AK41">
            <v>2045</v>
          </cell>
          <cell r="AL41">
            <v>2050</v>
          </cell>
        </row>
        <row r="42">
          <cell r="B42" t="str">
            <v>Net total</v>
          </cell>
          <cell r="C42">
            <v>77.456853719404464</v>
          </cell>
          <cell r="D42">
            <v>87.382504600523347</v>
          </cell>
          <cell r="E42">
            <v>82.635205669921746</v>
          </cell>
          <cell r="F42">
            <v>83.596425041149118</v>
          </cell>
          <cell r="G42">
            <v>86.591417724541174</v>
          </cell>
          <cell r="H42">
            <v>83.71847197705047</v>
          </cell>
          <cell r="I42">
            <v>96.384803678606602</v>
          </cell>
          <cell r="J42">
            <v>87.226884826789401</v>
          </cell>
          <cell r="K42">
            <v>83.209418411367523</v>
          </cell>
          <cell r="L42">
            <v>81.054776964413719</v>
          </cell>
          <cell r="M42">
            <v>77.013873927708417</v>
          </cell>
          <cell r="N42">
            <v>79.033380043413928</v>
          </cell>
          <cell r="O42">
            <v>79.553621038419337</v>
          </cell>
          <cell r="P42">
            <v>84.40806419308224</v>
          </cell>
          <cell r="Q42">
            <v>77.969294225186275</v>
          </cell>
          <cell r="R42">
            <v>73.483821197792054</v>
          </cell>
          <cell r="S42">
            <v>81.389054282824873</v>
          </cell>
          <cell r="T42">
            <v>74.366444361903376</v>
          </cell>
          <cell r="U42">
            <v>66.247082279865751</v>
          </cell>
          <cell r="V42">
            <v>67.664204871220477</v>
          </cell>
          <cell r="W42">
            <v>65.200886366619827</v>
          </cell>
          <cell r="X42">
            <v>58.435169662171667</v>
          </cell>
          <cell r="Y42">
            <v>55.52111449951596</v>
          </cell>
          <cell r="Z42">
            <v>58.479897591001929</v>
          </cell>
          <cell r="AA42">
            <v>53.944805187213873</v>
          </cell>
          <cell r="AB42">
            <v>54.90141071343362</v>
          </cell>
          <cell r="AC42">
            <v>57.96518455445041</v>
          </cell>
          <cell r="AD42">
            <v>54.164740865543521</v>
          </cell>
          <cell r="AE42">
            <v>56.289232139302918</v>
          </cell>
          <cell r="AF42">
            <v>48.546796939368214</v>
          </cell>
          <cell r="AG42">
            <v>35.891926527594784</v>
          </cell>
          <cell r="AH42">
            <v>23.237056115821343</v>
          </cell>
          <cell r="AI42">
            <v>17.42779208686601</v>
          </cell>
          <cell r="AJ42">
            <v>11.618528057910671</v>
          </cell>
          <cell r="AK42">
            <v>5.8092640289553312</v>
          </cell>
          <cell r="AL42">
            <v>0</v>
          </cell>
        </row>
        <row r="44">
          <cell r="B44" t="str">
            <v>LULUCF</v>
          </cell>
          <cell r="D44">
            <v>5.7518318118993754</v>
          </cell>
          <cell r="E44">
            <v>6.9916653396298827</v>
          </cell>
          <cell r="F44">
            <v>5.7923115847924285</v>
          </cell>
          <cell r="G44">
            <v>4.9066990187492419</v>
          </cell>
          <cell r="H44">
            <v>4.9865075328466508</v>
          </cell>
          <cell r="I44">
            <v>4.4618325344255352</v>
          </cell>
          <cell r="J44">
            <v>4.7619480631222952</v>
          </cell>
          <cell r="K44">
            <v>4.7225337323339893</v>
          </cell>
          <cell r="L44">
            <v>5.0081481065246072</v>
          </cell>
          <cell r="M44">
            <v>5.2404622841414952</v>
          </cell>
          <cell r="N44">
            <v>5.5251418560043479</v>
          </cell>
          <cell r="O44">
            <v>6.5793436794968718</v>
          </cell>
          <cell r="P44">
            <v>6.3478915454044449</v>
          </cell>
          <cell r="Q44">
            <v>6.021544617630469</v>
          </cell>
          <cell r="R44">
            <v>5.9424806227914537</v>
          </cell>
          <cell r="S44">
            <v>6.120715879805954</v>
          </cell>
          <cell r="T44">
            <v>3.6696211627188005</v>
          </cell>
          <cell r="U44">
            <v>-0.86172999035752951</v>
          </cell>
          <cell r="V44">
            <v>3.3094101738459902</v>
          </cell>
          <cell r="W44">
            <v>0.54611372986129758</v>
          </cell>
          <cell r="X44">
            <v>-0.98633242179658365</v>
          </cell>
          <cell r="Y44">
            <v>0.68339588170250976</v>
          </cell>
          <cell r="Z44">
            <v>1.9182940395166261</v>
          </cell>
          <cell r="AA44">
            <v>1.5834439296347718</v>
          </cell>
          <cell r="AB44">
            <v>5.1593239020623312</v>
          </cell>
          <cell r="AC44">
            <v>6.1669128261904991</v>
          </cell>
          <cell r="AD44">
            <v>4.4867171938234689</v>
          </cell>
          <cell r="AE44">
            <v>6.5947488406649741</v>
          </cell>
          <cell r="AF44">
            <v>4.3059122626414466</v>
          </cell>
          <cell r="AG44">
            <v>1.9</v>
          </cell>
          <cell r="AH44">
            <v>1.9</v>
          </cell>
          <cell r="AI44">
            <v>0.80000000000000027</v>
          </cell>
          <cell r="AJ44">
            <v>-0.25899741637219392</v>
          </cell>
          <cell r="AK44">
            <v>-1.3179948327443873</v>
          </cell>
          <cell r="AL44">
            <v>-2.3769922491165811</v>
          </cell>
        </row>
        <row r="45">
          <cell r="B45" t="str">
            <v>Energy related CO₂</v>
          </cell>
          <cell r="C45">
            <v>54.82281482466999</v>
          </cell>
          <cell r="D45">
            <v>65.404965206201922</v>
          </cell>
          <cell r="E45">
            <v>59.570864507354791</v>
          </cell>
          <cell r="F45">
            <v>61.659614701083164</v>
          </cell>
          <cell r="G45">
            <v>65.676550650045158</v>
          </cell>
          <cell r="H45">
            <v>62.63042843035835</v>
          </cell>
          <cell r="I45">
            <v>75.961223946549708</v>
          </cell>
          <cell r="J45">
            <v>66.578438165920332</v>
          </cell>
          <cell r="K45">
            <v>62.37238254641138</v>
          </cell>
          <cell r="L45">
            <v>59.818199823175661</v>
          </cell>
          <cell r="M45">
            <v>55.585748207587464</v>
          </cell>
          <cell r="N45">
            <v>57.298898462257675</v>
          </cell>
          <cell r="O45">
            <v>56.872256442921895</v>
          </cell>
          <cell r="P45">
            <v>62.03101108374976</v>
          </cell>
          <cell r="Q45">
            <v>56.477137670963621</v>
          </cell>
          <cell r="R45">
            <v>52.908691291879954</v>
          </cell>
          <cell r="S45">
            <v>60.834945062170007</v>
          </cell>
          <cell r="T45">
            <v>56.0776497592664</v>
          </cell>
          <cell r="U45">
            <v>52.616791347411208</v>
          </cell>
          <cell r="V45">
            <v>50.161755445295988</v>
          </cell>
          <cell r="W45">
            <v>50.657748369045599</v>
          </cell>
          <cell r="X45">
            <v>45.632085021666796</v>
          </cell>
          <cell r="Y45">
            <v>41.199603839065958</v>
          </cell>
          <cell r="Z45">
            <v>43.060136507016004</v>
          </cell>
          <cell r="AA45">
            <v>38.849205227081768</v>
          </cell>
          <cell r="AB45">
            <v>36.475789401769809</v>
          </cell>
          <cell r="AC45">
            <v>38.280748418173125</v>
          </cell>
          <cell r="AD45">
            <v>36.194376897390825</v>
          </cell>
          <cell r="AE45">
            <v>36.224970316612328</v>
          </cell>
          <cell r="AF45">
            <v>31.26903192171666</v>
          </cell>
          <cell r="AG45">
            <v>21.884031995590966</v>
          </cell>
          <cell r="AH45">
            <v>10.093119806823813</v>
          </cell>
          <cell r="AI45">
            <v>6.3546489413530498</v>
          </cell>
          <cell r="AJ45">
            <v>2.5751754922544787</v>
          </cell>
          <cell r="AK45">
            <v>-1.2042979568440986</v>
          </cell>
          <cell r="AL45">
            <v>-4.9837714059426643</v>
          </cell>
        </row>
        <row r="46">
          <cell r="B46" t="str">
            <v>Non-CO₂</v>
          </cell>
          <cell r="C46">
            <v>16.177205561910327</v>
          </cell>
          <cell r="D46">
            <v>16.225707582422046</v>
          </cell>
          <cell r="E46">
            <v>16.072675822937079</v>
          </cell>
          <cell r="F46">
            <v>16.144498755273524</v>
          </cell>
          <cell r="G46">
            <v>16.008168055746779</v>
          </cell>
          <cell r="H46">
            <v>16.101536013845475</v>
          </cell>
          <cell r="I46">
            <v>15.961747197631354</v>
          </cell>
          <cell r="J46">
            <v>15.88649859774678</v>
          </cell>
          <cell r="K46">
            <v>16.114502132622157</v>
          </cell>
          <cell r="L46">
            <v>16.228429034713457</v>
          </cell>
          <cell r="M46">
            <v>16.187663435979452</v>
          </cell>
          <cell r="N46">
            <v>16.209339725151899</v>
          </cell>
          <cell r="O46">
            <v>16.102020916000569</v>
          </cell>
          <cell r="P46">
            <v>16.029161563928028</v>
          </cell>
          <cell r="Q46">
            <v>15.470611936592185</v>
          </cell>
          <cell r="R46">
            <v>14.632649283120649</v>
          </cell>
          <cell r="S46">
            <v>14.433393340848909</v>
          </cell>
          <cell r="T46">
            <v>14.619173439918178</v>
          </cell>
          <cell r="U46">
            <v>14.492020922812074</v>
          </cell>
          <cell r="V46">
            <v>14.193039252078499</v>
          </cell>
          <cell r="W46">
            <v>13.997024267712924</v>
          </cell>
          <cell r="X46">
            <v>13.789417062301453</v>
          </cell>
          <cell r="Y46">
            <v>13.638114778747493</v>
          </cell>
          <cell r="Z46">
            <v>13.501467044469301</v>
          </cell>
          <cell r="AA46">
            <v>13.512156030497337</v>
          </cell>
          <cell r="AB46">
            <v>13.266297409601478</v>
          </cell>
          <cell r="AC46">
            <v>13.517523310086787</v>
          </cell>
          <cell r="AD46">
            <v>13.48364677432923</v>
          </cell>
          <cell r="AE46">
            <v>13.469512982025613</v>
          </cell>
          <cell r="AF46">
            <v>12.971852755010108</v>
          </cell>
          <cell r="AG46">
            <v>12.107894532003817</v>
          </cell>
          <cell r="AH46">
            <v>11.243936308997529</v>
          </cell>
          <cell r="AI46">
            <v>10.273143145512959</v>
          </cell>
          <cell r="AJ46">
            <v>9.302349982028387</v>
          </cell>
          <cell r="AK46">
            <v>8.3315568185438167</v>
          </cell>
          <cell r="AL46">
            <v>7.3607636550592455</v>
          </cell>
        </row>
      </sheetData>
      <sheetData sheetId="1">
        <row r="11">
          <cell r="B11" t="str">
            <v>Finland</v>
          </cell>
        </row>
        <row r="41">
          <cell r="C41">
            <v>1990</v>
          </cell>
          <cell r="D41">
            <v>1991</v>
          </cell>
          <cell r="E41">
            <v>1992</v>
          </cell>
          <cell r="F41">
            <v>1993</v>
          </cell>
          <cell r="G41">
            <v>1994</v>
          </cell>
          <cell r="H41">
            <v>1995</v>
          </cell>
          <cell r="I41">
            <v>1996</v>
          </cell>
          <cell r="J41">
            <v>1997</v>
          </cell>
          <cell r="K41">
            <v>1998</v>
          </cell>
          <cell r="L41">
            <v>1999</v>
          </cell>
          <cell r="M41">
            <v>2000</v>
          </cell>
          <cell r="N41">
            <v>2001</v>
          </cell>
          <cell r="O41">
            <v>2002</v>
          </cell>
          <cell r="P41">
            <v>2003</v>
          </cell>
          <cell r="Q41">
            <v>2004</v>
          </cell>
          <cell r="R41">
            <v>2005</v>
          </cell>
          <cell r="S41">
            <v>2006</v>
          </cell>
          <cell r="T41">
            <v>2007</v>
          </cell>
          <cell r="U41">
            <v>2008</v>
          </cell>
          <cell r="V41">
            <v>2009</v>
          </cell>
          <cell r="W41">
            <v>2010</v>
          </cell>
          <cell r="X41">
            <v>2011</v>
          </cell>
          <cell r="Y41">
            <v>2012</v>
          </cell>
          <cell r="Z41">
            <v>2013</v>
          </cell>
          <cell r="AA41">
            <v>2014</v>
          </cell>
          <cell r="AB41">
            <v>2015</v>
          </cell>
          <cell r="AC41">
            <v>2016</v>
          </cell>
          <cell r="AD41">
            <v>2017</v>
          </cell>
          <cell r="AE41">
            <v>2018</v>
          </cell>
          <cell r="AF41">
            <v>2020</v>
          </cell>
          <cell r="AG41">
            <v>2025</v>
          </cell>
          <cell r="AH41">
            <v>2030</v>
          </cell>
          <cell r="AI41">
            <v>2035</v>
          </cell>
          <cell r="AJ41">
            <v>2040</v>
          </cell>
          <cell r="AK41">
            <v>2045</v>
          </cell>
          <cell r="AL41">
            <v>2050</v>
          </cell>
        </row>
        <row r="42">
          <cell r="B42" t="str">
            <v>Net total</v>
          </cell>
          <cell r="C42">
            <v>56.299600344707834</v>
          </cell>
          <cell r="D42">
            <v>41.673383805471452</v>
          </cell>
          <cell r="E42">
            <v>46.336707809943526</v>
          </cell>
          <cell r="F42">
            <v>48.453567403355315</v>
          </cell>
          <cell r="G42">
            <v>60.6527893253391</v>
          </cell>
          <cell r="H42">
            <v>57.594821963122328</v>
          </cell>
          <cell r="I42">
            <v>56.25632437884677</v>
          </cell>
          <cell r="J42">
            <v>59.012070939260795</v>
          </cell>
          <cell r="K42">
            <v>57.07750492835828</v>
          </cell>
          <cell r="L42">
            <v>54.180007496420266</v>
          </cell>
          <cell r="M42">
            <v>51.247527416409199</v>
          </cell>
          <cell r="N42">
            <v>54.701475684692262</v>
          </cell>
          <cell r="O42">
            <v>56.065658242816198</v>
          </cell>
          <cell r="P42">
            <v>63.196826297001337</v>
          </cell>
          <cell r="Q42">
            <v>58.336401499036924</v>
          </cell>
          <cell r="R42">
            <v>45.406618290133864</v>
          </cell>
          <cell r="S42">
            <v>50.669797080690451</v>
          </cell>
          <cell r="T42">
            <v>56.988935911336242</v>
          </cell>
          <cell r="U42">
            <v>50.170719915736527</v>
          </cell>
          <cell r="V42">
            <v>33.981953221983382</v>
          </cell>
          <cell r="W42">
            <v>53.187355123777671</v>
          </cell>
          <cell r="X42">
            <v>45.165261235102477</v>
          </cell>
          <cell r="Y42">
            <v>36.969320890803353</v>
          </cell>
          <cell r="Z42">
            <v>43.814855014295752</v>
          </cell>
          <cell r="AA42">
            <v>37.357493152758138</v>
          </cell>
          <cell r="AB42">
            <v>36.21681727530958</v>
          </cell>
          <cell r="AC42">
            <v>41.286177652584755</v>
          </cell>
          <cell r="AD42">
            <v>38.154238179104219</v>
          </cell>
          <cell r="AE42">
            <v>46.091243615736659</v>
          </cell>
          <cell r="AF42">
            <v>34.86990540206267</v>
          </cell>
          <cell r="AG42">
            <v>23.246603601375114</v>
          </cell>
          <cell r="AH42">
            <v>11.623301800687555</v>
          </cell>
          <cell r="AI42">
            <v>0</v>
          </cell>
          <cell r="AJ42">
            <v>-2.99957322180639</v>
          </cell>
          <cell r="AK42">
            <v>-5.3869662589824205</v>
          </cell>
          <cell r="AL42">
            <v>-7.7743592961584556</v>
          </cell>
        </row>
        <row r="44">
          <cell r="B44" t="str">
            <v>LULUCF</v>
          </cell>
          <cell r="C44">
            <v>-14.765663330000015</v>
          </cell>
          <cell r="D44">
            <v>-27.180786467333363</v>
          </cell>
          <cell r="E44">
            <v>-21.079898695666689</v>
          </cell>
          <cell r="F44">
            <v>-21.23048994800002</v>
          </cell>
          <cell r="G44">
            <v>-14.562577600333345</v>
          </cell>
          <cell r="H44">
            <v>-14.061736397333345</v>
          </cell>
          <cell r="I44">
            <v>-21.377001271333352</v>
          </cell>
          <cell r="J44">
            <v>-17.309044452333346</v>
          </cell>
          <cell r="K44">
            <v>-15.548850417000011</v>
          </cell>
          <cell r="L44">
            <v>-17.836766266000012</v>
          </cell>
          <cell r="M44">
            <v>-18.897818204666681</v>
          </cell>
          <cell r="N44">
            <v>-20.774104013333353</v>
          </cell>
          <cell r="O44">
            <v>-21.843577945666688</v>
          </cell>
          <cell r="P44">
            <v>-22.335247848333353</v>
          </cell>
          <cell r="Q44">
            <v>-23.502604970000018</v>
          </cell>
          <cell r="R44">
            <v>-24.430457812333355</v>
          </cell>
          <cell r="S44">
            <v>-30.538098781666694</v>
          </cell>
          <cell r="T44">
            <v>-22.55585458300002</v>
          </cell>
          <cell r="U44">
            <v>-21.281662862000019</v>
          </cell>
          <cell r="V44">
            <v>-33.852747195000035</v>
          </cell>
          <cell r="W44">
            <v>-22.462389538666688</v>
          </cell>
          <cell r="X44">
            <v>-22.734144135000022</v>
          </cell>
          <cell r="Y44">
            <v>-25.449917714666693</v>
          </cell>
          <cell r="Z44">
            <v>-19.041504984333351</v>
          </cell>
          <cell r="AA44">
            <v>-21.342579549666688</v>
          </cell>
          <cell r="AB44">
            <v>-18.869432313000015</v>
          </cell>
          <cell r="AC44">
            <v>-16.75346401333335</v>
          </cell>
          <cell r="AD44">
            <v>-17.182482863333348</v>
          </cell>
          <cell r="AE44">
            <v>-10.267824527333342</v>
          </cell>
          <cell r="AF44">
            <v>-16.126428623188474</v>
          </cell>
          <cell r="AG44">
            <v>-18.446158881835913</v>
          </cell>
          <cell r="AH44">
            <v>-20.765889140483353</v>
          </cell>
          <cell r="AI44">
            <v>-20.765889140483353</v>
          </cell>
          <cell r="AJ44">
            <v>-20.765889140483353</v>
          </cell>
          <cell r="AK44">
            <v>-21.376650585791687</v>
          </cell>
          <cell r="AL44">
            <v>-21.987412031100021</v>
          </cell>
        </row>
        <row r="45">
          <cell r="B45" t="str">
            <v>Energy related CO₂</v>
          </cell>
          <cell r="C45">
            <v>56.971874271445976</v>
          </cell>
          <cell r="D45">
            <v>55.230404084918185</v>
          </cell>
          <cell r="E45">
            <v>54.285526476144305</v>
          </cell>
          <cell r="F45">
            <v>56.352553072130817</v>
          </cell>
          <cell r="G45">
            <v>61.716202216039385</v>
          </cell>
          <cell r="H45">
            <v>58.1454431090716</v>
          </cell>
          <cell r="I45">
            <v>64.062409286088482</v>
          </cell>
          <cell r="J45">
            <v>62.722992422039269</v>
          </cell>
          <cell r="K45">
            <v>59.373256093124311</v>
          </cell>
          <cell r="L45">
            <v>58.894769950879045</v>
          </cell>
          <cell r="M45">
            <v>57.03824715157613</v>
          </cell>
          <cell r="N45">
            <v>62.536205986618747</v>
          </cell>
          <cell r="O45">
            <v>65.059791570341048</v>
          </cell>
          <cell r="P45">
            <v>72.657820796279964</v>
          </cell>
          <cell r="Q45">
            <v>68.960754857269123</v>
          </cell>
          <cell r="R45">
            <v>57.042898204120299</v>
          </cell>
          <cell r="S45">
            <v>68.384422774257061</v>
          </cell>
          <cell r="T45">
            <v>66.76030299521716</v>
          </cell>
          <cell r="U45">
            <v>58.609618551480146</v>
          </cell>
          <cell r="V45">
            <v>55.924365190013148</v>
          </cell>
          <cell r="W45">
            <v>64.099451323766573</v>
          </cell>
          <cell r="X45">
            <v>56.665652050314357</v>
          </cell>
          <cell r="Y45">
            <v>51.222146656539664</v>
          </cell>
          <cell r="Z45">
            <v>51.75095934610728</v>
          </cell>
          <cell r="AA45">
            <v>47.643863283217705</v>
          </cell>
          <cell r="AB45">
            <v>44.113713735507702</v>
          </cell>
          <cell r="AC45">
            <v>47.227547565067205</v>
          </cell>
          <cell r="AD45">
            <v>44.673063424597927</v>
          </cell>
          <cell r="AE45">
            <v>45.849349398713379</v>
          </cell>
          <cell r="AF45">
            <v>40.796429166932796</v>
          </cell>
          <cell r="AG45">
            <v>32.262722007166062</v>
          </cell>
          <cell r="AH45">
            <v>23.729014847399327</v>
          </cell>
          <cell r="AI45">
            <v>12.651211655522474</v>
          </cell>
          <cell r="AJ45">
            <v>10.197137042526784</v>
          </cell>
          <cell r="AK45">
            <v>8.9660040594697872</v>
          </cell>
          <cell r="AL45">
            <v>7.7348710764127899</v>
          </cell>
        </row>
        <row r="46">
          <cell r="B46" t="str">
            <v>Non-CO₂</v>
          </cell>
          <cell r="C46">
            <v>14.093389403261874</v>
          </cell>
          <cell r="D46">
            <v>13.623766187886638</v>
          </cell>
          <cell r="E46">
            <v>13.131080029465913</v>
          </cell>
          <cell r="F46">
            <v>13.331504279224518</v>
          </cell>
          <cell r="G46">
            <v>13.499164709633057</v>
          </cell>
          <cell r="H46">
            <v>13.511115251384076</v>
          </cell>
          <cell r="I46">
            <v>13.570916364091644</v>
          </cell>
          <cell r="J46">
            <v>13.598122969554865</v>
          </cell>
          <cell r="K46">
            <v>13.25309925223398</v>
          </cell>
          <cell r="L46">
            <v>13.122003811541241</v>
          </cell>
          <cell r="M46">
            <v>13.107098469499746</v>
          </cell>
          <cell r="N46">
            <v>12.939373711406866</v>
          </cell>
          <cell r="O46">
            <v>12.849444618141831</v>
          </cell>
          <cell r="P46">
            <v>12.874253349054726</v>
          </cell>
          <cell r="Q46">
            <v>12.878251611767823</v>
          </cell>
          <cell r="R46">
            <v>12.794177898346923</v>
          </cell>
          <cell r="S46">
            <v>12.823473088100087</v>
          </cell>
          <cell r="T46">
            <v>12.784487499119109</v>
          </cell>
          <cell r="U46">
            <v>12.842764226256399</v>
          </cell>
          <cell r="V46">
            <v>11.910335226970275</v>
          </cell>
          <cell r="W46">
            <v>11.55029333867779</v>
          </cell>
          <cell r="X46">
            <v>11.233753319788143</v>
          </cell>
          <cell r="Y46">
            <v>11.197091948930378</v>
          </cell>
          <cell r="Z46">
            <v>11.105400652521823</v>
          </cell>
          <cell r="AA46">
            <v>11.056209419207121</v>
          </cell>
          <cell r="AB46">
            <v>10.972535852801897</v>
          </cell>
          <cell r="AC46">
            <v>10.812094100850899</v>
          </cell>
          <cell r="AD46">
            <v>10.66365761783964</v>
          </cell>
          <cell r="AE46">
            <v>10.509718744356626</v>
          </cell>
          <cell r="AF46">
            <v>10.199904858318348</v>
          </cell>
          <cell r="AG46">
            <v>9.4300404760449652</v>
          </cell>
          <cell r="AH46">
            <v>8.6601760937715824</v>
          </cell>
          <cell r="AI46">
            <v>8.1146774849608789</v>
          </cell>
          <cell r="AJ46">
            <v>7.569178876150179</v>
          </cell>
          <cell r="AK46">
            <v>7.0236802673394774</v>
          </cell>
          <cell r="AL46">
            <v>6.4781816585287766</v>
          </cell>
        </row>
      </sheetData>
      <sheetData sheetId="2">
        <row r="11">
          <cell r="B11" t="str">
            <v>Iceland</v>
          </cell>
        </row>
        <row r="41">
          <cell r="C41">
            <v>1990</v>
          </cell>
          <cell r="D41">
            <v>1991</v>
          </cell>
          <cell r="E41">
            <v>1992</v>
          </cell>
          <cell r="F41">
            <v>1993</v>
          </cell>
          <cell r="G41">
            <v>1994</v>
          </cell>
          <cell r="H41">
            <v>1995</v>
          </cell>
          <cell r="I41">
            <v>1996</v>
          </cell>
          <cell r="J41">
            <v>1997</v>
          </cell>
          <cell r="K41">
            <v>1998</v>
          </cell>
          <cell r="L41">
            <v>1999</v>
          </cell>
          <cell r="M41">
            <v>2000</v>
          </cell>
          <cell r="N41">
            <v>2001</v>
          </cell>
          <cell r="O41">
            <v>2002</v>
          </cell>
          <cell r="P41">
            <v>2003</v>
          </cell>
          <cell r="Q41">
            <v>2004</v>
          </cell>
          <cell r="R41">
            <v>2005</v>
          </cell>
          <cell r="S41">
            <v>2006</v>
          </cell>
          <cell r="T41">
            <v>2007</v>
          </cell>
          <cell r="U41">
            <v>2008</v>
          </cell>
          <cell r="V41">
            <v>2009</v>
          </cell>
          <cell r="W41">
            <v>2010</v>
          </cell>
          <cell r="X41">
            <v>2011</v>
          </cell>
          <cell r="Y41">
            <v>2012</v>
          </cell>
          <cell r="Z41">
            <v>2013</v>
          </cell>
          <cell r="AA41">
            <v>2014</v>
          </cell>
          <cell r="AB41">
            <v>2015</v>
          </cell>
          <cell r="AC41">
            <v>2016</v>
          </cell>
          <cell r="AD41">
            <v>2017</v>
          </cell>
          <cell r="AE41">
            <v>2018</v>
          </cell>
          <cell r="AF41">
            <v>2020</v>
          </cell>
          <cell r="AG41">
            <v>2025</v>
          </cell>
          <cell r="AH41">
            <v>2030</v>
          </cell>
          <cell r="AI41">
            <v>2035</v>
          </cell>
          <cell r="AJ41">
            <v>2040</v>
          </cell>
          <cell r="AK41">
            <v>2045</v>
          </cell>
          <cell r="AL41">
            <v>2050</v>
          </cell>
        </row>
        <row r="42">
          <cell r="B42" t="str">
            <v>Net total</v>
          </cell>
          <cell r="C42">
            <v>13.076410755189212</v>
          </cell>
          <cell r="D42">
            <v>12.849704517932793</v>
          </cell>
          <cell r="E42">
            <v>12.743233684179256</v>
          </cell>
          <cell r="F42">
            <v>12.82385854592826</v>
          </cell>
          <cell r="G42">
            <v>12.709222930658507</v>
          </cell>
          <cell r="H42">
            <v>12.810896997555048</v>
          </cell>
          <cell r="I42">
            <v>12.858574832891478</v>
          </cell>
          <cell r="J42">
            <v>13.01540446709136</v>
          </cell>
          <cell r="K42">
            <v>13.153694646005681</v>
          </cell>
          <cell r="L42">
            <v>13.380610216691718</v>
          </cell>
          <cell r="M42">
            <v>13.409175278416807</v>
          </cell>
          <cell r="N42">
            <v>13.302048705520455</v>
          </cell>
          <cell r="O42">
            <v>13.40898344732787</v>
          </cell>
          <cell r="P42">
            <v>13.355949881764438</v>
          </cell>
          <cell r="Q42">
            <v>13.452408968929594</v>
          </cell>
          <cell r="R42">
            <v>13.301877580881435</v>
          </cell>
          <cell r="S42">
            <v>13.951329417557982</v>
          </cell>
          <cell r="T42">
            <v>14.257279377363169</v>
          </cell>
          <cell r="U42">
            <v>14.664146272397387</v>
          </cell>
          <cell r="V42">
            <v>14.295275958637317</v>
          </cell>
          <cell r="W42">
            <v>14.190670515440553</v>
          </cell>
          <cell r="X42">
            <v>13.911481891679065</v>
          </cell>
          <cell r="Y42">
            <v>13.90281497210151</v>
          </cell>
          <cell r="Z42">
            <v>13.888209931377054</v>
          </cell>
          <cell r="AA42">
            <v>13.892622073002711</v>
          </cell>
          <cell r="AB42">
            <v>13.940801174084273</v>
          </cell>
          <cell r="AC42">
            <v>13.865017542781155</v>
          </cell>
          <cell r="AD42">
            <v>13.888659675232493</v>
          </cell>
          <cell r="AE42">
            <v>13.866713525328629</v>
          </cell>
          <cell r="AF42">
            <v>12.063881374881822</v>
          </cell>
          <cell r="AG42">
            <v>9.047911031161366</v>
          </cell>
          <cell r="AH42">
            <v>6.0319406874409109</v>
          </cell>
          <cell r="AI42">
            <v>3.0159703437204559</v>
          </cell>
          <cell r="AJ42">
            <v>0</v>
          </cell>
          <cell r="AK42">
            <v>-0.32691026887972896</v>
          </cell>
          <cell r="AL42">
            <v>-0.65382053775946147</v>
          </cell>
        </row>
        <row r="44">
          <cell r="B44" t="str">
            <v>LULUCF</v>
          </cell>
          <cell r="C44">
            <v>9.3435391812552187</v>
          </cell>
          <cell r="D44">
            <v>9.3329390496228974</v>
          </cell>
          <cell r="E44">
            <v>9.3150267605094417</v>
          </cell>
          <cell r="F44">
            <v>9.3077432015539294</v>
          </cell>
          <cell r="G44">
            <v>9.2746857399842142</v>
          </cell>
          <cell r="H44">
            <v>9.2598580819037366</v>
          </cell>
          <cell r="I44">
            <v>9.2490135005171261</v>
          </cell>
          <cell r="J44">
            <v>9.2385821752914943</v>
          </cell>
          <cell r="K44">
            <v>9.231676220471476</v>
          </cell>
          <cell r="L44">
            <v>9.2326452989206089</v>
          </cell>
          <cell r="M44">
            <v>9.2381258031091011</v>
          </cell>
          <cell r="N44">
            <v>9.2405311810864532</v>
          </cell>
          <cell r="O44">
            <v>9.2558618199730489</v>
          </cell>
          <cell r="P44">
            <v>9.2432474434844014</v>
          </cell>
          <cell r="Q44">
            <v>9.241072264895644</v>
          </cell>
          <cell r="R44">
            <v>9.2424136507436572</v>
          </cell>
          <cell r="S44">
            <v>9.3030404743893236</v>
          </cell>
          <cell r="T44">
            <v>9.3102236588710365</v>
          </cell>
          <cell r="U44">
            <v>9.3212351563145202</v>
          </cell>
          <cell r="V44">
            <v>9.2896756199255677</v>
          </cell>
          <cell r="W44">
            <v>9.2617462253219713</v>
          </cell>
          <cell r="X44">
            <v>9.2305250237684273</v>
          </cell>
          <cell r="Y44">
            <v>9.2192787717343361</v>
          </cell>
          <cell r="Z44">
            <v>9.1996717857482828</v>
          </cell>
          <cell r="AA44">
            <v>9.1705248150383696</v>
          </cell>
          <cell r="AB44">
            <v>9.1409925716117311</v>
          </cell>
          <cell r="AC44">
            <v>9.1104219901002441</v>
          </cell>
          <cell r="AD44">
            <v>9.0531527290250597</v>
          </cell>
          <cell r="AE44">
            <v>9.0097599227279659</v>
          </cell>
          <cell r="AF44">
            <v>8.3585417678223557</v>
          </cell>
          <cell r="AG44">
            <v>7.1931476909411325</v>
          </cell>
          <cell r="AH44">
            <v>6.0277536140599093</v>
          </cell>
          <cell r="AI44">
            <v>4.862359537178687</v>
          </cell>
          <cell r="AJ44">
            <v>3.6969654602974629</v>
          </cell>
          <cell r="AK44">
            <v>3.6969654602974629</v>
          </cell>
          <cell r="AL44">
            <v>3.6969654602974629</v>
          </cell>
        </row>
        <row r="45">
          <cell r="B45" t="str">
            <v>Energy related CO₂</v>
          </cell>
          <cell r="C45">
            <v>2.2405073488051976</v>
          </cell>
          <cell r="D45">
            <v>2.1211725671263792</v>
          </cell>
          <cell r="E45">
            <v>2.2672251573949112</v>
          </cell>
          <cell r="F45">
            <v>2.4261662616626047</v>
          </cell>
          <cell r="G45">
            <v>2.3677704181807657</v>
          </cell>
          <cell r="H45">
            <v>2.4718259594259639</v>
          </cell>
          <cell r="I45">
            <v>2.527675605186213</v>
          </cell>
          <cell r="J45">
            <v>2.6233047018333862</v>
          </cell>
          <cell r="K45">
            <v>2.6442898560416466</v>
          </cell>
          <cell r="L45">
            <v>2.8510386704113935</v>
          </cell>
          <cell r="M45">
            <v>2.9437259395126625</v>
          </cell>
          <cell r="N45">
            <v>2.8726604516495051</v>
          </cell>
          <cell r="O45">
            <v>2.9981212726899784</v>
          </cell>
          <cell r="P45">
            <v>2.9924993192334322</v>
          </cell>
          <cell r="Q45">
            <v>3.1117156648980036</v>
          </cell>
          <cell r="R45">
            <v>2.9812399634013844</v>
          </cell>
          <cell r="S45">
            <v>3.1596082359022266</v>
          </cell>
          <cell r="T45">
            <v>3.5042345087894451</v>
          </cell>
          <cell r="U45">
            <v>3.8188085560996914</v>
          </cell>
          <cell r="V45">
            <v>3.7341210413673283</v>
          </cell>
          <cell r="W45">
            <v>3.6542142943861262</v>
          </cell>
          <cell r="X45">
            <v>3.5040861342845671</v>
          </cell>
          <cell r="Y45">
            <v>3.4965401082610774</v>
          </cell>
          <cell r="Z45">
            <v>3.4873771089199286</v>
          </cell>
          <cell r="AA45">
            <v>3.4625900178606299</v>
          </cell>
          <cell r="AB45">
            <v>3.5387939194585161</v>
          </cell>
          <cell r="AC45">
            <v>3.4907850261900721</v>
          </cell>
          <cell r="AD45">
            <v>3.607791427425036</v>
          </cell>
          <cell r="AE45">
            <v>3.6683784796053844</v>
          </cell>
          <cell r="AF45">
            <v>2.5153410451459184</v>
          </cell>
          <cell r="AG45">
            <v>0.72593449082216921</v>
          </cell>
          <cell r="AH45">
            <v>-1.0634720635015773</v>
          </cell>
          <cell r="AI45">
            <v>-2.8478355572224583</v>
          </cell>
          <cell r="AJ45">
            <v>-4.6321990509433375</v>
          </cell>
          <cell r="AK45">
            <v>-4.8928965467047156</v>
          </cell>
          <cell r="AL45">
            <v>-5.1535940424660964</v>
          </cell>
        </row>
        <row r="46">
          <cell r="B46" t="str">
            <v>Non-CO₂</v>
          </cell>
          <cell r="C46">
            <v>1.4923642251287954</v>
          </cell>
          <cell r="D46">
            <v>1.395592901183516</v>
          </cell>
          <cell r="E46">
            <v>1.1609817662749027</v>
          </cell>
          <cell r="F46">
            <v>1.0899490827117262</v>
          </cell>
          <cell r="G46">
            <v>1.0667667724935272</v>
          </cell>
          <cell r="H46">
            <v>1.0792129562253474</v>
          </cell>
          <cell r="I46">
            <v>1.0818857271881384</v>
          </cell>
          <cell r="J46">
            <v>1.1535175899664791</v>
          </cell>
          <cell r="K46">
            <v>1.2777285694925582</v>
          </cell>
          <cell r="L46">
            <v>1.2969262473597154</v>
          </cell>
          <cell r="M46">
            <v>1.2273235357950436</v>
          </cell>
          <cell r="N46">
            <v>1.1888570727844971</v>
          </cell>
          <cell r="O46">
            <v>1.1550003546648426</v>
          </cell>
          <cell r="P46">
            <v>1.1202031190466046</v>
          </cell>
          <cell r="Q46">
            <v>1.0996210391359469</v>
          </cell>
          <cell r="R46">
            <v>1.0782239667363931</v>
          </cell>
          <cell r="S46">
            <v>1.4886807072664321</v>
          </cell>
          <cell r="T46">
            <v>1.4428212097026871</v>
          </cell>
          <cell r="U46">
            <v>1.5241025599831755</v>
          </cell>
          <cell r="V46">
            <v>1.2714792973444213</v>
          </cell>
          <cell r="W46">
            <v>1.2747099957324557</v>
          </cell>
          <cell r="X46">
            <v>1.1768707336260706</v>
          </cell>
          <cell r="Y46">
            <v>1.1869960921060962</v>
          </cell>
          <cell r="Z46">
            <v>1.2011610367088421</v>
          </cell>
          <cell r="AA46">
            <v>1.2595072401037113</v>
          </cell>
          <cell r="AB46">
            <v>1.2610146830140256</v>
          </cell>
          <cell r="AC46">
            <v>1.2638105264908388</v>
          </cell>
          <cell r="AD46">
            <v>1.2277155187823969</v>
          </cell>
          <cell r="AE46">
            <v>1.188575122995279</v>
          </cell>
          <cell r="AF46">
            <v>1.1899985619135478</v>
          </cell>
          <cell r="AG46">
            <v>1.1288288493980643</v>
          </cell>
          <cell r="AH46">
            <v>1.067659136882579</v>
          </cell>
          <cell r="AI46">
            <v>1.0014463637642272</v>
          </cell>
          <cell r="AJ46">
            <v>0.93523359064587464</v>
          </cell>
          <cell r="AK46">
            <v>0.8690208175275238</v>
          </cell>
          <cell r="AL46">
            <v>0.80280804440917208</v>
          </cell>
        </row>
      </sheetData>
      <sheetData sheetId="3">
        <row r="11">
          <cell r="B11" t="str">
            <v>Norway</v>
          </cell>
        </row>
        <row r="41">
          <cell r="C41">
            <v>1990</v>
          </cell>
          <cell r="D41">
            <v>1991</v>
          </cell>
          <cell r="E41">
            <v>1992</v>
          </cell>
          <cell r="F41">
            <v>1993</v>
          </cell>
          <cell r="G41">
            <v>1994</v>
          </cell>
          <cell r="H41">
            <v>1995</v>
          </cell>
          <cell r="I41">
            <v>1996</v>
          </cell>
          <cell r="J41">
            <v>1997</v>
          </cell>
          <cell r="K41">
            <v>1998</v>
          </cell>
          <cell r="L41">
            <v>1999</v>
          </cell>
          <cell r="M41">
            <v>2000</v>
          </cell>
          <cell r="N41">
            <v>2001</v>
          </cell>
          <cell r="O41">
            <v>2002</v>
          </cell>
          <cell r="P41">
            <v>2003</v>
          </cell>
          <cell r="Q41">
            <v>2004</v>
          </cell>
          <cell r="R41">
            <v>2005</v>
          </cell>
          <cell r="S41">
            <v>2006</v>
          </cell>
          <cell r="T41">
            <v>2007</v>
          </cell>
          <cell r="U41">
            <v>2008</v>
          </cell>
          <cell r="V41">
            <v>2009</v>
          </cell>
          <cell r="W41">
            <v>2010</v>
          </cell>
          <cell r="X41">
            <v>2011</v>
          </cell>
          <cell r="Y41">
            <v>2012</v>
          </cell>
          <cell r="Z41">
            <v>2013</v>
          </cell>
          <cell r="AA41">
            <v>2014</v>
          </cell>
          <cell r="AB41">
            <v>2015</v>
          </cell>
          <cell r="AC41">
            <v>2016</v>
          </cell>
          <cell r="AD41">
            <v>2017</v>
          </cell>
          <cell r="AE41">
            <v>2018</v>
          </cell>
          <cell r="AF41">
            <v>2020</v>
          </cell>
          <cell r="AG41">
            <v>2025</v>
          </cell>
          <cell r="AH41">
            <v>2030</v>
          </cell>
          <cell r="AI41">
            <v>2035</v>
          </cell>
          <cell r="AJ41">
            <v>2040</v>
          </cell>
          <cell r="AK41">
            <v>2045</v>
          </cell>
          <cell r="AL41">
            <v>2050</v>
          </cell>
        </row>
        <row r="42">
          <cell r="B42" t="str">
            <v>Net total</v>
          </cell>
          <cell r="C42">
            <v>41.367372745074022</v>
          </cell>
          <cell r="D42">
            <v>36.272734429216769</v>
          </cell>
          <cell r="E42">
            <v>33.650229208784069</v>
          </cell>
          <cell r="F42">
            <v>36.648884575892602</v>
          </cell>
          <cell r="G42">
            <v>36.394369541508141</v>
          </cell>
          <cell r="H42">
            <v>37.668071852281713</v>
          </cell>
          <cell r="I42">
            <v>37.822943095345508</v>
          </cell>
          <cell r="J42">
            <v>37.965265126719707</v>
          </cell>
          <cell r="K42">
            <v>34.987687257141879</v>
          </cell>
          <cell r="L42">
            <v>33.486711695980368</v>
          </cell>
          <cell r="M42">
            <v>30.573267394206376</v>
          </cell>
          <cell r="N42">
            <v>29.937109358979392</v>
          </cell>
          <cell r="O42">
            <v>28.16574582573649</v>
          </cell>
          <cell r="P42">
            <v>27.224503963206399</v>
          </cell>
          <cell r="Q42">
            <v>28.234829490349028</v>
          </cell>
          <cell r="R42">
            <v>30.140494727281695</v>
          </cell>
          <cell r="S42">
            <v>28.094591937035766</v>
          </cell>
          <cell r="T42">
            <v>29.988378000099235</v>
          </cell>
          <cell r="U42">
            <v>27.812342044547911</v>
          </cell>
          <cell r="V42">
            <v>22.788720267889829</v>
          </cell>
          <cell r="W42">
            <v>29.009220974800144</v>
          </cell>
          <cell r="X42">
            <v>26.668115200887581</v>
          </cell>
          <cell r="Y42">
            <v>29.58454855324208</v>
          </cell>
          <cell r="Z42">
            <v>28.690370708776609</v>
          </cell>
          <cell r="AA42">
            <v>31.809537664744976</v>
          </cell>
          <cell r="AB42">
            <v>33.123290141788402</v>
          </cell>
          <cell r="AC42">
            <v>31.658431584554553</v>
          </cell>
          <cell r="AD42">
            <v>29.36545252123554</v>
          </cell>
          <cell r="AE42">
            <v>28.354938839584381</v>
          </cell>
          <cell r="AF42">
            <v>26.067931448887553</v>
          </cell>
          <cell r="AG42">
            <v>19.85958222738099</v>
          </cell>
          <cell r="AH42">
            <v>13.651233005874428</v>
          </cell>
          <cell r="AI42">
            <v>8.8939851401909138</v>
          </cell>
          <cell r="AJ42">
            <v>3.3382553252202314</v>
          </cell>
          <cell r="AK42">
            <v>-2.6585859692026652</v>
          </cell>
          <cell r="AL42">
            <v>-8.6554272636255636</v>
          </cell>
        </row>
        <row r="44">
          <cell r="B44" t="str">
            <v>LULUCF</v>
          </cell>
          <cell r="C44">
            <v>-10.091648287782263</v>
          </cell>
          <cell r="D44">
            <v>-12.926794287893699</v>
          </cell>
          <cell r="E44">
            <v>-13.886495863137741</v>
          </cell>
          <cell r="F44">
            <v>-12.756992797779516</v>
          </cell>
          <cell r="G44">
            <v>-14.87347577165481</v>
          </cell>
          <cell r="H44">
            <v>-13.95210250097708</v>
          </cell>
          <cell r="I44">
            <v>-16.781433586939261</v>
          </cell>
          <cell r="J44">
            <v>-16.631193903424993</v>
          </cell>
          <cell r="K44">
            <v>-19.771128180218518</v>
          </cell>
          <cell r="L44">
            <v>-22.230987250803576</v>
          </cell>
          <cell r="M44">
            <v>-24.541477988970836</v>
          </cell>
          <cell r="N44">
            <v>-26.411276563623883</v>
          </cell>
          <cell r="O44">
            <v>-27.124128551760371</v>
          </cell>
          <cell r="P44">
            <v>-28.571168318036463</v>
          </cell>
          <cell r="Q44">
            <v>-27.955934662054872</v>
          </cell>
          <cell r="R44">
            <v>-25.262975293595758</v>
          </cell>
          <cell r="S44">
            <v>-27.260544046388535</v>
          </cell>
          <cell r="T44">
            <v>-27.020326885047535</v>
          </cell>
          <cell r="U44">
            <v>-27.775017155200526</v>
          </cell>
          <cell r="V44">
            <v>-30.390477505078866</v>
          </cell>
          <cell r="W44">
            <v>-26.459747731196568</v>
          </cell>
          <cell r="X44">
            <v>-27.97497796901105</v>
          </cell>
          <cell r="Y44">
            <v>-24.536574507241262</v>
          </cell>
          <cell r="Z44">
            <v>-25.278987145558624</v>
          </cell>
          <cell r="AA44">
            <v>-22.120710427952947</v>
          </cell>
          <cell r="AB44">
            <v>-21.230676677217115</v>
          </cell>
          <cell r="AC44">
            <v>-21.813780911103088</v>
          </cell>
          <cell r="AD44">
            <v>-23.021072923080723</v>
          </cell>
          <cell r="AE44">
            <v>-23.667465766429839</v>
          </cell>
          <cell r="AF44">
            <v>-22.671316583461174</v>
          </cell>
          <cell r="AG44">
            <v>-22.4</v>
          </cell>
          <cell r="AH44">
            <v>-21.3</v>
          </cell>
          <cell r="AI44">
            <v>-20.2</v>
          </cell>
          <cell r="AJ44">
            <v>-19.782410490065605</v>
          </cell>
          <cell r="AK44">
            <v>-19.36482098013121</v>
          </cell>
          <cell r="AL44">
            <v>-18.947231470196819</v>
          </cell>
        </row>
        <row r="45">
          <cell r="B45" t="str">
            <v>Energy related CO₂</v>
          </cell>
          <cell r="C45">
            <v>35.321136713373001</v>
          </cell>
          <cell r="D45">
            <v>33.816267891070801</v>
          </cell>
          <cell r="E45">
            <v>34.734557669604598</v>
          </cell>
          <cell r="F45">
            <v>36.224038872394601</v>
          </cell>
          <cell r="G45">
            <v>38.087430130663499</v>
          </cell>
          <cell r="H45">
            <v>38.706653601038397</v>
          </cell>
          <cell r="I45">
            <v>41.829284539258992</v>
          </cell>
          <cell r="J45">
            <v>41.969029102537398</v>
          </cell>
          <cell r="K45">
            <v>42.219378112152803</v>
          </cell>
          <cell r="L45">
            <v>42.973215742129902</v>
          </cell>
          <cell r="M45">
            <v>42.5178141998245</v>
          </cell>
          <cell r="N45">
            <v>43.865601372730104</v>
          </cell>
          <cell r="O45">
            <v>42.984727998990401</v>
          </cell>
          <cell r="P45">
            <v>44.304773136904601</v>
          </cell>
          <cell r="Q45">
            <v>44.62170105881971</v>
          </cell>
          <cell r="R45">
            <v>43.92227173362221</v>
          </cell>
          <cell r="S45">
            <v>44.4839321639828</v>
          </cell>
          <cell r="T45">
            <v>46.231286016108498</v>
          </cell>
          <cell r="U45">
            <v>45.376667867294302</v>
          </cell>
          <cell r="V45">
            <v>43.888996686153106</v>
          </cell>
          <cell r="W45">
            <v>46.230695874937396</v>
          </cell>
          <cell r="X45">
            <v>45.512272960592306</v>
          </cell>
          <cell r="Y45">
            <v>45.032774087435307</v>
          </cell>
          <cell r="Z45">
            <v>44.981408415228401</v>
          </cell>
          <cell r="AA45">
            <v>44.915761558397584</v>
          </cell>
          <cell r="AB45">
            <v>45.349597456248297</v>
          </cell>
          <cell r="AC45">
            <v>44.471712773156263</v>
          </cell>
          <cell r="AD45">
            <v>43.561569438923499</v>
          </cell>
          <cell r="AE45">
            <v>43.816641924215702</v>
          </cell>
          <cell r="AF45">
            <v>40.330265708367399</v>
          </cell>
          <cell r="AG45">
            <v>34.297417368815594</v>
          </cell>
          <cell r="AH45">
            <v>27.435885612724967</v>
          </cell>
          <cell r="AI45">
            <v>22.025455212457384</v>
          </cell>
          <cell r="AJ45">
            <v>16.49895335296824</v>
          </cell>
          <cell r="AK45">
            <v>10.531340014026881</v>
          </cell>
          <cell r="AL45">
            <v>4.5637266750855243</v>
          </cell>
        </row>
        <row r="46">
          <cell r="B46" t="str">
            <v>Non-CO₂</v>
          </cell>
          <cell r="C46">
            <v>16.137884319483284</v>
          </cell>
          <cell r="D46">
            <v>15.383260826039667</v>
          </cell>
          <cell r="E46">
            <v>12.80216740231721</v>
          </cell>
          <cell r="F46">
            <v>13.181838501277518</v>
          </cell>
          <cell r="G46">
            <v>13.180415182499452</v>
          </cell>
          <cell r="H46">
            <v>12.913520752220393</v>
          </cell>
          <cell r="I46">
            <v>12.775092143025773</v>
          </cell>
          <cell r="J46">
            <v>12.627429927607302</v>
          </cell>
          <cell r="K46">
            <v>12.539437325207594</v>
          </cell>
          <cell r="L46">
            <v>12.744483204654038</v>
          </cell>
          <cell r="M46">
            <v>12.596931183352709</v>
          </cell>
          <cell r="N46">
            <v>12.482784549873166</v>
          </cell>
          <cell r="O46">
            <v>12.305146378506457</v>
          </cell>
          <cell r="P46">
            <v>11.490899144338258</v>
          </cell>
          <cell r="Q46">
            <v>11.569063093584191</v>
          </cell>
          <cell r="R46">
            <v>11.481198287255239</v>
          </cell>
          <cell r="S46">
            <v>10.871203819441504</v>
          </cell>
          <cell r="T46">
            <v>10.777418869038272</v>
          </cell>
          <cell r="U46">
            <v>10.210691332454132</v>
          </cell>
          <cell r="V46">
            <v>9.2902010868155855</v>
          </cell>
          <cell r="W46">
            <v>9.2382728310593194</v>
          </cell>
          <cell r="X46">
            <v>9.1308202093063286</v>
          </cell>
          <cell r="Y46">
            <v>9.0883489730480349</v>
          </cell>
          <cell r="Z46">
            <v>8.9879494391068278</v>
          </cell>
          <cell r="AA46">
            <v>9.0144865343003389</v>
          </cell>
          <cell r="AB46">
            <v>9.0043693627572239</v>
          </cell>
          <cell r="AC46">
            <v>9.000499722501381</v>
          </cell>
          <cell r="AD46">
            <v>8.8249560053927638</v>
          </cell>
          <cell r="AE46">
            <v>8.2057626817985181</v>
          </cell>
          <cell r="AF46">
            <v>8.4089823239813271</v>
          </cell>
          <cell r="AG46">
            <v>7.9621648585653944</v>
          </cell>
          <cell r="AH46">
            <v>7.5153473931494617</v>
          </cell>
          <cell r="AI46">
            <v>7.068529927733529</v>
          </cell>
          <cell r="AJ46">
            <v>6.6217124623175962</v>
          </cell>
          <cell r="AK46">
            <v>6.1748949969016635</v>
          </cell>
          <cell r="AL46">
            <v>5.7280775314857308</v>
          </cell>
        </row>
      </sheetData>
      <sheetData sheetId="4">
        <row r="11">
          <cell r="B11" t="str">
            <v>Sweden</v>
          </cell>
        </row>
        <row r="41">
          <cell r="C41">
            <v>1990</v>
          </cell>
          <cell r="D41">
            <v>1991</v>
          </cell>
          <cell r="E41">
            <v>1992</v>
          </cell>
          <cell r="F41">
            <v>1993</v>
          </cell>
          <cell r="G41">
            <v>1994</v>
          </cell>
          <cell r="H41">
            <v>1995</v>
          </cell>
          <cell r="I41">
            <v>1996</v>
          </cell>
          <cell r="J41">
            <v>1997</v>
          </cell>
          <cell r="K41">
            <v>1998</v>
          </cell>
          <cell r="L41">
            <v>1999</v>
          </cell>
          <cell r="M41">
            <v>2000</v>
          </cell>
          <cell r="N41">
            <v>2001</v>
          </cell>
          <cell r="O41">
            <v>2002</v>
          </cell>
          <cell r="P41">
            <v>2003</v>
          </cell>
          <cell r="Q41">
            <v>2004</v>
          </cell>
          <cell r="R41">
            <v>2005</v>
          </cell>
          <cell r="S41">
            <v>2006</v>
          </cell>
          <cell r="T41">
            <v>2007</v>
          </cell>
          <cell r="U41">
            <v>2008</v>
          </cell>
          <cell r="V41">
            <v>2009</v>
          </cell>
          <cell r="W41">
            <v>2010</v>
          </cell>
          <cell r="X41">
            <v>2011</v>
          </cell>
          <cell r="Y41">
            <v>2012</v>
          </cell>
          <cell r="Z41">
            <v>2013</v>
          </cell>
          <cell r="AA41">
            <v>2014</v>
          </cell>
          <cell r="AB41">
            <v>2015</v>
          </cell>
          <cell r="AC41">
            <v>2016</v>
          </cell>
          <cell r="AD41">
            <v>2017</v>
          </cell>
          <cell r="AE41">
            <v>2018</v>
          </cell>
          <cell r="AF41">
            <v>2020</v>
          </cell>
          <cell r="AG41">
            <v>2025</v>
          </cell>
          <cell r="AH41">
            <v>2030</v>
          </cell>
          <cell r="AI41">
            <v>2035</v>
          </cell>
          <cell r="AJ41">
            <v>2040</v>
          </cell>
          <cell r="AK41">
            <v>2045</v>
          </cell>
          <cell r="AL41">
            <v>2050</v>
          </cell>
        </row>
        <row r="42">
          <cell r="B42" t="str">
            <v>Net total</v>
          </cell>
          <cell r="C42">
            <v>36.697111511591181</v>
          </cell>
          <cell r="D42">
            <v>37.829500470170444</v>
          </cell>
          <cell r="E42">
            <v>37.527349562869752</v>
          </cell>
          <cell r="F42">
            <v>41.916215474957667</v>
          </cell>
          <cell r="G42">
            <v>42.132300976630425</v>
          </cell>
          <cell r="H42">
            <v>38.593826425850544</v>
          </cell>
          <cell r="I42">
            <v>40.156241508692858</v>
          </cell>
          <cell r="J42">
            <v>34.462328215775393</v>
          </cell>
          <cell r="K42">
            <v>34.318288695838092</v>
          </cell>
          <cell r="L42">
            <v>31.895443655370904</v>
          </cell>
          <cell r="M42">
            <v>28.382473708984154</v>
          </cell>
          <cell r="N42">
            <v>28.003656449220973</v>
          </cell>
          <cell r="O42">
            <v>29.122887325777299</v>
          </cell>
          <cell r="P42">
            <v>31.954375290436353</v>
          </cell>
          <cell r="Q42">
            <v>37.584219002515539</v>
          </cell>
          <cell r="R42">
            <v>34.495095139953733</v>
          </cell>
          <cell r="S42">
            <v>23.959005644436814</v>
          </cell>
          <cell r="T42">
            <v>24.661746925255173</v>
          </cell>
          <cell r="U42">
            <v>21.350849535649541</v>
          </cell>
          <cell r="V42">
            <v>16.686563009533177</v>
          </cell>
          <cell r="W42">
            <v>19.359651576547918</v>
          </cell>
          <cell r="X42">
            <v>16.293571170859046</v>
          </cell>
          <cell r="Y42">
            <v>12.845025601351333</v>
          </cell>
          <cell r="Z42">
            <v>13.100371145521461</v>
          </cell>
          <cell r="AA42">
            <v>12.827007100817379</v>
          </cell>
          <cell r="AB42">
            <v>11.746488975076522</v>
          </cell>
          <cell r="AC42">
            <v>8.4974584725008704</v>
          </cell>
          <cell r="AD42">
            <v>9.6471519722289489</v>
          </cell>
          <cell r="AE42">
            <v>9.7852751621657958</v>
          </cell>
          <cell r="AF42">
            <v>5.7932367624011079</v>
          </cell>
          <cell r="AG42">
            <v>-6.7971748538987242E-2</v>
          </cell>
          <cell r="AH42">
            <v>-4.5188296467473386</v>
          </cell>
          <cell r="AI42">
            <v>-9.2696875449556693</v>
          </cell>
          <cell r="AJ42">
            <v>-14.936637317207087</v>
          </cell>
          <cell r="AK42">
            <v>-20.603587089458511</v>
          </cell>
          <cell r="AL42">
            <v>-26.270536861709921</v>
          </cell>
        </row>
        <row r="44">
          <cell r="B44" t="str">
            <v>LULUCF</v>
          </cell>
          <cell r="C44">
            <v>-34.487813557870929</v>
          </cell>
          <cell r="D44">
            <v>-33.598593514817246</v>
          </cell>
          <cell r="E44">
            <v>-33.442874240945223</v>
          </cell>
          <cell r="F44">
            <v>-29.36016230327165</v>
          </cell>
          <cell r="G44">
            <v>-31.656436670877298</v>
          </cell>
          <cell r="H44">
            <v>-34.526657066481206</v>
          </cell>
          <cell r="I44">
            <v>-36.931712274450483</v>
          </cell>
          <cell r="J44">
            <v>-37.62196083761593</v>
          </cell>
          <cell r="K44">
            <v>-38.231154434240423</v>
          </cell>
          <cell r="L44">
            <v>-37.559168885365537</v>
          </cell>
          <cell r="M44">
            <v>-39.732174308653391</v>
          </cell>
          <cell r="N44">
            <v>-40.930606914478439</v>
          </cell>
          <cell r="O44">
            <v>-40.519212957845198</v>
          </cell>
          <cell r="P44">
            <v>-38.062848274547108</v>
          </cell>
          <cell r="Q44">
            <v>-31.870930245203802</v>
          </cell>
          <cell r="R44">
            <v>-32.128935323590646</v>
          </cell>
          <cell r="S44">
            <v>-42.288352764344452</v>
          </cell>
          <cell r="T44">
            <v>-40.467414309813961</v>
          </cell>
          <cell r="U44">
            <v>-41.402582850678357</v>
          </cell>
          <cell r="V44">
            <v>-41.810188875122144</v>
          </cell>
          <cell r="W44">
            <v>-45.107655380882377</v>
          </cell>
          <cell r="X44">
            <v>-43.837901297855616</v>
          </cell>
          <cell r="Y44">
            <v>-44.449275262902596</v>
          </cell>
          <cell r="Z44">
            <v>-42.507339349368713</v>
          </cell>
          <cell r="AA44">
            <v>-41.019355094546164</v>
          </cell>
          <cell r="AB44">
            <v>-41.992695111878945</v>
          </cell>
          <cell r="AC44">
            <v>-44.788477386611021</v>
          </cell>
          <cell r="AD44">
            <v>-43.067877801687708</v>
          </cell>
          <cell r="AE44">
            <v>-41.993961870588734</v>
          </cell>
          <cell r="AF44">
            <v>-42.98964938726823</v>
          </cell>
          <cell r="AG44">
            <v>-42.5</v>
          </cell>
          <cell r="AH44">
            <v>-40.6</v>
          </cell>
          <cell r="AI44">
            <v>-39</v>
          </cell>
          <cell r="AJ44">
            <v>-38.316091874043082</v>
          </cell>
          <cell r="AK44">
            <v>-37.632183748086163</v>
          </cell>
          <cell r="AL44">
            <v>-36.948275622129238</v>
          </cell>
        </row>
        <row r="45">
          <cell r="B45" t="str">
            <v>Energy related CO₂</v>
          </cell>
          <cell r="C45">
            <v>57.30497037654925</v>
          </cell>
          <cell r="D45">
            <v>57.655020360321394</v>
          </cell>
          <cell r="E45">
            <v>57.393163041765099</v>
          </cell>
          <cell r="F45">
            <v>57.445434337377847</v>
          </cell>
          <cell r="G45">
            <v>59.904729038371364</v>
          </cell>
          <cell r="H45">
            <v>59.32346560979181</v>
          </cell>
          <cell r="I45">
            <v>63.253660400006481</v>
          </cell>
          <cell r="J45">
            <v>58.161949133268223</v>
          </cell>
          <cell r="K45">
            <v>58.647501951050224</v>
          </cell>
          <cell r="L45">
            <v>55.771956917579061</v>
          </cell>
          <cell r="M45">
            <v>54.639989316390043</v>
          </cell>
          <cell r="N45">
            <v>55.569584846299698</v>
          </cell>
          <cell r="O45">
            <v>56.511794721603451</v>
          </cell>
          <cell r="P45">
            <v>57.079250777299833</v>
          </cell>
          <cell r="Q45">
            <v>56.381588772571263</v>
          </cell>
          <cell r="R45">
            <v>53.758004012921049</v>
          </cell>
          <cell r="S45">
            <v>53.585400722118095</v>
          </cell>
          <cell r="T45">
            <v>52.842402153668338</v>
          </cell>
          <cell r="U45">
            <v>50.753277198925566</v>
          </cell>
          <cell r="V45">
            <v>47.125642124026953</v>
          </cell>
          <cell r="W45">
            <v>52.941994305057392</v>
          </cell>
          <cell r="X45">
            <v>49.061474434328048</v>
          </cell>
          <cell r="Y45">
            <v>46.565696954397914</v>
          </cell>
          <cell r="Z45">
            <v>44.962578349342145</v>
          </cell>
          <cell r="AA45">
            <v>43.21538592437043</v>
          </cell>
          <cell r="AB45">
            <v>43.217952817499224</v>
          </cell>
          <cell r="AC45">
            <v>42.85170355899605</v>
          </cell>
          <cell r="AD45">
            <v>42.179350970820416</v>
          </cell>
          <cell r="AE45">
            <v>41.641974872372792</v>
          </cell>
          <cell r="AF45">
            <v>38.724519769065921</v>
          </cell>
          <cell r="AG45">
            <v>32.89148082740401</v>
          </cell>
          <cell r="AH45">
            <v>27.058441885742081</v>
          </cell>
          <cell r="AI45">
            <v>21.225402944080166</v>
          </cell>
          <cell r="AJ45">
            <v>15.392364002418244</v>
          </cell>
          <cell r="AK45">
            <v>9.5593250607563185</v>
          </cell>
          <cell r="AL45">
            <v>3.7262861190944019</v>
          </cell>
        </row>
        <row r="46">
          <cell r="B46" t="str">
            <v>Non-CO₂</v>
          </cell>
          <cell r="C46">
            <v>13.879954692912861</v>
          </cell>
          <cell r="D46">
            <v>13.773073624666303</v>
          </cell>
          <cell r="E46">
            <v>13.577060762049875</v>
          </cell>
          <cell r="F46">
            <v>13.83094344085147</v>
          </cell>
          <cell r="G46">
            <v>13.884008609136366</v>
          </cell>
          <cell r="H46">
            <v>13.797017882539933</v>
          </cell>
          <cell r="I46">
            <v>13.834293383136867</v>
          </cell>
          <cell r="J46">
            <v>13.922339920123108</v>
          </cell>
          <cell r="K46">
            <v>13.901941179028292</v>
          </cell>
          <cell r="L46">
            <v>13.682655623157373</v>
          </cell>
          <cell r="M46">
            <v>13.474658701247506</v>
          </cell>
          <cell r="N46">
            <v>13.364678517399717</v>
          </cell>
          <cell r="O46">
            <v>13.130305562019046</v>
          </cell>
          <cell r="P46">
            <v>12.93797278768362</v>
          </cell>
          <cell r="Q46">
            <v>13.073560475148071</v>
          </cell>
          <cell r="R46">
            <v>12.866026450623337</v>
          </cell>
          <cell r="S46">
            <v>12.661957686663172</v>
          </cell>
          <cell r="T46">
            <v>12.286759081400795</v>
          </cell>
          <cell r="U46">
            <v>12.000155187402335</v>
          </cell>
          <cell r="V46">
            <v>11.371109760628372</v>
          </cell>
          <cell r="W46">
            <v>11.525312652372904</v>
          </cell>
          <cell r="X46">
            <v>11.069998034386614</v>
          </cell>
          <cell r="Y46">
            <v>10.728603909856012</v>
          </cell>
          <cell r="Z46">
            <v>10.645132145548025</v>
          </cell>
          <cell r="AA46">
            <v>10.630976270993109</v>
          </cell>
          <cell r="AB46">
            <v>10.521231269456244</v>
          </cell>
          <cell r="AC46">
            <v>10.434232300115838</v>
          </cell>
          <cell r="AD46">
            <v>10.535678803096239</v>
          </cell>
          <cell r="AE46">
            <v>10.137262160381738</v>
          </cell>
          <cell r="AF46">
            <v>10.058366380603424</v>
          </cell>
          <cell r="AG46">
            <v>9.540547424057003</v>
          </cell>
          <cell r="AH46">
            <v>9.0227284675105857</v>
          </cell>
          <cell r="AI46">
            <v>8.5049095109641684</v>
          </cell>
          <cell r="AJ46">
            <v>7.9870905544177511</v>
          </cell>
          <cell r="AK46">
            <v>7.4692715978713338</v>
          </cell>
          <cell r="AL46">
            <v>6.9514526413249165</v>
          </cell>
        </row>
      </sheetData>
      <sheetData sheetId="5"/>
      <sheetData sheetId="6">
        <row r="14">
          <cell r="O14">
            <v>-0.68026820437363356</v>
          </cell>
          <cell r="P14">
            <v>-0.68026820437363356</v>
          </cell>
          <cell r="Q14">
            <v>-0.86537608605205618</v>
          </cell>
        </row>
        <row r="17">
          <cell r="O17">
            <v>-0.11332692449418391</v>
          </cell>
          <cell r="P17">
            <v>-0.15686890588063018</v>
          </cell>
          <cell r="Q17">
            <v>-0.20041088726707657</v>
          </cell>
        </row>
        <row r="18">
          <cell r="O18">
            <v>0.32279515558034722</v>
          </cell>
          <cell r="P18">
            <v>0.26365843097793173</v>
          </cell>
          <cell r="Q18">
            <v>0.21385908394431863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di.unfccc.int/detailed_data_by_party"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di.unfccc.int/detailed_data_by_party"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s://di.unfccc.int/detailed_data_by_party"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di.unfccc.int/detailed_data_by_party"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di.unfccc.int/detailed_data_by_party"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74"/>
  <sheetViews>
    <sheetView workbookViewId="0">
      <selection activeCell="F19" sqref="F19"/>
    </sheetView>
  </sheetViews>
  <sheetFormatPr defaultRowHeight="14.4" x14ac:dyDescent="0.3"/>
  <cols>
    <col min="3" max="3" width="14.33203125" customWidth="1"/>
    <col min="4" max="4" width="14.88671875" customWidth="1"/>
    <col min="5" max="5" width="15.88671875" customWidth="1"/>
    <col min="6" max="6" width="15.5546875" customWidth="1"/>
    <col min="9" max="9" width="13.33203125" customWidth="1"/>
    <col min="10" max="10" width="14.33203125" customWidth="1"/>
    <col min="11" max="11" width="16.33203125" customWidth="1"/>
  </cols>
  <sheetData>
    <row r="2" spans="2:12" x14ac:dyDescent="0.3">
      <c r="B2" t="s">
        <v>18</v>
      </c>
    </row>
    <row r="4" spans="2:12" x14ac:dyDescent="0.3">
      <c r="C4" s="4" t="s">
        <v>22</v>
      </c>
    </row>
    <row r="5" spans="2:12" x14ac:dyDescent="0.3">
      <c r="C5" s="11" t="s">
        <v>28</v>
      </c>
    </row>
    <row r="6" spans="2:12" x14ac:dyDescent="0.3">
      <c r="H6" t="s">
        <v>3</v>
      </c>
    </row>
    <row r="7" spans="2:12" x14ac:dyDescent="0.3">
      <c r="C7" s="5" t="s">
        <v>0</v>
      </c>
      <c r="D7" s="6" t="s">
        <v>19</v>
      </c>
      <c r="E7" s="6" t="s">
        <v>2</v>
      </c>
      <c r="F7" s="7" t="s">
        <v>1</v>
      </c>
      <c r="G7" s="7" t="s">
        <v>20</v>
      </c>
      <c r="H7" s="7" t="s">
        <v>5</v>
      </c>
      <c r="I7" s="8" t="s">
        <v>4</v>
      </c>
      <c r="J7" s="9" t="s">
        <v>30</v>
      </c>
      <c r="K7" s="9" t="s">
        <v>31</v>
      </c>
      <c r="L7" s="5" t="s">
        <v>6</v>
      </c>
    </row>
    <row r="8" spans="2:12" x14ac:dyDescent="0.3">
      <c r="C8" t="s">
        <v>23</v>
      </c>
      <c r="E8" t="s">
        <v>7</v>
      </c>
      <c r="F8" t="s">
        <v>7</v>
      </c>
      <c r="G8">
        <v>2025</v>
      </c>
      <c r="H8" t="s">
        <v>27</v>
      </c>
      <c r="I8">
        <v>1</v>
      </c>
      <c r="J8" s="1">
        <f>Sheet4!D3*1000</f>
        <v>21880</v>
      </c>
      <c r="K8" s="10">
        <v>15</v>
      </c>
      <c r="L8" t="s">
        <v>21</v>
      </c>
    </row>
    <row r="9" spans="2:12" x14ac:dyDescent="0.3">
      <c r="E9" t="s">
        <v>8</v>
      </c>
      <c r="F9" t="s">
        <v>8</v>
      </c>
      <c r="G9">
        <v>2025</v>
      </c>
      <c r="H9" t="s">
        <v>27</v>
      </c>
      <c r="I9">
        <v>1</v>
      </c>
    </row>
    <row r="10" spans="2:12" x14ac:dyDescent="0.3">
      <c r="E10" t="s">
        <v>9</v>
      </c>
      <c r="F10" t="s">
        <v>9</v>
      </c>
      <c r="G10">
        <v>2025</v>
      </c>
      <c r="H10" t="s">
        <v>27</v>
      </c>
      <c r="I10">
        <v>1</v>
      </c>
    </row>
    <row r="11" spans="2:12" x14ac:dyDescent="0.3">
      <c r="E11" t="s">
        <v>10</v>
      </c>
      <c r="F11" t="s">
        <v>10</v>
      </c>
      <c r="G11">
        <v>2025</v>
      </c>
      <c r="H11" t="s">
        <v>27</v>
      </c>
      <c r="I11">
        <v>1</v>
      </c>
    </row>
    <row r="12" spans="2:12" x14ac:dyDescent="0.3">
      <c r="E12" t="s">
        <v>35</v>
      </c>
      <c r="F12" t="s">
        <v>35</v>
      </c>
      <c r="G12">
        <v>2025</v>
      </c>
      <c r="H12" t="s">
        <v>27</v>
      </c>
      <c r="I12">
        <v>1</v>
      </c>
    </row>
    <row r="13" spans="2:12" x14ac:dyDescent="0.3">
      <c r="E13" t="s">
        <v>36</v>
      </c>
      <c r="F13" t="s">
        <v>36</v>
      </c>
      <c r="G13">
        <v>2025</v>
      </c>
      <c r="H13" t="s">
        <v>27</v>
      </c>
      <c r="I13">
        <v>1</v>
      </c>
    </row>
    <row r="14" spans="2:12" x14ac:dyDescent="0.3">
      <c r="E14" t="s">
        <v>87</v>
      </c>
      <c r="F14" t="s">
        <v>87</v>
      </c>
      <c r="G14">
        <v>2025</v>
      </c>
      <c r="H14" t="s">
        <v>27</v>
      </c>
      <c r="I14">
        <v>1</v>
      </c>
    </row>
    <row r="15" spans="2:12" x14ac:dyDescent="0.3">
      <c r="E15" t="s">
        <v>11</v>
      </c>
      <c r="F15" t="s">
        <v>11</v>
      </c>
      <c r="G15">
        <v>2025</v>
      </c>
      <c r="H15" t="s">
        <v>27</v>
      </c>
      <c r="I15">
        <v>1</v>
      </c>
    </row>
    <row r="16" spans="2:12" x14ac:dyDescent="0.3">
      <c r="E16" t="s">
        <v>34</v>
      </c>
      <c r="F16" t="s">
        <v>34</v>
      </c>
      <c r="G16">
        <v>2025</v>
      </c>
      <c r="H16" t="s">
        <v>27</v>
      </c>
      <c r="I16">
        <v>1</v>
      </c>
    </row>
    <row r="17" spans="3:11" x14ac:dyDescent="0.3">
      <c r="E17" t="s">
        <v>26</v>
      </c>
      <c r="F17" t="s">
        <v>26</v>
      </c>
      <c r="G17">
        <v>2025</v>
      </c>
      <c r="H17" t="s">
        <v>27</v>
      </c>
      <c r="I17">
        <v>-1</v>
      </c>
    </row>
    <row r="18" spans="3:11" x14ac:dyDescent="0.3">
      <c r="D18" s="12"/>
      <c r="E18" s="12" t="s">
        <v>29</v>
      </c>
      <c r="F18" s="12" t="s">
        <v>29</v>
      </c>
      <c r="G18">
        <v>2025</v>
      </c>
      <c r="H18" s="13" t="s">
        <v>27</v>
      </c>
      <c r="I18" s="12">
        <v>-1</v>
      </c>
    </row>
    <row r="19" spans="3:11" x14ac:dyDescent="0.3">
      <c r="C19" t="s">
        <v>23</v>
      </c>
      <c r="E19" t="s">
        <v>7</v>
      </c>
      <c r="F19" t="s">
        <v>7</v>
      </c>
      <c r="G19">
        <v>2030</v>
      </c>
      <c r="H19" t="s">
        <v>27</v>
      </c>
      <c r="I19">
        <v>1</v>
      </c>
      <c r="J19" s="1">
        <f>Sheet4!E3*1000</f>
        <v>10090</v>
      </c>
      <c r="K19" s="10">
        <v>15</v>
      </c>
    </row>
    <row r="20" spans="3:11" x14ac:dyDescent="0.3">
      <c r="E20" t="s">
        <v>8</v>
      </c>
      <c r="F20" t="s">
        <v>8</v>
      </c>
      <c r="G20">
        <v>2030</v>
      </c>
      <c r="H20" t="s">
        <v>27</v>
      </c>
      <c r="I20">
        <v>1</v>
      </c>
    </row>
    <row r="21" spans="3:11" x14ac:dyDescent="0.3">
      <c r="E21" t="s">
        <v>9</v>
      </c>
      <c r="F21" t="s">
        <v>9</v>
      </c>
      <c r="G21">
        <v>2030</v>
      </c>
      <c r="H21" t="s">
        <v>27</v>
      </c>
      <c r="I21">
        <v>1</v>
      </c>
    </row>
    <row r="22" spans="3:11" x14ac:dyDescent="0.3">
      <c r="E22" t="s">
        <v>10</v>
      </c>
      <c r="F22" t="s">
        <v>10</v>
      </c>
      <c r="G22">
        <v>2030</v>
      </c>
      <c r="H22" t="s">
        <v>27</v>
      </c>
      <c r="I22">
        <v>1</v>
      </c>
    </row>
    <row r="23" spans="3:11" x14ac:dyDescent="0.3">
      <c r="E23" t="s">
        <v>35</v>
      </c>
      <c r="F23" t="s">
        <v>35</v>
      </c>
      <c r="G23">
        <v>2030</v>
      </c>
      <c r="H23" t="s">
        <v>27</v>
      </c>
      <c r="I23">
        <v>1</v>
      </c>
    </row>
    <row r="24" spans="3:11" x14ac:dyDescent="0.3">
      <c r="E24" t="s">
        <v>36</v>
      </c>
      <c r="F24" t="s">
        <v>36</v>
      </c>
      <c r="G24">
        <v>2030</v>
      </c>
      <c r="H24" t="s">
        <v>27</v>
      </c>
      <c r="I24">
        <v>1</v>
      </c>
    </row>
    <row r="25" spans="3:11" x14ac:dyDescent="0.3">
      <c r="E25" t="s">
        <v>87</v>
      </c>
      <c r="F25" t="s">
        <v>87</v>
      </c>
      <c r="G25">
        <v>2030</v>
      </c>
      <c r="H25" t="s">
        <v>27</v>
      </c>
      <c r="I25">
        <v>1</v>
      </c>
    </row>
    <row r="26" spans="3:11" x14ac:dyDescent="0.3">
      <c r="E26" t="s">
        <v>11</v>
      </c>
      <c r="F26" t="s">
        <v>11</v>
      </c>
      <c r="G26">
        <v>2030</v>
      </c>
      <c r="H26" t="s">
        <v>27</v>
      </c>
      <c r="I26">
        <v>1</v>
      </c>
    </row>
    <row r="27" spans="3:11" x14ac:dyDescent="0.3">
      <c r="E27" t="s">
        <v>34</v>
      </c>
      <c r="F27" t="s">
        <v>34</v>
      </c>
      <c r="G27">
        <f>G26</f>
        <v>2030</v>
      </c>
      <c r="H27" t="s">
        <v>27</v>
      </c>
      <c r="I27">
        <v>1</v>
      </c>
    </row>
    <row r="28" spans="3:11" x14ac:dyDescent="0.3">
      <c r="E28" t="s">
        <v>26</v>
      </c>
      <c r="F28" t="s">
        <v>26</v>
      </c>
      <c r="G28">
        <v>2030</v>
      </c>
      <c r="H28" t="s">
        <v>27</v>
      </c>
      <c r="I28">
        <v>-1</v>
      </c>
    </row>
    <row r="29" spans="3:11" x14ac:dyDescent="0.3">
      <c r="D29" s="12"/>
      <c r="E29" s="12" t="s">
        <v>29</v>
      </c>
      <c r="F29" s="12" t="s">
        <v>29</v>
      </c>
      <c r="G29" s="13">
        <v>2030</v>
      </c>
      <c r="H29" s="13" t="s">
        <v>27</v>
      </c>
      <c r="I29" s="12">
        <v>-1</v>
      </c>
    </row>
    <row r="30" spans="3:11" x14ac:dyDescent="0.3">
      <c r="C30" t="s">
        <v>23</v>
      </c>
      <c r="E30" t="s">
        <v>7</v>
      </c>
      <c r="F30" t="s">
        <v>7</v>
      </c>
      <c r="G30">
        <v>2035</v>
      </c>
      <c r="H30" t="s">
        <v>27</v>
      </c>
      <c r="I30">
        <v>1</v>
      </c>
      <c r="J30" s="1">
        <f>Sheet4!F3*1000</f>
        <v>6350</v>
      </c>
      <c r="K30" s="10">
        <v>15</v>
      </c>
    </row>
    <row r="31" spans="3:11" x14ac:dyDescent="0.3">
      <c r="E31" t="s">
        <v>8</v>
      </c>
      <c r="F31" t="s">
        <v>8</v>
      </c>
      <c r="G31">
        <v>2035</v>
      </c>
      <c r="H31" t="s">
        <v>27</v>
      </c>
      <c r="I31">
        <v>1</v>
      </c>
    </row>
    <row r="32" spans="3:11" x14ac:dyDescent="0.3">
      <c r="E32" t="s">
        <v>9</v>
      </c>
      <c r="F32" t="s">
        <v>9</v>
      </c>
      <c r="G32">
        <v>2035</v>
      </c>
      <c r="H32" t="s">
        <v>27</v>
      </c>
      <c r="I32">
        <v>1</v>
      </c>
    </row>
    <row r="33" spans="3:11" x14ac:dyDescent="0.3">
      <c r="E33" t="s">
        <v>10</v>
      </c>
      <c r="F33" t="s">
        <v>10</v>
      </c>
      <c r="G33">
        <v>2035</v>
      </c>
      <c r="H33" t="s">
        <v>27</v>
      </c>
      <c r="I33">
        <v>1</v>
      </c>
    </row>
    <row r="34" spans="3:11" x14ac:dyDescent="0.3">
      <c r="E34" t="s">
        <v>35</v>
      </c>
      <c r="F34" t="s">
        <v>35</v>
      </c>
      <c r="G34">
        <v>2035</v>
      </c>
      <c r="H34" t="s">
        <v>27</v>
      </c>
      <c r="I34">
        <v>1</v>
      </c>
    </row>
    <row r="35" spans="3:11" x14ac:dyDescent="0.3">
      <c r="E35" t="s">
        <v>36</v>
      </c>
      <c r="F35" t="s">
        <v>36</v>
      </c>
      <c r="G35">
        <v>2035</v>
      </c>
      <c r="H35" t="s">
        <v>27</v>
      </c>
      <c r="I35">
        <v>1</v>
      </c>
    </row>
    <row r="36" spans="3:11" x14ac:dyDescent="0.3">
      <c r="E36" t="s">
        <v>87</v>
      </c>
      <c r="F36" t="s">
        <v>87</v>
      </c>
      <c r="G36">
        <v>2035</v>
      </c>
      <c r="H36" t="s">
        <v>27</v>
      </c>
      <c r="I36">
        <v>1</v>
      </c>
    </row>
    <row r="37" spans="3:11" x14ac:dyDescent="0.3">
      <c r="E37" t="s">
        <v>11</v>
      </c>
      <c r="F37" t="s">
        <v>11</v>
      </c>
      <c r="G37">
        <v>2035</v>
      </c>
      <c r="H37" t="s">
        <v>27</v>
      </c>
      <c r="I37">
        <v>1</v>
      </c>
    </row>
    <row r="38" spans="3:11" x14ac:dyDescent="0.3">
      <c r="E38" t="s">
        <v>34</v>
      </c>
      <c r="F38" t="s">
        <v>34</v>
      </c>
      <c r="G38">
        <v>2035</v>
      </c>
      <c r="H38" t="s">
        <v>27</v>
      </c>
      <c r="I38">
        <v>1</v>
      </c>
    </row>
    <row r="39" spans="3:11" x14ac:dyDescent="0.3">
      <c r="E39" t="s">
        <v>26</v>
      </c>
      <c r="F39" t="s">
        <v>26</v>
      </c>
      <c r="G39">
        <v>2035</v>
      </c>
      <c r="H39" t="s">
        <v>27</v>
      </c>
      <c r="I39">
        <v>-1</v>
      </c>
    </row>
    <row r="40" spans="3:11" x14ac:dyDescent="0.3">
      <c r="D40" s="12"/>
      <c r="E40" s="12" t="s">
        <v>29</v>
      </c>
      <c r="F40" s="12" t="s">
        <v>29</v>
      </c>
      <c r="G40">
        <v>2035</v>
      </c>
      <c r="H40" s="13" t="s">
        <v>27</v>
      </c>
      <c r="I40" s="12">
        <v>-1</v>
      </c>
    </row>
    <row r="41" spans="3:11" x14ac:dyDescent="0.3">
      <c r="C41" t="s">
        <v>23</v>
      </c>
      <c r="E41" t="s">
        <v>7</v>
      </c>
      <c r="F41" t="s">
        <v>7</v>
      </c>
      <c r="G41">
        <v>2040</v>
      </c>
      <c r="H41" t="s">
        <v>27</v>
      </c>
      <c r="I41">
        <v>1</v>
      </c>
      <c r="J41" s="1">
        <f>Sheet4!G3*1000</f>
        <v>2580</v>
      </c>
      <c r="K41" s="10">
        <v>15</v>
      </c>
    </row>
    <row r="42" spans="3:11" x14ac:dyDescent="0.3">
      <c r="E42" t="s">
        <v>8</v>
      </c>
      <c r="F42" t="s">
        <v>8</v>
      </c>
      <c r="G42">
        <v>2040</v>
      </c>
      <c r="H42" t="s">
        <v>27</v>
      </c>
      <c r="I42">
        <v>1</v>
      </c>
    </row>
    <row r="43" spans="3:11" x14ac:dyDescent="0.3">
      <c r="E43" t="s">
        <v>9</v>
      </c>
      <c r="F43" t="s">
        <v>9</v>
      </c>
      <c r="G43">
        <v>2040</v>
      </c>
      <c r="H43" t="s">
        <v>27</v>
      </c>
      <c r="I43">
        <v>1</v>
      </c>
    </row>
    <row r="44" spans="3:11" x14ac:dyDescent="0.3">
      <c r="E44" t="s">
        <v>10</v>
      </c>
      <c r="F44" t="s">
        <v>10</v>
      </c>
      <c r="G44">
        <v>2040</v>
      </c>
      <c r="H44" t="s">
        <v>27</v>
      </c>
      <c r="I44">
        <v>1</v>
      </c>
    </row>
    <row r="45" spans="3:11" x14ac:dyDescent="0.3">
      <c r="E45" t="s">
        <v>35</v>
      </c>
      <c r="F45" t="s">
        <v>35</v>
      </c>
      <c r="G45">
        <v>2040</v>
      </c>
      <c r="H45" t="s">
        <v>27</v>
      </c>
      <c r="I45">
        <v>1</v>
      </c>
    </row>
    <row r="46" spans="3:11" x14ac:dyDescent="0.3">
      <c r="E46" t="s">
        <v>36</v>
      </c>
      <c r="F46" t="s">
        <v>36</v>
      </c>
      <c r="G46">
        <v>2040</v>
      </c>
      <c r="H46" t="s">
        <v>27</v>
      </c>
      <c r="I46">
        <v>1</v>
      </c>
    </row>
    <row r="47" spans="3:11" x14ac:dyDescent="0.3">
      <c r="E47" t="s">
        <v>87</v>
      </c>
      <c r="F47" t="s">
        <v>87</v>
      </c>
      <c r="G47">
        <v>2040</v>
      </c>
      <c r="H47" t="s">
        <v>27</v>
      </c>
      <c r="I47">
        <v>1</v>
      </c>
    </row>
    <row r="48" spans="3:11" x14ac:dyDescent="0.3">
      <c r="E48" t="s">
        <v>11</v>
      </c>
      <c r="F48" t="s">
        <v>11</v>
      </c>
      <c r="G48">
        <v>2040</v>
      </c>
      <c r="H48" t="s">
        <v>27</v>
      </c>
      <c r="I48">
        <v>1</v>
      </c>
    </row>
    <row r="49" spans="3:11" x14ac:dyDescent="0.3">
      <c r="E49" t="s">
        <v>34</v>
      </c>
      <c r="F49" t="s">
        <v>34</v>
      </c>
      <c r="G49">
        <v>2040</v>
      </c>
      <c r="H49" t="s">
        <v>27</v>
      </c>
      <c r="I49">
        <v>1</v>
      </c>
    </row>
    <row r="50" spans="3:11" x14ac:dyDescent="0.3">
      <c r="E50" t="s">
        <v>26</v>
      </c>
      <c r="F50" t="s">
        <v>26</v>
      </c>
      <c r="G50">
        <v>2040</v>
      </c>
      <c r="H50" t="s">
        <v>27</v>
      </c>
      <c r="I50">
        <v>-1</v>
      </c>
    </row>
    <row r="51" spans="3:11" x14ac:dyDescent="0.3">
      <c r="D51" s="12"/>
      <c r="E51" s="12" t="s">
        <v>29</v>
      </c>
      <c r="F51" s="12" t="s">
        <v>29</v>
      </c>
      <c r="G51">
        <v>2040</v>
      </c>
      <c r="H51" s="13" t="s">
        <v>27</v>
      </c>
      <c r="I51" s="12">
        <v>-1</v>
      </c>
    </row>
    <row r="52" spans="3:11" x14ac:dyDescent="0.3">
      <c r="C52" t="s">
        <v>23</v>
      </c>
      <c r="E52" t="s">
        <v>7</v>
      </c>
      <c r="F52" t="s">
        <v>7</v>
      </c>
      <c r="G52">
        <v>2045</v>
      </c>
      <c r="H52" t="s">
        <v>27</v>
      </c>
      <c r="I52">
        <v>1</v>
      </c>
      <c r="J52" s="1">
        <f>Sheet4!H3*1000</f>
        <v>-1200</v>
      </c>
      <c r="K52" s="10">
        <v>15</v>
      </c>
    </row>
    <row r="53" spans="3:11" x14ac:dyDescent="0.3">
      <c r="E53" t="s">
        <v>8</v>
      </c>
      <c r="F53" t="s">
        <v>8</v>
      </c>
      <c r="G53">
        <v>2045</v>
      </c>
      <c r="H53" t="s">
        <v>27</v>
      </c>
      <c r="I53">
        <v>1</v>
      </c>
    </row>
    <row r="54" spans="3:11" x14ac:dyDescent="0.3">
      <c r="E54" t="s">
        <v>9</v>
      </c>
      <c r="F54" t="s">
        <v>9</v>
      </c>
      <c r="G54">
        <v>2045</v>
      </c>
      <c r="H54" t="s">
        <v>27</v>
      </c>
      <c r="I54">
        <v>1</v>
      </c>
    </row>
    <row r="55" spans="3:11" x14ac:dyDescent="0.3">
      <c r="E55" t="s">
        <v>10</v>
      </c>
      <c r="F55" t="s">
        <v>10</v>
      </c>
      <c r="G55">
        <v>2045</v>
      </c>
      <c r="H55" t="s">
        <v>27</v>
      </c>
      <c r="I55">
        <v>1</v>
      </c>
    </row>
    <row r="56" spans="3:11" x14ac:dyDescent="0.3">
      <c r="E56" t="s">
        <v>35</v>
      </c>
      <c r="F56" t="s">
        <v>35</v>
      </c>
      <c r="G56">
        <v>2045</v>
      </c>
      <c r="H56" t="s">
        <v>27</v>
      </c>
      <c r="I56">
        <v>1</v>
      </c>
    </row>
    <row r="57" spans="3:11" x14ac:dyDescent="0.3">
      <c r="E57" t="s">
        <v>36</v>
      </c>
      <c r="F57" t="s">
        <v>36</v>
      </c>
      <c r="G57">
        <v>2045</v>
      </c>
      <c r="H57" t="s">
        <v>27</v>
      </c>
      <c r="I57">
        <v>1</v>
      </c>
    </row>
    <row r="58" spans="3:11" x14ac:dyDescent="0.3">
      <c r="E58" t="s">
        <v>87</v>
      </c>
      <c r="F58" t="s">
        <v>87</v>
      </c>
      <c r="G58">
        <v>2045</v>
      </c>
      <c r="H58" t="s">
        <v>27</v>
      </c>
      <c r="I58">
        <v>1</v>
      </c>
    </row>
    <row r="59" spans="3:11" x14ac:dyDescent="0.3">
      <c r="E59" t="s">
        <v>11</v>
      </c>
      <c r="F59" t="s">
        <v>11</v>
      </c>
      <c r="G59">
        <v>2045</v>
      </c>
      <c r="H59" t="s">
        <v>27</v>
      </c>
      <c r="I59">
        <v>1</v>
      </c>
    </row>
    <row r="60" spans="3:11" x14ac:dyDescent="0.3">
      <c r="E60" t="s">
        <v>34</v>
      </c>
      <c r="F60" t="s">
        <v>34</v>
      </c>
      <c r="G60">
        <v>2045</v>
      </c>
      <c r="H60" t="s">
        <v>27</v>
      </c>
      <c r="I60">
        <v>1</v>
      </c>
    </row>
    <row r="61" spans="3:11" x14ac:dyDescent="0.3">
      <c r="E61" t="s">
        <v>26</v>
      </c>
      <c r="F61" t="s">
        <v>26</v>
      </c>
      <c r="G61">
        <v>2045</v>
      </c>
      <c r="H61" t="s">
        <v>27</v>
      </c>
      <c r="I61">
        <v>-1</v>
      </c>
    </row>
    <row r="62" spans="3:11" x14ac:dyDescent="0.3">
      <c r="D62" s="12"/>
      <c r="E62" s="12" t="s">
        <v>29</v>
      </c>
      <c r="F62" s="12" t="s">
        <v>29</v>
      </c>
      <c r="G62">
        <v>2045</v>
      </c>
      <c r="H62" s="13" t="s">
        <v>27</v>
      </c>
      <c r="I62" s="12">
        <v>-1</v>
      </c>
    </row>
    <row r="63" spans="3:11" x14ac:dyDescent="0.3">
      <c r="C63" t="s">
        <v>23</v>
      </c>
      <c r="E63" t="s">
        <v>7</v>
      </c>
      <c r="F63" t="s">
        <v>7</v>
      </c>
      <c r="G63">
        <v>2050</v>
      </c>
      <c r="H63" t="s">
        <v>27</v>
      </c>
      <c r="I63">
        <v>1</v>
      </c>
      <c r="J63" s="1">
        <f>Sheet4!I3*1000</f>
        <v>-4980</v>
      </c>
      <c r="K63" s="10">
        <v>15</v>
      </c>
    </row>
    <row r="64" spans="3:11" x14ac:dyDescent="0.3">
      <c r="E64" t="s">
        <v>8</v>
      </c>
      <c r="F64" t="s">
        <v>8</v>
      </c>
      <c r="G64">
        <v>2050</v>
      </c>
      <c r="H64" t="s">
        <v>27</v>
      </c>
      <c r="I64">
        <v>1</v>
      </c>
    </row>
    <row r="65" spans="4:9" x14ac:dyDescent="0.3">
      <c r="E65" t="s">
        <v>9</v>
      </c>
      <c r="F65" t="s">
        <v>9</v>
      </c>
      <c r="G65">
        <v>2050</v>
      </c>
      <c r="H65" t="s">
        <v>27</v>
      </c>
      <c r="I65">
        <v>1</v>
      </c>
    </row>
    <row r="66" spans="4:9" x14ac:dyDescent="0.3">
      <c r="E66" t="s">
        <v>10</v>
      </c>
      <c r="F66" t="s">
        <v>10</v>
      </c>
      <c r="G66">
        <v>2050</v>
      </c>
      <c r="H66" t="s">
        <v>27</v>
      </c>
      <c r="I66">
        <v>1</v>
      </c>
    </row>
    <row r="67" spans="4:9" x14ac:dyDescent="0.3">
      <c r="E67" t="s">
        <v>35</v>
      </c>
      <c r="F67" t="s">
        <v>35</v>
      </c>
      <c r="G67">
        <v>2050</v>
      </c>
      <c r="H67" t="s">
        <v>27</v>
      </c>
      <c r="I67">
        <v>1</v>
      </c>
    </row>
    <row r="68" spans="4:9" x14ac:dyDescent="0.3">
      <c r="E68" t="s">
        <v>36</v>
      </c>
      <c r="F68" t="s">
        <v>36</v>
      </c>
      <c r="G68">
        <v>2050</v>
      </c>
      <c r="H68" t="s">
        <v>27</v>
      </c>
      <c r="I68">
        <v>1</v>
      </c>
    </row>
    <row r="69" spans="4:9" x14ac:dyDescent="0.3">
      <c r="E69" t="s">
        <v>87</v>
      </c>
      <c r="F69" t="s">
        <v>87</v>
      </c>
      <c r="G69">
        <v>2050</v>
      </c>
      <c r="H69" t="s">
        <v>27</v>
      </c>
      <c r="I69">
        <v>1</v>
      </c>
    </row>
    <row r="70" spans="4:9" x14ac:dyDescent="0.3">
      <c r="E70" t="s">
        <v>11</v>
      </c>
      <c r="F70" t="s">
        <v>11</v>
      </c>
      <c r="G70">
        <v>2050</v>
      </c>
      <c r="H70" t="s">
        <v>27</v>
      </c>
      <c r="I70">
        <v>1</v>
      </c>
    </row>
    <row r="71" spans="4:9" x14ac:dyDescent="0.3">
      <c r="E71" t="s">
        <v>34</v>
      </c>
      <c r="F71" t="s">
        <v>34</v>
      </c>
      <c r="G71">
        <v>2050</v>
      </c>
      <c r="H71" t="s">
        <v>27</v>
      </c>
      <c r="I71">
        <v>1</v>
      </c>
    </row>
    <row r="72" spans="4:9" x14ac:dyDescent="0.3">
      <c r="E72" t="s">
        <v>26</v>
      </c>
      <c r="F72" t="s">
        <v>26</v>
      </c>
      <c r="G72">
        <v>2050</v>
      </c>
      <c r="H72" t="s">
        <v>27</v>
      </c>
      <c r="I72">
        <v>-1</v>
      </c>
    </row>
    <row r="73" spans="4:9" x14ac:dyDescent="0.3">
      <c r="D73" s="12"/>
      <c r="E73" s="12" t="s">
        <v>29</v>
      </c>
      <c r="F73" s="12" t="s">
        <v>29</v>
      </c>
      <c r="G73">
        <v>2050</v>
      </c>
      <c r="H73" s="13" t="s">
        <v>27</v>
      </c>
      <c r="I73" s="12">
        <v>-1</v>
      </c>
    </row>
    <row r="74" spans="4:9" x14ac:dyDescent="0.3">
      <c r="H74"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E052-DC6E-4C02-B888-CF11FC4E89B7}">
  <dimension ref="B2:L74"/>
  <sheetViews>
    <sheetView workbookViewId="0">
      <selection activeCell="C6" sqref="C6"/>
    </sheetView>
  </sheetViews>
  <sheetFormatPr defaultRowHeight="14.4" x14ac:dyDescent="0.3"/>
  <cols>
    <col min="3" max="3" width="14.33203125" customWidth="1"/>
    <col min="4" max="4" width="14.88671875" customWidth="1"/>
    <col min="5" max="5" width="15.88671875" customWidth="1"/>
    <col min="6" max="6" width="15.5546875" customWidth="1"/>
    <col min="9" max="9" width="13.33203125" customWidth="1"/>
    <col min="10" max="10" width="14.33203125" customWidth="1"/>
    <col min="11" max="11" width="16.33203125" customWidth="1"/>
  </cols>
  <sheetData>
    <row r="2" spans="2:12" x14ac:dyDescent="0.3">
      <c r="B2" t="s">
        <v>18</v>
      </c>
    </row>
    <row r="4" spans="2:12" x14ac:dyDescent="0.3">
      <c r="C4" s="4" t="s">
        <v>223</v>
      </c>
    </row>
    <row r="5" spans="2:12" x14ac:dyDescent="0.3">
      <c r="C5" s="11" t="s">
        <v>224</v>
      </c>
    </row>
    <row r="6" spans="2:12" x14ac:dyDescent="0.3">
      <c r="H6" t="s">
        <v>222</v>
      </c>
    </row>
    <row r="7" spans="2:12" x14ac:dyDescent="0.3">
      <c r="C7" s="5" t="s">
        <v>0</v>
      </c>
      <c r="D7" s="6" t="s">
        <v>19</v>
      </c>
      <c r="E7" s="6" t="s">
        <v>2</v>
      </c>
      <c r="F7" s="7" t="s">
        <v>1</v>
      </c>
      <c r="G7" s="7" t="s">
        <v>20</v>
      </c>
      <c r="H7" s="7" t="s">
        <v>5</v>
      </c>
      <c r="I7" s="8" t="s">
        <v>4</v>
      </c>
      <c r="J7" s="9" t="s">
        <v>30</v>
      </c>
      <c r="K7" s="9" t="s">
        <v>31</v>
      </c>
      <c r="L7" s="5" t="s">
        <v>6</v>
      </c>
    </row>
    <row r="8" spans="2:12" x14ac:dyDescent="0.3">
      <c r="C8" t="s">
        <v>221</v>
      </c>
      <c r="E8" t="s">
        <v>7</v>
      </c>
      <c r="F8" t="s">
        <v>7</v>
      </c>
      <c r="G8">
        <v>2025</v>
      </c>
      <c r="H8" t="s">
        <v>27</v>
      </c>
      <c r="I8">
        <v>1</v>
      </c>
      <c r="J8" s="1">
        <f>Sheet4!D5*1000</f>
        <v>730</v>
      </c>
      <c r="K8" s="10">
        <v>15</v>
      </c>
      <c r="L8" t="s">
        <v>21</v>
      </c>
    </row>
    <row r="9" spans="2:12" x14ac:dyDescent="0.3">
      <c r="E9" t="s">
        <v>8</v>
      </c>
      <c r="F9" t="s">
        <v>8</v>
      </c>
      <c r="G9">
        <v>2025</v>
      </c>
      <c r="H9" t="s">
        <v>27</v>
      </c>
      <c r="I9">
        <v>1</v>
      </c>
    </row>
    <row r="10" spans="2:12" x14ac:dyDescent="0.3">
      <c r="E10" t="s">
        <v>9</v>
      </c>
      <c r="F10" t="s">
        <v>9</v>
      </c>
      <c r="G10">
        <v>2025</v>
      </c>
      <c r="H10" t="s">
        <v>27</v>
      </c>
      <c r="I10">
        <v>1</v>
      </c>
    </row>
    <row r="11" spans="2:12" x14ac:dyDescent="0.3">
      <c r="E11" t="s">
        <v>10</v>
      </c>
      <c r="F11" t="s">
        <v>10</v>
      </c>
      <c r="G11">
        <v>2025</v>
      </c>
      <c r="H11" t="s">
        <v>27</v>
      </c>
      <c r="I11">
        <v>1</v>
      </c>
    </row>
    <row r="12" spans="2:12" x14ac:dyDescent="0.3">
      <c r="E12" t="s">
        <v>35</v>
      </c>
      <c r="F12" t="s">
        <v>35</v>
      </c>
      <c r="G12">
        <v>2025</v>
      </c>
      <c r="H12" t="s">
        <v>27</v>
      </c>
      <c r="I12">
        <v>1</v>
      </c>
    </row>
    <row r="13" spans="2:12" x14ac:dyDescent="0.3">
      <c r="E13" t="s">
        <v>36</v>
      </c>
      <c r="F13" t="s">
        <v>36</v>
      </c>
      <c r="G13">
        <v>2025</v>
      </c>
      <c r="H13" t="s">
        <v>27</v>
      </c>
      <c r="I13">
        <v>1</v>
      </c>
    </row>
    <row r="14" spans="2:12" x14ac:dyDescent="0.3">
      <c r="E14" t="s">
        <v>87</v>
      </c>
      <c r="F14" t="s">
        <v>87</v>
      </c>
      <c r="G14">
        <v>2025</v>
      </c>
      <c r="H14" t="s">
        <v>27</v>
      </c>
      <c r="I14">
        <v>1</v>
      </c>
    </row>
    <row r="15" spans="2:12" x14ac:dyDescent="0.3">
      <c r="E15" t="s">
        <v>11</v>
      </c>
      <c r="F15" t="s">
        <v>11</v>
      </c>
      <c r="G15">
        <v>2025</v>
      </c>
      <c r="H15" t="s">
        <v>27</v>
      </c>
      <c r="I15">
        <v>1</v>
      </c>
    </row>
    <row r="16" spans="2:12" x14ac:dyDescent="0.3">
      <c r="E16" t="s">
        <v>34</v>
      </c>
      <c r="F16" t="s">
        <v>34</v>
      </c>
      <c r="G16">
        <v>2025</v>
      </c>
      <c r="H16" t="s">
        <v>27</v>
      </c>
      <c r="I16">
        <v>1</v>
      </c>
    </row>
    <row r="17" spans="3:11" x14ac:dyDescent="0.3">
      <c r="E17" t="s">
        <v>26</v>
      </c>
      <c r="F17" t="s">
        <v>26</v>
      </c>
      <c r="G17">
        <v>2025</v>
      </c>
      <c r="H17" t="s">
        <v>27</v>
      </c>
      <c r="I17">
        <v>-1</v>
      </c>
    </row>
    <row r="18" spans="3:11" x14ac:dyDescent="0.3">
      <c r="D18" s="12"/>
      <c r="E18" s="12" t="s">
        <v>29</v>
      </c>
      <c r="F18" s="12" t="s">
        <v>29</v>
      </c>
      <c r="G18">
        <v>2025</v>
      </c>
      <c r="H18" s="13" t="s">
        <v>27</v>
      </c>
      <c r="I18" s="12">
        <v>-1</v>
      </c>
    </row>
    <row r="19" spans="3:11" x14ac:dyDescent="0.3">
      <c r="C19" t="s">
        <v>221</v>
      </c>
      <c r="E19" t="s">
        <v>7</v>
      </c>
      <c r="F19" t="s">
        <v>7</v>
      </c>
      <c r="G19">
        <v>2030</v>
      </c>
      <c r="H19" t="s">
        <v>27</v>
      </c>
      <c r="I19">
        <v>1</v>
      </c>
      <c r="J19" s="1">
        <f>Sheet4!E5*1000</f>
        <v>-1060</v>
      </c>
      <c r="K19" s="10">
        <v>15</v>
      </c>
    </row>
    <row r="20" spans="3:11" x14ac:dyDescent="0.3">
      <c r="E20" t="s">
        <v>8</v>
      </c>
      <c r="F20" t="s">
        <v>8</v>
      </c>
      <c r="G20">
        <v>2030</v>
      </c>
      <c r="H20" t="s">
        <v>27</v>
      </c>
      <c r="I20">
        <v>1</v>
      </c>
    </row>
    <row r="21" spans="3:11" x14ac:dyDescent="0.3">
      <c r="E21" t="s">
        <v>9</v>
      </c>
      <c r="F21" t="s">
        <v>9</v>
      </c>
      <c r="G21">
        <v>2030</v>
      </c>
      <c r="H21" t="s">
        <v>27</v>
      </c>
      <c r="I21">
        <v>1</v>
      </c>
    </row>
    <row r="22" spans="3:11" x14ac:dyDescent="0.3">
      <c r="E22" t="s">
        <v>10</v>
      </c>
      <c r="F22" t="s">
        <v>10</v>
      </c>
      <c r="G22">
        <v>2030</v>
      </c>
      <c r="H22" t="s">
        <v>27</v>
      </c>
      <c r="I22">
        <v>1</v>
      </c>
    </row>
    <row r="23" spans="3:11" x14ac:dyDescent="0.3">
      <c r="E23" t="s">
        <v>35</v>
      </c>
      <c r="F23" t="s">
        <v>35</v>
      </c>
      <c r="G23">
        <v>2030</v>
      </c>
      <c r="H23" t="s">
        <v>27</v>
      </c>
      <c r="I23">
        <v>1</v>
      </c>
    </row>
    <row r="24" spans="3:11" x14ac:dyDescent="0.3">
      <c r="E24" t="s">
        <v>36</v>
      </c>
      <c r="F24" t="s">
        <v>36</v>
      </c>
      <c r="G24">
        <v>2030</v>
      </c>
      <c r="H24" t="s">
        <v>27</v>
      </c>
      <c r="I24">
        <v>1</v>
      </c>
    </row>
    <row r="25" spans="3:11" x14ac:dyDescent="0.3">
      <c r="E25" t="s">
        <v>87</v>
      </c>
      <c r="F25" t="s">
        <v>87</v>
      </c>
      <c r="G25">
        <v>2030</v>
      </c>
      <c r="H25" t="s">
        <v>27</v>
      </c>
      <c r="I25">
        <v>1</v>
      </c>
    </row>
    <row r="26" spans="3:11" x14ac:dyDescent="0.3">
      <c r="E26" t="s">
        <v>11</v>
      </c>
      <c r="F26" t="s">
        <v>11</v>
      </c>
      <c r="G26">
        <v>2030</v>
      </c>
      <c r="H26" t="s">
        <v>27</v>
      </c>
      <c r="I26">
        <v>1</v>
      </c>
    </row>
    <row r="27" spans="3:11" x14ac:dyDescent="0.3">
      <c r="E27" t="s">
        <v>34</v>
      </c>
      <c r="F27" t="s">
        <v>34</v>
      </c>
      <c r="G27">
        <f>G26</f>
        <v>2030</v>
      </c>
      <c r="H27" t="s">
        <v>27</v>
      </c>
      <c r="I27">
        <v>1</v>
      </c>
    </row>
    <row r="28" spans="3:11" x14ac:dyDescent="0.3">
      <c r="E28" t="s">
        <v>26</v>
      </c>
      <c r="F28" t="s">
        <v>26</v>
      </c>
      <c r="G28">
        <v>2030</v>
      </c>
      <c r="H28" t="s">
        <v>27</v>
      </c>
      <c r="I28">
        <v>-1</v>
      </c>
    </row>
    <row r="29" spans="3:11" x14ac:dyDescent="0.3">
      <c r="D29" s="12"/>
      <c r="E29" s="12" t="s">
        <v>29</v>
      </c>
      <c r="F29" s="12" t="s">
        <v>29</v>
      </c>
      <c r="G29" s="13">
        <v>2030</v>
      </c>
      <c r="H29" s="13" t="s">
        <v>27</v>
      </c>
      <c r="I29" s="12">
        <v>-1</v>
      </c>
    </row>
    <row r="30" spans="3:11" x14ac:dyDescent="0.3">
      <c r="C30" t="s">
        <v>221</v>
      </c>
      <c r="E30" t="s">
        <v>7</v>
      </c>
      <c r="F30" t="s">
        <v>7</v>
      </c>
      <c r="G30">
        <v>2035</v>
      </c>
      <c r="H30" t="s">
        <v>27</v>
      </c>
      <c r="I30">
        <v>1</v>
      </c>
      <c r="J30" s="1">
        <f>Sheet4!F5*1000</f>
        <v>-2850</v>
      </c>
      <c r="K30" s="10">
        <v>15</v>
      </c>
    </row>
    <row r="31" spans="3:11" x14ac:dyDescent="0.3">
      <c r="E31" t="s">
        <v>8</v>
      </c>
      <c r="F31" t="s">
        <v>8</v>
      </c>
      <c r="G31">
        <v>2035</v>
      </c>
      <c r="H31" t="s">
        <v>27</v>
      </c>
      <c r="I31">
        <v>1</v>
      </c>
    </row>
    <row r="32" spans="3:11" x14ac:dyDescent="0.3">
      <c r="E32" t="s">
        <v>9</v>
      </c>
      <c r="F32" t="s">
        <v>9</v>
      </c>
      <c r="G32">
        <v>2035</v>
      </c>
      <c r="H32" t="s">
        <v>27</v>
      </c>
      <c r="I32">
        <v>1</v>
      </c>
    </row>
    <row r="33" spans="3:11" x14ac:dyDescent="0.3">
      <c r="E33" t="s">
        <v>10</v>
      </c>
      <c r="F33" t="s">
        <v>10</v>
      </c>
      <c r="G33">
        <v>2035</v>
      </c>
      <c r="H33" t="s">
        <v>27</v>
      </c>
      <c r="I33">
        <v>1</v>
      </c>
    </row>
    <row r="34" spans="3:11" x14ac:dyDescent="0.3">
      <c r="E34" t="s">
        <v>35</v>
      </c>
      <c r="F34" t="s">
        <v>35</v>
      </c>
      <c r="G34">
        <v>2035</v>
      </c>
      <c r="H34" t="s">
        <v>27</v>
      </c>
      <c r="I34">
        <v>1</v>
      </c>
    </row>
    <row r="35" spans="3:11" x14ac:dyDescent="0.3">
      <c r="E35" t="s">
        <v>36</v>
      </c>
      <c r="F35" t="s">
        <v>36</v>
      </c>
      <c r="G35">
        <v>2035</v>
      </c>
      <c r="H35" t="s">
        <v>27</v>
      </c>
      <c r="I35">
        <v>1</v>
      </c>
    </row>
    <row r="36" spans="3:11" x14ac:dyDescent="0.3">
      <c r="E36" t="s">
        <v>87</v>
      </c>
      <c r="F36" t="s">
        <v>87</v>
      </c>
      <c r="G36">
        <v>2035</v>
      </c>
      <c r="H36" t="s">
        <v>27</v>
      </c>
      <c r="I36">
        <v>1</v>
      </c>
    </row>
    <row r="37" spans="3:11" x14ac:dyDescent="0.3">
      <c r="E37" t="s">
        <v>11</v>
      </c>
      <c r="F37" t="s">
        <v>11</v>
      </c>
      <c r="G37">
        <v>2035</v>
      </c>
      <c r="H37" t="s">
        <v>27</v>
      </c>
      <c r="I37">
        <v>1</v>
      </c>
    </row>
    <row r="38" spans="3:11" x14ac:dyDescent="0.3">
      <c r="E38" t="s">
        <v>34</v>
      </c>
      <c r="F38" t="s">
        <v>34</v>
      </c>
      <c r="G38">
        <v>2035</v>
      </c>
      <c r="H38" t="s">
        <v>27</v>
      </c>
      <c r="I38">
        <v>1</v>
      </c>
    </row>
    <row r="39" spans="3:11" x14ac:dyDescent="0.3">
      <c r="E39" t="s">
        <v>26</v>
      </c>
      <c r="F39" t="s">
        <v>26</v>
      </c>
      <c r="G39">
        <v>2035</v>
      </c>
      <c r="H39" t="s">
        <v>27</v>
      </c>
      <c r="I39">
        <v>-1</v>
      </c>
    </row>
    <row r="40" spans="3:11" x14ac:dyDescent="0.3">
      <c r="D40" s="12"/>
      <c r="E40" s="12" t="s">
        <v>29</v>
      </c>
      <c r="F40" s="12" t="s">
        <v>29</v>
      </c>
      <c r="G40">
        <v>2035</v>
      </c>
      <c r="H40" s="13" t="s">
        <v>27</v>
      </c>
      <c r="I40" s="12">
        <v>-1</v>
      </c>
    </row>
    <row r="41" spans="3:11" x14ac:dyDescent="0.3">
      <c r="C41" t="s">
        <v>221</v>
      </c>
      <c r="E41" t="s">
        <v>7</v>
      </c>
      <c r="F41" t="s">
        <v>7</v>
      </c>
      <c r="G41">
        <v>2040</v>
      </c>
      <c r="H41" t="s">
        <v>27</v>
      </c>
      <c r="I41">
        <v>1</v>
      </c>
      <c r="J41" s="1">
        <f>Sheet4!G5*1000</f>
        <v>-4630</v>
      </c>
      <c r="K41" s="10">
        <v>15</v>
      </c>
    </row>
    <row r="42" spans="3:11" x14ac:dyDescent="0.3">
      <c r="E42" t="s">
        <v>8</v>
      </c>
      <c r="F42" t="s">
        <v>8</v>
      </c>
      <c r="G42">
        <v>2040</v>
      </c>
      <c r="H42" t="s">
        <v>27</v>
      </c>
      <c r="I42">
        <v>1</v>
      </c>
    </row>
    <row r="43" spans="3:11" x14ac:dyDescent="0.3">
      <c r="E43" t="s">
        <v>9</v>
      </c>
      <c r="F43" t="s">
        <v>9</v>
      </c>
      <c r="G43">
        <v>2040</v>
      </c>
      <c r="H43" t="s">
        <v>27</v>
      </c>
      <c r="I43">
        <v>1</v>
      </c>
    </row>
    <row r="44" spans="3:11" x14ac:dyDescent="0.3">
      <c r="E44" t="s">
        <v>10</v>
      </c>
      <c r="F44" t="s">
        <v>10</v>
      </c>
      <c r="G44">
        <v>2040</v>
      </c>
      <c r="H44" t="s">
        <v>27</v>
      </c>
      <c r="I44">
        <v>1</v>
      </c>
    </row>
    <row r="45" spans="3:11" x14ac:dyDescent="0.3">
      <c r="E45" t="s">
        <v>35</v>
      </c>
      <c r="F45" t="s">
        <v>35</v>
      </c>
      <c r="G45">
        <v>2040</v>
      </c>
      <c r="H45" t="s">
        <v>27</v>
      </c>
      <c r="I45">
        <v>1</v>
      </c>
    </row>
    <row r="46" spans="3:11" x14ac:dyDescent="0.3">
      <c r="E46" t="s">
        <v>36</v>
      </c>
      <c r="F46" t="s">
        <v>36</v>
      </c>
      <c r="G46">
        <v>2040</v>
      </c>
      <c r="H46" t="s">
        <v>27</v>
      </c>
      <c r="I46">
        <v>1</v>
      </c>
    </row>
    <row r="47" spans="3:11" x14ac:dyDescent="0.3">
      <c r="E47" t="s">
        <v>87</v>
      </c>
      <c r="F47" t="s">
        <v>87</v>
      </c>
      <c r="G47">
        <v>2040</v>
      </c>
      <c r="H47" t="s">
        <v>27</v>
      </c>
      <c r="I47">
        <v>1</v>
      </c>
    </row>
    <row r="48" spans="3:11" x14ac:dyDescent="0.3">
      <c r="E48" t="s">
        <v>11</v>
      </c>
      <c r="F48" t="s">
        <v>11</v>
      </c>
      <c r="G48">
        <v>2040</v>
      </c>
      <c r="H48" t="s">
        <v>27</v>
      </c>
      <c r="I48">
        <v>1</v>
      </c>
    </row>
    <row r="49" spans="3:11" x14ac:dyDescent="0.3">
      <c r="E49" t="s">
        <v>34</v>
      </c>
      <c r="F49" t="s">
        <v>34</v>
      </c>
      <c r="G49">
        <v>2040</v>
      </c>
      <c r="H49" t="s">
        <v>27</v>
      </c>
      <c r="I49">
        <v>1</v>
      </c>
    </row>
    <row r="50" spans="3:11" x14ac:dyDescent="0.3">
      <c r="E50" t="s">
        <v>26</v>
      </c>
      <c r="F50" t="s">
        <v>26</v>
      </c>
      <c r="G50">
        <v>2040</v>
      </c>
      <c r="H50" t="s">
        <v>27</v>
      </c>
      <c r="I50">
        <v>-1</v>
      </c>
    </row>
    <row r="51" spans="3:11" x14ac:dyDescent="0.3">
      <c r="D51" s="12"/>
      <c r="E51" s="12" t="s">
        <v>29</v>
      </c>
      <c r="F51" s="12" t="s">
        <v>29</v>
      </c>
      <c r="G51">
        <v>2040</v>
      </c>
      <c r="H51" s="13" t="s">
        <v>27</v>
      </c>
      <c r="I51" s="12">
        <v>-1</v>
      </c>
    </row>
    <row r="52" spans="3:11" x14ac:dyDescent="0.3">
      <c r="C52" t="s">
        <v>221</v>
      </c>
      <c r="E52" t="s">
        <v>7</v>
      </c>
      <c r="F52" t="s">
        <v>7</v>
      </c>
      <c r="G52">
        <v>2045</v>
      </c>
      <c r="H52" t="s">
        <v>27</v>
      </c>
      <c r="I52">
        <v>1</v>
      </c>
      <c r="J52" s="1">
        <f>Sheet4!H5*1000</f>
        <v>-4890</v>
      </c>
      <c r="K52" s="10">
        <v>15</v>
      </c>
    </row>
    <row r="53" spans="3:11" x14ac:dyDescent="0.3">
      <c r="E53" t="s">
        <v>8</v>
      </c>
      <c r="F53" t="s">
        <v>8</v>
      </c>
      <c r="G53">
        <v>2045</v>
      </c>
      <c r="H53" t="s">
        <v>27</v>
      </c>
      <c r="I53">
        <v>1</v>
      </c>
    </row>
    <row r="54" spans="3:11" x14ac:dyDescent="0.3">
      <c r="E54" t="s">
        <v>9</v>
      </c>
      <c r="F54" t="s">
        <v>9</v>
      </c>
      <c r="G54">
        <v>2045</v>
      </c>
      <c r="H54" t="s">
        <v>27</v>
      </c>
      <c r="I54">
        <v>1</v>
      </c>
    </row>
    <row r="55" spans="3:11" x14ac:dyDescent="0.3">
      <c r="E55" t="s">
        <v>10</v>
      </c>
      <c r="F55" t="s">
        <v>10</v>
      </c>
      <c r="G55">
        <v>2045</v>
      </c>
      <c r="H55" t="s">
        <v>27</v>
      </c>
      <c r="I55">
        <v>1</v>
      </c>
    </row>
    <row r="56" spans="3:11" x14ac:dyDescent="0.3">
      <c r="E56" t="s">
        <v>35</v>
      </c>
      <c r="F56" t="s">
        <v>35</v>
      </c>
      <c r="G56">
        <v>2045</v>
      </c>
      <c r="H56" t="s">
        <v>27</v>
      </c>
      <c r="I56">
        <v>1</v>
      </c>
    </row>
    <row r="57" spans="3:11" x14ac:dyDescent="0.3">
      <c r="E57" t="s">
        <v>36</v>
      </c>
      <c r="F57" t="s">
        <v>36</v>
      </c>
      <c r="G57">
        <v>2045</v>
      </c>
      <c r="H57" t="s">
        <v>27</v>
      </c>
      <c r="I57">
        <v>1</v>
      </c>
    </row>
    <row r="58" spans="3:11" x14ac:dyDescent="0.3">
      <c r="E58" t="s">
        <v>87</v>
      </c>
      <c r="F58" t="s">
        <v>87</v>
      </c>
      <c r="G58">
        <v>2045</v>
      </c>
      <c r="H58" t="s">
        <v>27</v>
      </c>
      <c r="I58">
        <v>1</v>
      </c>
    </row>
    <row r="59" spans="3:11" x14ac:dyDescent="0.3">
      <c r="E59" t="s">
        <v>11</v>
      </c>
      <c r="F59" t="s">
        <v>11</v>
      </c>
      <c r="G59">
        <v>2045</v>
      </c>
      <c r="H59" t="s">
        <v>27</v>
      </c>
      <c r="I59">
        <v>1</v>
      </c>
    </row>
    <row r="60" spans="3:11" x14ac:dyDescent="0.3">
      <c r="E60" t="s">
        <v>34</v>
      </c>
      <c r="F60" t="s">
        <v>34</v>
      </c>
      <c r="G60">
        <v>2045</v>
      </c>
      <c r="H60" t="s">
        <v>27</v>
      </c>
      <c r="I60">
        <v>1</v>
      </c>
    </row>
    <row r="61" spans="3:11" x14ac:dyDescent="0.3">
      <c r="E61" t="s">
        <v>26</v>
      </c>
      <c r="F61" t="s">
        <v>26</v>
      </c>
      <c r="G61">
        <v>2045</v>
      </c>
      <c r="H61" t="s">
        <v>27</v>
      </c>
      <c r="I61">
        <v>-1</v>
      </c>
    </row>
    <row r="62" spans="3:11" x14ac:dyDescent="0.3">
      <c r="D62" s="12"/>
      <c r="E62" s="12" t="s">
        <v>29</v>
      </c>
      <c r="F62" s="12" t="s">
        <v>29</v>
      </c>
      <c r="G62">
        <v>2045</v>
      </c>
      <c r="H62" s="13" t="s">
        <v>27</v>
      </c>
      <c r="I62" s="12">
        <v>-1</v>
      </c>
    </row>
    <row r="63" spans="3:11" x14ac:dyDescent="0.3">
      <c r="C63" t="s">
        <v>221</v>
      </c>
      <c r="E63" t="s">
        <v>7</v>
      </c>
      <c r="F63" t="s">
        <v>7</v>
      </c>
      <c r="G63">
        <v>2050</v>
      </c>
      <c r="H63" t="s">
        <v>27</v>
      </c>
      <c r="I63">
        <v>1</v>
      </c>
      <c r="J63" s="1">
        <f>Sheet4!I5*1000</f>
        <v>-5150</v>
      </c>
      <c r="K63" s="10">
        <v>15</v>
      </c>
    </row>
    <row r="64" spans="3:11" x14ac:dyDescent="0.3">
      <c r="E64" t="s">
        <v>8</v>
      </c>
      <c r="F64" t="s">
        <v>8</v>
      </c>
      <c r="G64">
        <v>2050</v>
      </c>
      <c r="H64" t="s">
        <v>27</v>
      </c>
      <c r="I64">
        <v>1</v>
      </c>
    </row>
    <row r="65" spans="4:9" x14ac:dyDescent="0.3">
      <c r="E65" t="s">
        <v>9</v>
      </c>
      <c r="F65" t="s">
        <v>9</v>
      </c>
      <c r="G65">
        <v>2050</v>
      </c>
      <c r="H65" t="s">
        <v>27</v>
      </c>
      <c r="I65">
        <v>1</v>
      </c>
    </row>
    <row r="66" spans="4:9" x14ac:dyDescent="0.3">
      <c r="E66" t="s">
        <v>10</v>
      </c>
      <c r="F66" t="s">
        <v>10</v>
      </c>
      <c r="G66">
        <v>2050</v>
      </c>
      <c r="H66" t="s">
        <v>27</v>
      </c>
      <c r="I66">
        <v>1</v>
      </c>
    </row>
    <row r="67" spans="4:9" x14ac:dyDescent="0.3">
      <c r="E67" t="s">
        <v>35</v>
      </c>
      <c r="F67" t="s">
        <v>35</v>
      </c>
      <c r="G67">
        <v>2050</v>
      </c>
      <c r="H67" t="s">
        <v>27</v>
      </c>
      <c r="I67">
        <v>1</v>
      </c>
    </row>
    <row r="68" spans="4:9" x14ac:dyDescent="0.3">
      <c r="E68" t="s">
        <v>36</v>
      </c>
      <c r="F68" t="s">
        <v>36</v>
      </c>
      <c r="G68">
        <v>2050</v>
      </c>
      <c r="H68" t="s">
        <v>27</v>
      </c>
      <c r="I68">
        <v>1</v>
      </c>
    </row>
    <row r="69" spans="4:9" x14ac:dyDescent="0.3">
      <c r="E69" t="s">
        <v>87</v>
      </c>
      <c r="F69" t="s">
        <v>87</v>
      </c>
      <c r="G69">
        <v>2050</v>
      </c>
      <c r="H69" t="s">
        <v>27</v>
      </c>
      <c r="I69">
        <v>1</v>
      </c>
    </row>
    <row r="70" spans="4:9" x14ac:dyDescent="0.3">
      <c r="E70" t="s">
        <v>11</v>
      </c>
      <c r="F70" t="s">
        <v>11</v>
      </c>
      <c r="G70">
        <v>2050</v>
      </c>
      <c r="H70" t="s">
        <v>27</v>
      </c>
      <c r="I70">
        <v>1</v>
      </c>
    </row>
    <row r="71" spans="4:9" x14ac:dyDescent="0.3">
      <c r="E71" t="s">
        <v>34</v>
      </c>
      <c r="F71" t="s">
        <v>34</v>
      </c>
      <c r="G71">
        <v>2050</v>
      </c>
      <c r="H71" t="s">
        <v>27</v>
      </c>
      <c r="I71">
        <v>1</v>
      </c>
    </row>
    <row r="72" spans="4:9" x14ac:dyDescent="0.3">
      <c r="E72" t="s">
        <v>26</v>
      </c>
      <c r="F72" t="s">
        <v>26</v>
      </c>
      <c r="G72">
        <v>2050</v>
      </c>
      <c r="H72" t="s">
        <v>27</v>
      </c>
      <c r="I72">
        <v>-1</v>
      </c>
    </row>
    <row r="73" spans="4:9" x14ac:dyDescent="0.3">
      <c r="D73" s="12"/>
      <c r="E73" s="12" t="s">
        <v>29</v>
      </c>
      <c r="F73" s="12" t="s">
        <v>29</v>
      </c>
      <c r="G73">
        <v>2050</v>
      </c>
      <c r="H73" s="13" t="s">
        <v>27</v>
      </c>
      <c r="I73" s="12">
        <v>-1</v>
      </c>
    </row>
    <row r="74" spans="4:9" x14ac:dyDescent="0.3">
      <c r="H74"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L74"/>
  <sheetViews>
    <sheetView workbookViewId="0">
      <selection activeCell="F12" sqref="F12"/>
    </sheetView>
  </sheetViews>
  <sheetFormatPr defaultRowHeight="14.4" x14ac:dyDescent="0.3"/>
  <cols>
    <col min="3" max="3" width="14.33203125" customWidth="1"/>
    <col min="4" max="4" width="14.88671875" customWidth="1"/>
    <col min="5" max="5" width="15.88671875" customWidth="1"/>
    <col min="6" max="6" width="15.5546875" customWidth="1"/>
    <col min="9" max="9" width="13.33203125" customWidth="1"/>
    <col min="10" max="10" width="14.33203125" customWidth="1"/>
    <col min="11" max="11" width="16.33203125" customWidth="1"/>
  </cols>
  <sheetData>
    <row r="2" spans="2:12" x14ac:dyDescent="0.3">
      <c r="B2" t="s">
        <v>18</v>
      </c>
    </row>
    <row r="4" spans="2:12" x14ac:dyDescent="0.3">
      <c r="C4" s="4" t="s">
        <v>24</v>
      </c>
    </row>
    <row r="5" spans="2:12" x14ac:dyDescent="0.3">
      <c r="C5" s="11" t="s">
        <v>28</v>
      </c>
    </row>
    <row r="6" spans="2:12" x14ac:dyDescent="0.3">
      <c r="H6" t="s">
        <v>3</v>
      </c>
    </row>
    <row r="7" spans="2:12" x14ac:dyDescent="0.3">
      <c r="C7" s="5" t="s">
        <v>0</v>
      </c>
      <c r="D7" s="6" t="s">
        <v>19</v>
      </c>
      <c r="E7" s="6" t="s">
        <v>2</v>
      </c>
      <c r="F7" s="7" t="s">
        <v>1</v>
      </c>
      <c r="G7" s="7" t="s">
        <v>20</v>
      </c>
      <c r="H7" s="7" t="s">
        <v>5</v>
      </c>
      <c r="I7" s="8" t="s">
        <v>4</v>
      </c>
      <c r="J7" s="9" t="s">
        <v>30</v>
      </c>
      <c r="K7" s="9" t="s">
        <v>31</v>
      </c>
      <c r="L7" s="5" t="s">
        <v>6</v>
      </c>
    </row>
    <row r="8" spans="2:12" x14ac:dyDescent="0.3">
      <c r="C8" t="s">
        <v>32</v>
      </c>
      <c r="E8" t="s">
        <v>7</v>
      </c>
      <c r="F8" t="s">
        <v>7</v>
      </c>
      <c r="G8">
        <v>2025</v>
      </c>
      <c r="H8" t="s">
        <v>27</v>
      </c>
      <c r="I8">
        <v>1</v>
      </c>
      <c r="J8" s="1">
        <f>Sheet4!D6*1000</f>
        <v>34300</v>
      </c>
      <c r="K8" s="10">
        <v>15</v>
      </c>
      <c r="L8" t="s">
        <v>21</v>
      </c>
    </row>
    <row r="9" spans="2:12" x14ac:dyDescent="0.3">
      <c r="E9" t="s">
        <v>8</v>
      </c>
      <c r="F9" t="s">
        <v>8</v>
      </c>
      <c r="G9">
        <v>2025</v>
      </c>
      <c r="H9" t="s">
        <v>27</v>
      </c>
      <c r="I9">
        <v>1</v>
      </c>
    </row>
    <row r="10" spans="2:12" x14ac:dyDescent="0.3">
      <c r="E10" t="s">
        <v>9</v>
      </c>
      <c r="F10" t="s">
        <v>9</v>
      </c>
      <c r="G10">
        <v>2025</v>
      </c>
      <c r="H10" t="s">
        <v>27</v>
      </c>
      <c r="I10">
        <v>1</v>
      </c>
    </row>
    <row r="11" spans="2:12" x14ac:dyDescent="0.3">
      <c r="E11" t="s">
        <v>10</v>
      </c>
      <c r="F11" t="s">
        <v>10</v>
      </c>
      <c r="G11">
        <v>2025</v>
      </c>
      <c r="H11" t="s">
        <v>27</v>
      </c>
      <c r="I11">
        <v>1</v>
      </c>
    </row>
    <row r="12" spans="2:12" x14ac:dyDescent="0.3">
      <c r="E12" t="s">
        <v>35</v>
      </c>
      <c r="F12" t="s">
        <v>35</v>
      </c>
      <c r="G12">
        <v>2025</v>
      </c>
      <c r="H12" t="s">
        <v>27</v>
      </c>
      <c r="I12">
        <v>1</v>
      </c>
    </row>
    <row r="13" spans="2:12" x14ac:dyDescent="0.3">
      <c r="E13" t="s">
        <v>36</v>
      </c>
      <c r="F13" t="s">
        <v>36</v>
      </c>
      <c r="G13">
        <v>2025</v>
      </c>
      <c r="H13" t="s">
        <v>27</v>
      </c>
      <c r="I13">
        <v>1</v>
      </c>
    </row>
    <row r="14" spans="2:12" x14ac:dyDescent="0.3">
      <c r="E14" t="s">
        <v>87</v>
      </c>
      <c r="F14" t="s">
        <v>87</v>
      </c>
      <c r="G14">
        <v>2025</v>
      </c>
      <c r="H14" t="s">
        <v>27</v>
      </c>
      <c r="I14">
        <v>1</v>
      </c>
    </row>
    <row r="15" spans="2:12" x14ac:dyDescent="0.3">
      <c r="E15" t="s">
        <v>11</v>
      </c>
      <c r="F15" t="s">
        <v>11</v>
      </c>
      <c r="G15">
        <v>2025</v>
      </c>
      <c r="H15" t="s">
        <v>27</v>
      </c>
      <c r="I15">
        <v>1</v>
      </c>
    </row>
    <row r="16" spans="2:12" x14ac:dyDescent="0.3">
      <c r="E16" t="s">
        <v>34</v>
      </c>
      <c r="F16" t="s">
        <v>34</v>
      </c>
      <c r="G16">
        <v>2025</v>
      </c>
      <c r="H16" t="s">
        <v>27</v>
      </c>
      <c r="I16">
        <v>1</v>
      </c>
    </row>
    <row r="17" spans="3:11" x14ac:dyDescent="0.3">
      <c r="E17" t="s">
        <v>26</v>
      </c>
      <c r="F17" t="s">
        <v>26</v>
      </c>
      <c r="G17">
        <v>2025</v>
      </c>
      <c r="H17" t="s">
        <v>27</v>
      </c>
      <c r="I17">
        <v>-1</v>
      </c>
    </row>
    <row r="18" spans="3:11" x14ac:dyDescent="0.3">
      <c r="D18" s="12"/>
      <c r="E18" s="12" t="s">
        <v>29</v>
      </c>
      <c r="F18" s="12" t="s">
        <v>29</v>
      </c>
      <c r="G18">
        <v>2025</v>
      </c>
      <c r="H18" s="13" t="s">
        <v>27</v>
      </c>
      <c r="I18" s="12">
        <v>-1</v>
      </c>
    </row>
    <row r="19" spans="3:11" x14ac:dyDescent="0.3">
      <c r="C19" t="s">
        <v>32</v>
      </c>
      <c r="E19" t="s">
        <v>7</v>
      </c>
      <c r="F19" t="s">
        <v>7</v>
      </c>
      <c r="G19">
        <v>2030</v>
      </c>
      <c r="H19" t="s">
        <v>27</v>
      </c>
      <c r="I19">
        <v>1</v>
      </c>
      <c r="J19" s="1">
        <f>Sheet4!E6*1000</f>
        <v>27440</v>
      </c>
      <c r="K19" s="10">
        <v>15</v>
      </c>
    </row>
    <row r="20" spans="3:11" x14ac:dyDescent="0.3">
      <c r="E20" t="s">
        <v>8</v>
      </c>
      <c r="F20" t="s">
        <v>8</v>
      </c>
      <c r="G20">
        <v>2030</v>
      </c>
      <c r="H20" t="s">
        <v>27</v>
      </c>
      <c r="I20">
        <v>1</v>
      </c>
    </row>
    <row r="21" spans="3:11" x14ac:dyDescent="0.3">
      <c r="E21" t="s">
        <v>9</v>
      </c>
      <c r="F21" t="s">
        <v>9</v>
      </c>
      <c r="G21">
        <v>2030</v>
      </c>
      <c r="H21" t="s">
        <v>27</v>
      </c>
      <c r="I21">
        <v>1</v>
      </c>
    </row>
    <row r="22" spans="3:11" x14ac:dyDescent="0.3">
      <c r="E22" t="s">
        <v>10</v>
      </c>
      <c r="F22" t="s">
        <v>10</v>
      </c>
      <c r="G22">
        <v>2030</v>
      </c>
      <c r="H22" t="s">
        <v>27</v>
      </c>
      <c r="I22">
        <v>1</v>
      </c>
    </row>
    <row r="23" spans="3:11" x14ac:dyDescent="0.3">
      <c r="E23" t="s">
        <v>35</v>
      </c>
      <c r="F23" t="s">
        <v>35</v>
      </c>
      <c r="G23">
        <v>2030</v>
      </c>
      <c r="H23" t="s">
        <v>27</v>
      </c>
      <c r="I23">
        <v>1</v>
      </c>
    </row>
    <row r="24" spans="3:11" x14ac:dyDescent="0.3">
      <c r="E24" t="s">
        <v>36</v>
      </c>
      <c r="F24" t="s">
        <v>36</v>
      </c>
      <c r="G24">
        <v>2030</v>
      </c>
      <c r="H24" t="s">
        <v>27</v>
      </c>
      <c r="I24">
        <v>1</v>
      </c>
    </row>
    <row r="25" spans="3:11" x14ac:dyDescent="0.3">
      <c r="E25" t="s">
        <v>87</v>
      </c>
      <c r="F25" t="s">
        <v>87</v>
      </c>
      <c r="G25">
        <v>2030</v>
      </c>
      <c r="H25" t="s">
        <v>27</v>
      </c>
      <c r="I25">
        <v>1</v>
      </c>
    </row>
    <row r="26" spans="3:11" x14ac:dyDescent="0.3">
      <c r="E26" t="s">
        <v>11</v>
      </c>
      <c r="F26" t="s">
        <v>11</v>
      </c>
      <c r="G26">
        <v>2030</v>
      </c>
      <c r="H26" t="s">
        <v>27</v>
      </c>
      <c r="I26">
        <v>1</v>
      </c>
    </row>
    <row r="27" spans="3:11" x14ac:dyDescent="0.3">
      <c r="E27" t="s">
        <v>34</v>
      </c>
      <c r="F27" t="s">
        <v>34</v>
      </c>
      <c r="G27">
        <f>G26</f>
        <v>2030</v>
      </c>
      <c r="H27" t="s">
        <v>27</v>
      </c>
      <c r="I27">
        <v>1</v>
      </c>
    </row>
    <row r="28" spans="3:11" x14ac:dyDescent="0.3">
      <c r="E28" t="s">
        <v>26</v>
      </c>
      <c r="F28" t="s">
        <v>26</v>
      </c>
      <c r="G28">
        <v>2030</v>
      </c>
      <c r="H28" t="s">
        <v>27</v>
      </c>
      <c r="I28">
        <v>-1</v>
      </c>
    </row>
    <row r="29" spans="3:11" x14ac:dyDescent="0.3">
      <c r="D29" s="12"/>
      <c r="E29" s="12" t="s">
        <v>29</v>
      </c>
      <c r="F29" s="12" t="s">
        <v>29</v>
      </c>
      <c r="G29" s="13">
        <v>2030</v>
      </c>
      <c r="H29" s="13" t="s">
        <v>27</v>
      </c>
      <c r="I29" s="12">
        <v>-1</v>
      </c>
    </row>
    <row r="30" spans="3:11" x14ac:dyDescent="0.3">
      <c r="C30" t="s">
        <v>32</v>
      </c>
      <c r="E30" t="s">
        <v>7</v>
      </c>
      <c r="F30" t="s">
        <v>7</v>
      </c>
      <c r="G30">
        <v>2035</v>
      </c>
      <c r="H30" t="s">
        <v>27</v>
      </c>
      <c r="I30">
        <v>1</v>
      </c>
      <c r="J30" s="1">
        <f>Sheet4!F6*1000</f>
        <v>22030</v>
      </c>
      <c r="K30" s="10">
        <v>15</v>
      </c>
    </row>
    <row r="31" spans="3:11" x14ac:dyDescent="0.3">
      <c r="E31" t="s">
        <v>8</v>
      </c>
      <c r="F31" t="s">
        <v>8</v>
      </c>
      <c r="G31">
        <v>2035</v>
      </c>
      <c r="H31" t="s">
        <v>27</v>
      </c>
      <c r="I31">
        <v>1</v>
      </c>
    </row>
    <row r="32" spans="3:11" x14ac:dyDescent="0.3">
      <c r="E32" t="s">
        <v>9</v>
      </c>
      <c r="F32" t="s">
        <v>9</v>
      </c>
      <c r="G32">
        <v>2035</v>
      </c>
      <c r="H32" t="s">
        <v>27</v>
      </c>
      <c r="I32">
        <v>1</v>
      </c>
    </row>
    <row r="33" spans="3:11" x14ac:dyDescent="0.3">
      <c r="E33" t="s">
        <v>10</v>
      </c>
      <c r="F33" t="s">
        <v>10</v>
      </c>
      <c r="G33">
        <v>2035</v>
      </c>
      <c r="H33" t="s">
        <v>27</v>
      </c>
      <c r="I33">
        <v>1</v>
      </c>
    </row>
    <row r="34" spans="3:11" x14ac:dyDescent="0.3">
      <c r="E34" t="s">
        <v>35</v>
      </c>
      <c r="F34" t="s">
        <v>35</v>
      </c>
      <c r="G34">
        <v>2035</v>
      </c>
      <c r="H34" t="s">
        <v>27</v>
      </c>
      <c r="I34">
        <v>1</v>
      </c>
    </row>
    <row r="35" spans="3:11" x14ac:dyDescent="0.3">
      <c r="E35" t="s">
        <v>36</v>
      </c>
      <c r="F35" t="s">
        <v>36</v>
      </c>
      <c r="G35">
        <v>2035</v>
      </c>
      <c r="H35" t="s">
        <v>27</v>
      </c>
      <c r="I35">
        <v>1</v>
      </c>
    </row>
    <row r="36" spans="3:11" x14ac:dyDescent="0.3">
      <c r="E36" t="s">
        <v>87</v>
      </c>
      <c r="F36" t="s">
        <v>87</v>
      </c>
      <c r="G36">
        <v>2035</v>
      </c>
      <c r="H36" t="s">
        <v>27</v>
      </c>
      <c r="I36">
        <v>1</v>
      </c>
    </row>
    <row r="37" spans="3:11" x14ac:dyDescent="0.3">
      <c r="E37" t="s">
        <v>11</v>
      </c>
      <c r="F37" t="s">
        <v>11</v>
      </c>
      <c r="G37">
        <v>2035</v>
      </c>
      <c r="H37" t="s">
        <v>27</v>
      </c>
      <c r="I37">
        <v>1</v>
      </c>
    </row>
    <row r="38" spans="3:11" x14ac:dyDescent="0.3">
      <c r="E38" t="s">
        <v>34</v>
      </c>
      <c r="F38" t="s">
        <v>34</v>
      </c>
      <c r="G38">
        <v>2035</v>
      </c>
      <c r="H38" t="s">
        <v>27</v>
      </c>
      <c r="I38">
        <v>1</v>
      </c>
    </row>
    <row r="39" spans="3:11" x14ac:dyDescent="0.3">
      <c r="E39" t="s">
        <v>26</v>
      </c>
      <c r="F39" t="s">
        <v>26</v>
      </c>
      <c r="G39">
        <v>2035</v>
      </c>
      <c r="H39" t="s">
        <v>27</v>
      </c>
      <c r="I39">
        <v>-1</v>
      </c>
    </row>
    <row r="40" spans="3:11" x14ac:dyDescent="0.3">
      <c r="D40" s="12"/>
      <c r="E40" s="12" t="s">
        <v>29</v>
      </c>
      <c r="F40" s="12" t="s">
        <v>29</v>
      </c>
      <c r="G40">
        <v>2035</v>
      </c>
      <c r="H40" s="13" t="s">
        <v>27</v>
      </c>
      <c r="I40" s="12">
        <v>-1</v>
      </c>
    </row>
    <row r="41" spans="3:11" x14ac:dyDescent="0.3">
      <c r="C41" t="s">
        <v>32</v>
      </c>
      <c r="E41" t="s">
        <v>7</v>
      </c>
      <c r="F41" t="s">
        <v>7</v>
      </c>
      <c r="G41">
        <v>2040</v>
      </c>
      <c r="H41" t="s">
        <v>27</v>
      </c>
      <c r="I41">
        <v>1</v>
      </c>
      <c r="J41" s="1">
        <f>Sheet4!G6*1000</f>
        <v>16500</v>
      </c>
      <c r="K41" s="10">
        <v>15</v>
      </c>
    </row>
    <row r="42" spans="3:11" x14ac:dyDescent="0.3">
      <c r="E42" t="s">
        <v>8</v>
      </c>
      <c r="F42" t="s">
        <v>8</v>
      </c>
      <c r="G42">
        <v>2040</v>
      </c>
      <c r="H42" t="s">
        <v>27</v>
      </c>
      <c r="I42">
        <v>1</v>
      </c>
    </row>
    <row r="43" spans="3:11" x14ac:dyDescent="0.3">
      <c r="E43" t="s">
        <v>9</v>
      </c>
      <c r="F43" t="s">
        <v>9</v>
      </c>
      <c r="G43">
        <v>2040</v>
      </c>
      <c r="H43" t="s">
        <v>27</v>
      </c>
      <c r="I43">
        <v>1</v>
      </c>
    </row>
    <row r="44" spans="3:11" x14ac:dyDescent="0.3">
      <c r="E44" t="s">
        <v>10</v>
      </c>
      <c r="F44" t="s">
        <v>10</v>
      </c>
      <c r="G44">
        <v>2040</v>
      </c>
      <c r="H44" t="s">
        <v>27</v>
      </c>
      <c r="I44">
        <v>1</v>
      </c>
    </row>
    <row r="45" spans="3:11" x14ac:dyDescent="0.3">
      <c r="E45" t="s">
        <v>35</v>
      </c>
      <c r="F45" t="s">
        <v>35</v>
      </c>
      <c r="G45">
        <v>2040</v>
      </c>
      <c r="H45" t="s">
        <v>27</v>
      </c>
      <c r="I45">
        <v>1</v>
      </c>
    </row>
    <row r="46" spans="3:11" x14ac:dyDescent="0.3">
      <c r="E46" t="s">
        <v>36</v>
      </c>
      <c r="F46" t="s">
        <v>36</v>
      </c>
      <c r="G46">
        <v>2040</v>
      </c>
      <c r="H46" t="s">
        <v>27</v>
      </c>
      <c r="I46">
        <v>1</v>
      </c>
    </row>
    <row r="47" spans="3:11" x14ac:dyDescent="0.3">
      <c r="E47" t="s">
        <v>87</v>
      </c>
      <c r="F47" t="s">
        <v>87</v>
      </c>
      <c r="G47">
        <v>2040</v>
      </c>
      <c r="H47" t="s">
        <v>27</v>
      </c>
      <c r="I47">
        <v>1</v>
      </c>
    </row>
    <row r="48" spans="3:11" x14ac:dyDescent="0.3">
      <c r="E48" t="s">
        <v>11</v>
      </c>
      <c r="F48" t="s">
        <v>11</v>
      </c>
      <c r="G48">
        <v>2040</v>
      </c>
      <c r="H48" t="s">
        <v>27</v>
      </c>
      <c r="I48">
        <v>1</v>
      </c>
    </row>
    <row r="49" spans="3:11" x14ac:dyDescent="0.3">
      <c r="E49" t="s">
        <v>34</v>
      </c>
      <c r="F49" t="s">
        <v>34</v>
      </c>
      <c r="G49">
        <v>2040</v>
      </c>
      <c r="H49" t="s">
        <v>27</v>
      </c>
      <c r="I49">
        <v>1</v>
      </c>
    </row>
    <row r="50" spans="3:11" x14ac:dyDescent="0.3">
      <c r="E50" t="s">
        <v>26</v>
      </c>
      <c r="F50" t="s">
        <v>26</v>
      </c>
      <c r="G50">
        <v>2040</v>
      </c>
      <c r="H50" t="s">
        <v>27</v>
      </c>
      <c r="I50">
        <v>-1</v>
      </c>
    </row>
    <row r="51" spans="3:11" x14ac:dyDescent="0.3">
      <c r="D51" s="12"/>
      <c r="E51" s="12" t="s">
        <v>29</v>
      </c>
      <c r="F51" s="12" t="s">
        <v>29</v>
      </c>
      <c r="G51">
        <v>2040</v>
      </c>
      <c r="H51" s="13" t="s">
        <v>27</v>
      </c>
      <c r="I51" s="12">
        <v>-1</v>
      </c>
    </row>
    <row r="52" spans="3:11" x14ac:dyDescent="0.3">
      <c r="C52" t="s">
        <v>32</v>
      </c>
      <c r="E52" t="s">
        <v>7</v>
      </c>
      <c r="F52" t="s">
        <v>7</v>
      </c>
      <c r="G52">
        <v>2045</v>
      </c>
      <c r="H52" t="s">
        <v>27</v>
      </c>
      <c r="I52">
        <v>1</v>
      </c>
      <c r="J52" s="1">
        <f>Sheet4!H6*1000</f>
        <v>10530</v>
      </c>
      <c r="K52" s="10">
        <v>15</v>
      </c>
    </row>
    <row r="53" spans="3:11" x14ac:dyDescent="0.3">
      <c r="E53" t="s">
        <v>8</v>
      </c>
      <c r="F53" t="s">
        <v>8</v>
      </c>
      <c r="G53">
        <v>2045</v>
      </c>
      <c r="H53" t="s">
        <v>27</v>
      </c>
      <c r="I53">
        <v>1</v>
      </c>
    </row>
    <row r="54" spans="3:11" x14ac:dyDescent="0.3">
      <c r="E54" t="s">
        <v>9</v>
      </c>
      <c r="F54" t="s">
        <v>9</v>
      </c>
      <c r="G54">
        <v>2045</v>
      </c>
      <c r="H54" t="s">
        <v>27</v>
      </c>
      <c r="I54">
        <v>1</v>
      </c>
    </row>
    <row r="55" spans="3:11" x14ac:dyDescent="0.3">
      <c r="E55" t="s">
        <v>10</v>
      </c>
      <c r="F55" t="s">
        <v>10</v>
      </c>
      <c r="G55">
        <v>2045</v>
      </c>
      <c r="H55" t="s">
        <v>27</v>
      </c>
      <c r="I55">
        <v>1</v>
      </c>
    </row>
    <row r="56" spans="3:11" x14ac:dyDescent="0.3">
      <c r="E56" t="s">
        <v>35</v>
      </c>
      <c r="F56" t="s">
        <v>35</v>
      </c>
      <c r="G56">
        <v>2045</v>
      </c>
      <c r="H56" t="s">
        <v>27</v>
      </c>
      <c r="I56">
        <v>1</v>
      </c>
    </row>
    <row r="57" spans="3:11" x14ac:dyDescent="0.3">
      <c r="E57" t="s">
        <v>36</v>
      </c>
      <c r="F57" t="s">
        <v>36</v>
      </c>
      <c r="G57">
        <v>2045</v>
      </c>
      <c r="H57" t="s">
        <v>27</v>
      </c>
      <c r="I57">
        <v>1</v>
      </c>
    </row>
    <row r="58" spans="3:11" x14ac:dyDescent="0.3">
      <c r="E58" t="s">
        <v>87</v>
      </c>
      <c r="F58" t="s">
        <v>87</v>
      </c>
      <c r="G58">
        <v>2045</v>
      </c>
      <c r="H58" t="s">
        <v>27</v>
      </c>
      <c r="I58">
        <v>1</v>
      </c>
    </row>
    <row r="59" spans="3:11" x14ac:dyDescent="0.3">
      <c r="E59" t="s">
        <v>11</v>
      </c>
      <c r="F59" t="s">
        <v>11</v>
      </c>
      <c r="G59">
        <v>2045</v>
      </c>
      <c r="H59" t="s">
        <v>27</v>
      </c>
      <c r="I59">
        <v>1</v>
      </c>
    </row>
    <row r="60" spans="3:11" x14ac:dyDescent="0.3">
      <c r="E60" t="s">
        <v>34</v>
      </c>
      <c r="F60" t="s">
        <v>34</v>
      </c>
      <c r="G60">
        <v>2045</v>
      </c>
      <c r="H60" t="s">
        <v>27</v>
      </c>
      <c r="I60">
        <v>1</v>
      </c>
    </row>
    <row r="61" spans="3:11" x14ac:dyDescent="0.3">
      <c r="E61" t="s">
        <v>26</v>
      </c>
      <c r="F61" t="s">
        <v>26</v>
      </c>
      <c r="G61">
        <v>2045</v>
      </c>
      <c r="H61" t="s">
        <v>27</v>
      </c>
      <c r="I61">
        <v>-1</v>
      </c>
    </row>
    <row r="62" spans="3:11" x14ac:dyDescent="0.3">
      <c r="D62" s="12"/>
      <c r="E62" s="12" t="s">
        <v>29</v>
      </c>
      <c r="F62" s="12" t="s">
        <v>29</v>
      </c>
      <c r="G62">
        <v>2045</v>
      </c>
      <c r="H62" s="13" t="s">
        <v>27</v>
      </c>
      <c r="I62" s="12">
        <v>-1</v>
      </c>
    </row>
    <row r="63" spans="3:11" x14ac:dyDescent="0.3">
      <c r="C63" t="s">
        <v>32</v>
      </c>
      <c r="E63" t="s">
        <v>7</v>
      </c>
      <c r="F63" t="s">
        <v>7</v>
      </c>
      <c r="G63">
        <v>2050</v>
      </c>
      <c r="H63" t="s">
        <v>27</v>
      </c>
      <c r="I63">
        <v>1</v>
      </c>
      <c r="J63" s="1">
        <f>Sheet4!I6*1000</f>
        <v>4560</v>
      </c>
      <c r="K63" s="10">
        <v>15</v>
      </c>
    </row>
    <row r="64" spans="3:11" x14ac:dyDescent="0.3">
      <c r="E64" t="s">
        <v>8</v>
      </c>
      <c r="F64" t="s">
        <v>8</v>
      </c>
      <c r="G64">
        <v>2050</v>
      </c>
      <c r="H64" t="s">
        <v>27</v>
      </c>
      <c r="I64">
        <v>1</v>
      </c>
    </row>
    <row r="65" spans="4:9" x14ac:dyDescent="0.3">
      <c r="E65" t="s">
        <v>9</v>
      </c>
      <c r="F65" t="s">
        <v>9</v>
      </c>
      <c r="G65">
        <v>2050</v>
      </c>
      <c r="H65" t="s">
        <v>27</v>
      </c>
      <c r="I65">
        <v>1</v>
      </c>
    </row>
    <row r="66" spans="4:9" x14ac:dyDescent="0.3">
      <c r="E66" t="s">
        <v>10</v>
      </c>
      <c r="F66" t="s">
        <v>10</v>
      </c>
      <c r="G66">
        <v>2050</v>
      </c>
      <c r="H66" t="s">
        <v>27</v>
      </c>
      <c r="I66">
        <v>1</v>
      </c>
    </row>
    <row r="67" spans="4:9" x14ac:dyDescent="0.3">
      <c r="E67" t="s">
        <v>35</v>
      </c>
      <c r="F67" t="s">
        <v>35</v>
      </c>
      <c r="G67">
        <v>2050</v>
      </c>
      <c r="H67" t="s">
        <v>27</v>
      </c>
      <c r="I67">
        <v>1</v>
      </c>
    </row>
    <row r="68" spans="4:9" x14ac:dyDescent="0.3">
      <c r="E68" t="s">
        <v>36</v>
      </c>
      <c r="F68" t="s">
        <v>36</v>
      </c>
      <c r="G68">
        <v>2050</v>
      </c>
      <c r="H68" t="s">
        <v>27</v>
      </c>
      <c r="I68">
        <v>1</v>
      </c>
    </row>
    <row r="69" spans="4:9" x14ac:dyDescent="0.3">
      <c r="E69" t="s">
        <v>87</v>
      </c>
      <c r="F69" t="s">
        <v>87</v>
      </c>
      <c r="G69">
        <v>2050</v>
      </c>
      <c r="H69" t="s">
        <v>27</v>
      </c>
      <c r="I69">
        <v>1</v>
      </c>
    </row>
    <row r="70" spans="4:9" x14ac:dyDescent="0.3">
      <c r="E70" t="s">
        <v>11</v>
      </c>
      <c r="F70" t="s">
        <v>11</v>
      </c>
      <c r="G70">
        <v>2050</v>
      </c>
      <c r="H70" t="s">
        <v>27</v>
      </c>
      <c r="I70">
        <v>1</v>
      </c>
    </row>
    <row r="71" spans="4:9" x14ac:dyDescent="0.3">
      <c r="E71" t="s">
        <v>34</v>
      </c>
      <c r="F71" t="s">
        <v>34</v>
      </c>
      <c r="G71">
        <v>2050</v>
      </c>
      <c r="H71" t="s">
        <v>27</v>
      </c>
      <c r="I71">
        <v>1</v>
      </c>
    </row>
    <row r="72" spans="4:9" x14ac:dyDescent="0.3">
      <c r="E72" t="s">
        <v>26</v>
      </c>
      <c r="F72" t="s">
        <v>26</v>
      </c>
      <c r="G72">
        <v>2050</v>
      </c>
      <c r="H72" t="s">
        <v>27</v>
      </c>
      <c r="I72">
        <v>-1</v>
      </c>
    </row>
    <row r="73" spans="4:9" x14ac:dyDescent="0.3">
      <c r="D73" s="12"/>
      <c r="E73" s="12" t="s">
        <v>29</v>
      </c>
      <c r="F73" s="12" t="s">
        <v>29</v>
      </c>
      <c r="G73">
        <v>2050</v>
      </c>
      <c r="H73" s="13" t="s">
        <v>27</v>
      </c>
      <c r="I73" s="12">
        <v>-1</v>
      </c>
    </row>
    <row r="74" spans="4:9" x14ac:dyDescent="0.3">
      <c r="H7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L74"/>
  <sheetViews>
    <sheetView topLeftCell="A49" workbookViewId="0">
      <selection activeCell="H67" sqref="H67"/>
    </sheetView>
  </sheetViews>
  <sheetFormatPr defaultRowHeight="14.4" x14ac:dyDescent="0.3"/>
  <cols>
    <col min="3" max="3" width="14.33203125" customWidth="1"/>
    <col min="4" max="4" width="14.88671875" customWidth="1"/>
    <col min="5" max="5" width="15.88671875" customWidth="1"/>
    <col min="6" max="6" width="15.5546875" customWidth="1"/>
    <col min="9" max="9" width="13.33203125" customWidth="1"/>
    <col min="10" max="10" width="14.33203125" customWidth="1"/>
    <col min="11" max="11" width="16.33203125" customWidth="1"/>
  </cols>
  <sheetData>
    <row r="2" spans="2:12" x14ac:dyDescent="0.3">
      <c r="B2" t="s">
        <v>18</v>
      </c>
    </row>
    <row r="4" spans="2:12" x14ac:dyDescent="0.3">
      <c r="C4" s="4" t="s">
        <v>25</v>
      </c>
    </row>
    <row r="5" spans="2:12" x14ac:dyDescent="0.3">
      <c r="C5" s="11" t="s">
        <v>28</v>
      </c>
    </row>
    <row r="6" spans="2:12" x14ac:dyDescent="0.3">
      <c r="H6" t="s">
        <v>3</v>
      </c>
    </row>
    <row r="7" spans="2:12" x14ac:dyDescent="0.3">
      <c r="C7" s="5" t="s">
        <v>0</v>
      </c>
      <c r="D7" s="6" t="s">
        <v>19</v>
      </c>
      <c r="E7" s="6" t="s">
        <v>2</v>
      </c>
      <c r="F7" s="7" t="s">
        <v>1</v>
      </c>
      <c r="G7" s="7" t="s">
        <v>20</v>
      </c>
      <c r="H7" s="7" t="s">
        <v>5</v>
      </c>
      <c r="I7" s="8" t="s">
        <v>4</v>
      </c>
      <c r="J7" s="9" t="s">
        <v>30</v>
      </c>
      <c r="K7" s="9" t="s">
        <v>31</v>
      </c>
      <c r="L7" s="5" t="s">
        <v>6</v>
      </c>
    </row>
    <row r="8" spans="2:12" x14ac:dyDescent="0.3">
      <c r="C8" t="s">
        <v>33</v>
      </c>
      <c r="E8" t="s">
        <v>7</v>
      </c>
      <c r="F8" t="s">
        <v>7</v>
      </c>
      <c r="G8">
        <v>2025</v>
      </c>
      <c r="H8" t="s">
        <v>27</v>
      </c>
      <c r="I8">
        <v>1</v>
      </c>
      <c r="J8" s="1">
        <f>Sheet4!D7*1000</f>
        <v>31080</v>
      </c>
      <c r="K8" s="10">
        <v>15</v>
      </c>
      <c r="L8" t="s">
        <v>21</v>
      </c>
    </row>
    <row r="9" spans="2:12" x14ac:dyDescent="0.3">
      <c r="E9" t="s">
        <v>8</v>
      </c>
      <c r="F9" t="s">
        <v>8</v>
      </c>
      <c r="G9">
        <v>2025</v>
      </c>
      <c r="H9" t="s">
        <v>27</v>
      </c>
      <c r="I9">
        <v>1</v>
      </c>
    </row>
    <row r="10" spans="2:12" x14ac:dyDescent="0.3">
      <c r="E10" t="s">
        <v>9</v>
      </c>
      <c r="F10" t="s">
        <v>9</v>
      </c>
      <c r="G10">
        <v>2025</v>
      </c>
      <c r="H10" t="s">
        <v>27</v>
      </c>
      <c r="I10">
        <v>1</v>
      </c>
    </row>
    <row r="11" spans="2:12" x14ac:dyDescent="0.3">
      <c r="E11" t="s">
        <v>10</v>
      </c>
      <c r="F11" t="s">
        <v>10</v>
      </c>
      <c r="G11">
        <v>2025</v>
      </c>
      <c r="H11" t="s">
        <v>27</v>
      </c>
      <c r="I11">
        <v>1</v>
      </c>
    </row>
    <row r="12" spans="2:12" x14ac:dyDescent="0.3">
      <c r="E12" t="s">
        <v>35</v>
      </c>
      <c r="F12" t="s">
        <v>35</v>
      </c>
      <c r="G12">
        <v>2025</v>
      </c>
      <c r="H12" t="s">
        <v>27</v>
      </c>
      <c r="I12">
        <v>1</v>
      </c>
    </row>
    <row r="13" spans="2:12" x14ac:dyDescent="0.3">
      <c r="E13" t="s">
        <v>36</v>
      </c>
      <c r="F13" t="s">
        <v>36</v>
      </c>
      <c r="G13">
        <v>2025</v>
      </c>
      <c r="H13" t="s">
        <v>27</v>
      </c>
      <c r="I13">
        <v>1</v>
      </c>
    </row>
    <row r="14" spans="2:12" x14ac:dyDescent="0.3">
      <c r="E14" t="s">
        <v>87</v>
      </c>
      <c r="F14" t="s">
        <v>87</v>
      </c>
      <c r="G14">
        <v>2025</v>
      </c>
      <c r="H14" t="s">
        <v>27</v>
      </c>
      <c r="I14">
        <v>1</v>
      </c>
    </row>
    <row r="15" spans="2:12" x14ac:dyDescent="0.3">
      <c r="E15" t="s">
        <v>11</v>
      </c>
      <c r="F15" t="s">
        <v>11</v>
      </c>
      <c r="G15">
        <v>2025</v>
      </c>
      <c r="H15" t="s">
        <v>27</v>
      </c>
      <c r="I15">
        <v>1</v>
      </c>
    </row>
    <row r="16" spans="2:12" x14ac:dyDescent="0.3">
      <c r="E16" t="s">
        <v>34</v>
      </c>
      <c r="F16" t="s">
        <v>34</v>
      </c>
      <c r="G16">
        <v>2025</v>
      </c>
      <c r="H16" t="s">
        <v>27</v>
      </c>
      <c r="I16">
        <v>1</v>
      </c>
    </row>
    <row r="17" spans="3:11" x14ac:dyDescent="0.3">
      <c r="E17" t="s">
        <v>26</v>
      </c>
      <c r="F17" t="s">
        <v>26</v>
      </c>
      <c r="G17">
        <v>2025</v>
      </c>
      <c r="H17" t="s">
        <v>27</v>
      </c>
      <c r="I17">
        <v>-1</v>
      </c>
    </row>
    <row r="18" spans="3:11" x14ac:dyDescent="0.3">
      <c r="D18" s="12"/>
      <c r="E18" s="12" t="s">
        <v>29</v>
      </c>
      <c r="F18" s="12" t="s">
        <v>29</v>
      </c>
      <c r="G18">
        <v>2025</v>
      </c>
      <c r="H18" s="13" t="s">
        <v>27</v>
      </c>
      <c r="I18" s="12">
        <v>-1</v>
      </c>
    </row>
    <row r="19" spans="3:11" x14ac:dyDescent="0.3">
      <c r="C19" t="s">
        <v>33</v>
      </c>
      <c r="E19" t="s">
        <v>7</v>
      </c>
      <c r="F19" t="s">
        <v>7</v>
      </c>
      <c r="G19">
        <v>2030</v>
      </c>
      <c r="H19" t="s">
        <v>27</v>
      </c>
      <c r="I19">
        <v>1</v>
      </c>
      <c r="J19" s="1">
        <f>Sheet4!E7*1000</f>
        <v>24110</v>
      </c>
      <c r="K19" s="10">
        <v>15</v>
      </c>
    </row>
    <row r="20" spans="3:11" x14ac:dyDescent="0.3">
      <c r="E20" t="s">
        <v>8</v>
      </c>
      <c r="F20" t="s">
        <v>8</v>
      </c>
      <c r="G20">
        <v>2030</v>
      </c>
      <c r="H20" t="s">
        <v>27</v>
      </c>
      <c r="I20">
        <v>1</v>
      </c>
    </row>
    <row r="21" spans="3:11" x14ac:dyDescent="0.3">
      <c r="E21" t="s">
        <v>9</v>
      </c>
      <c r="F21" t="s">
        <v>9</v>
      </c>
      <c r="G21">
        <v>2030</v>
      </c>
      <c r="H21" t="s">
        <v>27</v>
      </c>
      <c r="I21">
        <v>1</v>
      </c>
    </row>
    <row r="22" spans="3:11" x14ac:dyDescent="0.3">
      <c r="E22" t="s">
        <v>10</v>
      </c>
      <c r="F22" t="s">
        <v>10</v>
      </c>
      <c r="G22">
        <v>2030</v>
      </c>
      <c r="H22" t="s">
        <v>27</v>
      </c>
      <c r="I22">
        <v>1</v>
      </c>
    </row>
    <row r="23" spans="3:11" x14ac:dyDescent="0.3">
      <c r="E23" t="s">
        <v>35</v>
      </c>
      <c r="F23" t="s">
        <v>35</v>
      </c>
      <c r="G23">
        <v>2030</v>
      </c>
      <c r="H23" t="s">
        <v>27</v>
      </c>
      <c r="I23">
        <v>1</v>
      </c>
    </row>
    <row r="24" spans="3:11" x14ac:dyDescent="0.3">
      <c r="E24" t="s">
        <v>36</v>
      </c>
      <c r="F24" t="s">
        <v>36</v>
      </c>
      <c r="G24">
        <v>2030</v>
      </c>
      <c r="H24" t="s">
        <v>27</v>
      </c>
      <c r="I24">
        <v>1</v>
      </c>
    </row>
    <row r="25" spans="3:11" x14ac:dyDescent="0.3">
      <c r="E25" t="s">
        <v>87</v>
      </c>
      <c r="F25" t="s">
        <v>87</v>
      </c>
      <c r="G25">
        <v>2030</v>
      </c>
      <c r="H25" t="s">
        <v>27</v>
      </c>
      <c r="I25">
        <v>1</v>
      </c>
    </row>
    <row r="26" spans="3:11" x14ac:dyDescent="0.3">
      <c r="E26" t="s">
        <v>11</v>
      </c>
      <c r="F26" t="s">
        <v>11</v>
      </c>
      <c r="G26">
        <v>2030</v>
      </c>
      <c r="H26" t="s">
        <v>27</v>
      </c>
      <c r="I26">
        <v>1</v>
      </c>
    </row>
    <row r="27" spans="3:11" x14ac:dyDescent="0.3">
      <c r="E27" t="s">
        <v>34</v>
      </c>
      <c r="F27" t="s">
        <v>34</v>
      </c>
      <c r="G27">
        <f>G26</f>
        <v>2030</v>
      </c>
      <c r="H27" t="s">
        <v>27</v>
      </c>
      <c r="I27">
        <v>1</v>
      </c>
    </row>
    <row r="28" spans="3:11" x14ac:dyDescent="0.3">
      <c r="E28" t="s">
        <v>26</v>
      </c>
      <c r="F28" t="s">
        <v>26</v>
      </c>
      <c r="G28">
        <v>2030</v>
      </c>
      <c r="H28" t="s">
        <v>27</v>
      </c>
      <c r="I28">
        <v>-1</v>
      </c>
    </row>
    <row r="29" spans="3:11" x14ac:dyDescent="0.3">
      <c r="D29" s="12"/>
      <c r="E29" s="12" t="s">
        <v>29</v>
      </c>
      <c r="F29" s="12" t="s">
        <v>29</v>
      </c>
      <c r="G29" s="13">
        <v>2030</v>
      </c>
      <c r="H29" s="13" t="s">
        <v>27</v>
      </c>
      <c r="I29" s="12">
        <v>-1</v>
      </c>
    </row>
    <row r="30" spans="3:11" x14ac:dyDescent="0.3">
      <c r="C30" t="s">
        <v>33</v>
      </c>
      <c r="E30" t="s">
        <v>7</v>
      </c>
      <c r="F30" t="s">
        <v>7</v>
      </c>
      <c r="G30">
        <v>2035</v>
      </c>
      <c r="H30" t="s">
        <v>27</v>
      </c>
      <c r="I30">
        <v>1</v>
      </c>
      <c r="J30" s="1">
        <f>Sheet4!F7*1000</f>
        <v>17140</v>
      </c>
      <c r="K30" s="10">
        <v>15</v>
      </c>
    </row>
    <row r="31" spans="3:11" x14ac:dyDescent="0.3">
      <c r="E31" t="s">
        <v>8</v>
      </c>
      <c r="F31" t="s">
        <v>8</v>
      </c>
      <c r="G31">
        <v>2035</v>
      </c>
      <c r="H31" t="s">
        <v>27</v>
      </c>
      <c r="I31">
        <v>1</v>
      </c>
    </row>
    <row r="32" spans="3:11" x14ac:dyDescent="0.3">
      <c r="E32" t="s">
        <v>9</v>
      </c>
      <c r="F32" t="s">
        <v>9</v>
      </c>
      <c r="G32">
        <v>2035</v>
      </c>
      <c r="H32" t="s">
        <v>27</v>
      </c>
      <c r="I32">
        <v>1</v>
      </c>
    </row>
    <row r="33" spans="3:11" x14ac:dyDescent="0.3">
      <c r="E33" t="s">
        <v>10</v>
      </c>
      <c r="F33" t="s">
        <v>10</v>
      </c>
      <c r="G33">
        <v>2035</v>
      </c>
      <c r="H33" t="s">
        <v>27</v>
      </c>
      <c r="I33">
        <v>1</v>
      </c>
    </row>
    <row r="34" spans="3:11" x14ac:dyDescent="0.3">
      <c r="E34" t="s">
        <v>35</v>
      </c>
      <c r="F34" t="s">
        <v>35</v>
      </c>
      <c r="G34">
        <v>2035</v>
      </c>
      <c r="H34" t="s">
        <v>27</v>
      </c>
      <c r="I34">
        <v>1</v>
      </c>
    </row>
    <row r="35" spans="3:11" x14ac:dyDescent="0.3">
      <c r="E35" t="s">
        <v>36</v>
      </c>
      <c r="F35" t="s">
        <v>36</v>
      </c>
      <c r="G35">
        <v>2035</v>
      </c>
      <c r="H35" t="s">
        <v>27</v>
      </c>
      <c r="I35">
        <v>1</v>
      </c>
    </row>
    <row r="36" spans="3:11" x14ac:dyDescent="0.3">
      <c r="E36" t="s">
        <v>87</v>
      </c>
      <c r="F36" t="s">
        <v>87</v>
      </c>
      <c r="G36">
        <v>2035</v>
      </c>
      <c r="H36" t="s">
        <v>27</v>
      </c>
      <c r="I36">
        <v>1</v>
      </c>
    </row>
    <row r="37" spans="3:11" x14ac:dyDescent="0.3">
      <c r="E37" t="s">
        <v>11</v>
      </c>
      <c r="F37" t="s">
        <v>11</v>
      </c>
      <c r="G37">
        <v>2035</v>
      </c>
      <c r="H37" t="s">
        <v>27</v>
      </c>
      <c r="I37">
        <v>1</v>
      </c>
    </row>
    <row r="38" spans="3:11" x14ac:dyDescent="0.3">
      <c r="E38" t="s">
        <v>34</v>
      </c>
      <c r="F38" t="s">
        <v>34</v>
      </c>
      <c r="G38">
        <v>2035</v>
      </c>
      <c r="H38" t="s">
        <v>27</v>
      </c>
      <c r="I38">
        <v>1</v>
      </c>
    </row>
    <row r="39" spans="3:11" x14ac:dyDescent="0.3">
      <c r="E39" t="s">
        <v>26</v>
      </c>
      <c r="F39" t="s">
        <v>26</v>
      </c>
      <c r="G39">
        <v>2035</v>
      </c>
      <c r="H39" t="s">
        <v>27</v>
      </c>
      <c r="I39">
        <v>-1</v>
      </c>
    </row>
    <row r="40" spans="3:11" x14ac:dyDescent="0.3">
      <c r="D40" s="12"/>
      <c r="E40" s="12" t="s">
        <v>29</v>
      </c>
      <c r="F40" s="12" t="s">
        <v>29</v>
      </c>
      <c r="G40">
        <v>2035</v>
      </c>
      <c r="H40" s="13" t="s">
        <v>27</v>
      </c>
      <c r="I40" s="12">
        <v>-1</v>
      </c>
    </row>
    <row r="41" spans="3:11" x14ac:dyDescent="0.3">
      <c r="C41" t="s">
        <v>33</v>
      </c>
      <c r="E41" t="s">
        <v>7</v>
      </c>
      <c r="F41" t="s">
        <v>7</v>
      </c>
      <c r="G41">
        <v>2040</v>
      </c>
      <c r="H41" t="s">
        <v>27</v>
      </c>
      <c r="I41">
        <v>1</v>
      </c>
      <c r="J41" s="1">
        <f>Sheet4!G7*1000</f>
        <v>10180</v>
      </c>
      <c r="K41" s="10">
        <v>15</v>
      </c>
    </row>
    <row r="42" spans="3:11" x14ac:dyDescent="0.3">
      <c r="E42" t="s">
        <v>8</v>
      </c>
      <c r="F42" t="s">
        <v>8</v>
      </c>
      <c r="G42">
        <v>2040</v>
      </c>
      <c r="H42" t="s">
        <v>27</v>
      </c>
      <c r="I42">
        <v>1</v>
      </c>
    </row>
    <row r="43" spans="3:11" x14ac:dyDescent="0.3">
      <c r="E43" t="s">
        <v>9</v>
      </c>
      <c r="F43" t="s">
        <v>9</v>
      </c>
      <c r="G43">
        <v>2040</v>
      </c>
      <c r="H43" t="s">
        <v>27</v>
      </c>
      <c r="I43">
        <v>1</v>
      </c>
    </row>
    <row r="44" spans="3:11" x14ac:dyDescent="0.3">
      <c r="E44" t="s">
        <v>10</v>
      </c>
      <c r="F44" t="s">
        <v>10</v>
      </c>
      <c r="G44">
        <v>2040</v>
      </c>
      <c r="H44" t="s">
        <v>27</v>
      </c>
      <c r="I44">
        <v>1</v>
      </c>
    </row>
    <row r="45" spans="3:11" x14ac:dyDescent="0.3">
      <c r="E45" t="s">
        <v>35</v>
      </c>
      <c r="F45" t="s">
        <v>35</v>
      </c>
      <c r="G45">
        <v>2040</v>
      </c>
      <c r="H45" t="s">
        <v>27</v>
      </c>
      <c r="I45">
        <v>1</v>
      </c>
    </row>
    <row r="46" spans="3:11" x14ac:dyDescent="0.3">
      <c r="E46" t="s">
        <v>36</v>
      </c>
      <c r="F46" t="s">
        <v>36</v>
      </c>
      <c r="G46">
        <v>2040</v>
      </c>
      <c r="H46" t="s">
        <v>27</v>
      </c>
      <c r="I46">
        <v>1</v>
      </c>
    </row>
    <row r="47" spans="3:11" x14ac:dyDescent="0.3">
      <c r="E47" t="s">
        <v>87</v>
      </c>
      <c r="F47" t="s">
        <v>87</v>
      </c>
      <c r="G47">
        <v>2040</v>
      </c>
      <c r="H47" t="s">
        <v>27</v>
      </c>
      <c r="I47">
        <v>1</v>
      </c>
    </row>
    <row r="48" spans="3:11" x14ac:dyDescent="0.3">
      <c r="E48" t="s">
        <v>11</v>
      </c>
      <c r="F48" t="s">
        <v>11</v>
      </c>
      <c r="G48">
        <v>2040</v>
      </c>
      <c r="H48" t="s">
        <v>27</v>
      </c>
      <c r="I48">
        <v>1</v>
      </c>
    </row>
    <row r="49" spans="3:11" x14ac:dyDescent="0.3">
      <c r="E49" t="s">
        <v>34</v>
      </c>
      <c r="F49" t="s">
        <v>34</v>
      </c>
      <c r="G49">
        <v>2040</v>
      </c>
      <c r="H49" t="s">
        <v>27</v>
      </c>
      <c r="I49">
        <v>1</v>
      </c>
    </row>
    <row r="50" spans="3:11" x14ac:dyDescent="0.3">
      <c r="E50" t="s">
        <v>26</v>
      </c>
      <c r="F50" t="s">
        <v>26</v>
      </c>
      <c r="G50">
        <v>2040</v>
      </c>
      <c r="H50" t="s">
        <v>27</v>
      </c>
      <c r="I50">
        <v>-1</v>
      </c>
    </row>
    <row r="51" spans="3:11" x14ac:dyDescent="0.3">
      <c r="D51" s="12"/>
      <c r="E51" s="12" t="s">
        <v>29</v>
      </c>
      <c r="F51" s="12" t="s">
        <v>29</v>
      </c>
      <c r="G51">
        <v>2040</v>
      </c>
      <c r="H51" s="13" t="s">
        <v>27</v>
      </c>
      <c r="I51" s="12">
        <v>-1</v>
      </c>
    </row>
    <row r="52" spans="3:11" x14ac:dyDescent="0.3">
      <c r="C52" t="s">
        <v>33</v>
      </c>
      <c r="E52" t="s">
        <v>7</v>
      </c>
      <c r="F52" t="s">
        <v>7</v>
      </c>
      <c r="G52">
        <v>2045</v>
      </c>
      <c r="H52" t="s">
        <v>27</v>
      </c>
      <c r="I52">
        <v>1</v>
      </c>
      <c r="J52" s="1">
        <f>Sheet4!H7*1000</f>
        <v>3210</v>
      </c>
      <c r="K52" s="10">
        <v>15</v>
      </c>
    </row>
    <row r="53" spans="3:11" x14ac:dyDescent="0.3">
      <c r="E53" t="s">
        <v>8</v>
      </c>
      <c r="F53" t="s">
        <v>8</v>
      </c>
      <c r="G53">
        <v>2045</v>
      </c>
      <c r="H53" t="s">
        <v>27</v>
      </c>
      <c r="I53">
        <v>1</v>
      </c>
    </row>
    <row r="54" spans="3:11" x14ac:dyDescent="0.3">
      <c r="E54" t="s">
        <v>9</v>
      </c>
      <c r="F54" t="s">
        <v>9</v>
      </c>
      <c r="G54">
        <v>2045</v>
      </c>
      <c r="H54" t="s">
        <v>27</v>
      </c>
      <c r="I54">
        <v>1</v>
      </c>
    </row>
    <row r="55" spans="3:11" x14ac:dyDescent="0.3">
      <c r="E55" t="s">
        <v>10</v>
      </c>
      <c r="F55" t="s">
        <v>10</v>
      </c>
      <c r="G55">
        <v>2045</v>
      </c>
      <c r="H55" t="s">
        <v>27</v>
      </c>
      <c r="I55">
        <v>1</v>
      </c>
    </row>
    <row r="56" spans="3:11" x14ac:dyDescent="0.3">
      <c r="E56" t="s">
        <v>35</v>
      </c>
      <c r="F56" t="s">
        <v>35</v>
      </c>
      <c r="G56">
        <v>2045</v>
      </c>
      <c r="H56" t="s">
        <v>27</v>
      </c>
      <c r="I56">
        <v>1</v>
      </c>
    </row>
    <row r="57" spans="3:11" x14ac:dyDescent="0.3">
      <c r="E57" t="s">
        <v>36</v>
      </c>
      <c r="F57" t="s">
        <v>36</v>
      </c>
      <c r="G57">
        <v>2045</v>
      </c>
      <c r="H57" t="s">
        <v>27</v>
      </c>
      <c r="I57">
        <v>1</v>
      </c>
    </row>
    <row r="58" spans="3:11" x14ac:dyDescent="0.3">
      <c r="E58" t="s">
        <v>87</v>
      </c>
      <c r="F58" t="s">
        <v>87</v>
      </c>
      <c r="G58">
        <v>2045</v>
      </c>
      <c r="H58" t="s">
        <v>27</v>
      </c>
      <c r="I58">
        <v>1</v>
      </c>
    </row>
    <row r="59" spans="3:11" x14ac:dyDescent="0.3">
      <c r="E59" t="s">
        <v>11</v>
      </c>
      <c r="F59" t="s">
        <v>11</v>
      </c>
      <c r="G59">
        <v>2045</v>
      </c>
      <c r="H59" t="s">
        <v>27</v>
      </c>
      <c r="I59">
        <v>1</v>
      </c>
    </row>
    <row r="60" spans="3:11" x14ac:dyDescent="0.3">
      <c r="E60" t="s">
        <v>34</v>
      </c>
      <c r="F60" t="s">
        <v>34</v>
      </c>
      <c r="G60">
        <v>2045</v>
      </c>
      <c r="H60" t="s">
        <v>27</v>
      </c>
      <c r="I60">
        <v>1</v>
      </c>
    </row>
    <row r="61" spans="3:11" x14ac:dyDescent="0.3">
      <c r="E61" t="s">
        <v>26</v>
      </c>
      <c r="F61" t="s">
        <v>26</v>
      </c>
      <c r="G61">
        <v>2045</v>
      </c>
      <c r="H61" t="s">
        <v>27</v>
      </c>
      <c r="I61">
        <v>-1</v>
      </c>
    </row>
    <row r="62" spans="3:11" x14ac:dyDescent="0.3">
      <c r="D62" s="12"/>
      <c r="E62" s="12" t="s">
        <v>29</v>
      </c>
      <c r="F62" s="12" t="s">
        <v>29</v>
      </c>
      <c r="G62">
        <v>2045</v>
      </c>
      <c r="H62" s="13" t="s">
        <v>27</v>
      </c>
      <c r="I62" s="12">
        <v>-1</v>
      </c>
    </row>
    <row r="63" spans="3:11" x14ac:dyDescent="0.3">
      <c r="C63" t="s">
        <v>33</v>
      </c>
      <c r="E63" t="s">
        <v>7</v>
      </c>
      <c r="F63" t="s">
        <v>7</v>
      </c>
      <c r="G63">
        <v>2050</v>
      </c>
      <c r="H63" t="s">
        <v>27</v>
      </c>
      <c r="I63">
        <v>1</v>
      </c>
      <c r="J63" s="1">
        <f>Sheet4!I7*1000</f>
        <v>1950</v>
      </c>
      <c r="K63" s="10">
        <v>15</v>
      </c>
    </row>
    <row r="64" spans="3:11" x14ac:dyDescent="0.3">
      <c r="E64" t="s">
        <v>8</v>
      </c>
      <c r="F64" t="s">
        <v>8</v>
      </c>
      <c r="G64">
        <v>2050</v>
      </c>
      <c r="H64" t="s">
        <v>27</v>
      </c>
      <c r="I64">
        <v>1</v>
      </c>
    </row>
    <row r="65" spans="4:9" x14ac:dyDescent="0.3">
      <c r="E65" t="s">
        <v>9</v>
      </c>
      <c r="F65" t="s">
        <v>9</v>
      </c>
      <c r="G65">
        <v>2050</v>
      </c>
      <c r="H65" t="s">
        <v>27</v>
      </c>
      <c r="I65">
        <v>1</v>
      </c>
    </row>
    <row r="66" spans="4:9" x14ac:dyDescent="0.3">
      <c r="E66" t="s">
        <v>10</v>
      </c>
      <c r="F66" t="s">
        <v>10</v>
      </c>
      <c r="G66">
        <v>2050</v>
      </c>
      <c r="H66" t="s">
        <v>27</v>
      </c>
      <c r="I66">
        <v>1</v>
      </c>
    </row>
    <row r="67" spans="4:9" x14ac:dyDescent="0.3">
      <c r="E67" t="s">
        <v>35</v>
      </c>
      <c r="F67" t="s">
        <v>35</v>
      </c>
      <c r="G67">
        <v>2050</v>
      </c>
      <c r="H67" t="s">
        <v>27</v>
      </c>
      <c r="I67">
        <v>1</v>
      </c>
    </row>
    <row r="68" spans="4:9" x14ac:dyDescent="0.3">
      <c r="E68" t="s">
        <v>36</v>
      </c>
      <c r="F68" t="s">
        <v>36</v>
      </c>
      <c r="G68">
        <v>2050</v>
      </c>
      <c r="H68" t="s">
        <v>27</v>
      </c>
      <c r="I68">
        <v>1</v>
      </c>
    </row>
    <row r="69" spans="4:9" x14ac:dyDescent="0.3">
      <c r="E69" t="s">
        <v>87</v>
      </c>
      <c r="F69" t="s">
        <v>87</v>
      </c>
      <c r="G69">
        <v>2050</v>
      </c>
      <c r="H69" t="s">
        <v>27</v>
      </c>
      <c r="I69">
        <v>1</v>
      </c>
    </row>
    <row r="70" spans="4:9" x14ac:dyDescent="0.3">
      <c r="E70" t="s">
        <v>11</v>
      </c>
      <c r="F70" t="s">
        <v>11</v>
      </c>
      <c r="G70">
        <v>2050</v>
      </c>
      <c r="H70" t="s">
        <v>27</v>
      </c>
      <c r="I70">
        <v>1</v>
      </c>
    </row>
    <row r="71" spans="4:9" x14ac:dyDescent="0.3">
      <c r="E71" t="s">
        <v>34</v>
      </c>
      <c r="F71" t="s">
        <v>34</v>
      </c>
      <c r="G71">
        <v>2050</v>
      </c>
      <c r="H71" t="s">
        <v>27</v>
      </c>
      <c r="I71">
        <v>1</v>
      </c>
    </row>
    <row r="72" spans="4:9" x14ac:dyDescent="0.3">
      <c r="E72" t="s">
        <v>26</v>
      </c>
      <c r="F72" t="s">
        <v>26</v>
      </c>
      <c r="G72">
        <v>2050</v>
      </c>
      <c r="H72" t="s">
        <v>27</v>
      </c>
      <c r="I72">
        <v>-1</v>
      </c>
    </row>
    <row r="73" spans="4:9" x14ac:dyDescent="0.3">
      <c r="D73" s="12"/>
      <c r="E73" s="12" t="s">
        <v>29</v>
      </c>
      <c r="F73" s="12" t="s">
        <v>29</v>
      </c>
      <c r="G73">
        <v>2050</v>
      </c>
      <c r="H73" s="13" t="s">
        <v>27</v>
      </c>
      <c r="I73" s="12">
        <v>-1</v>
      </c>
    </row>
    <row r="74" spans="4:9" x14ac:dyDescent="0.3">
      <c r="H74"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02F2-0C70-4B23-B54B-8240569111B8}">
  <dimension ref="B4:AN40"/>
  <sheetViews>
    <sheetView tabSelected="1" workbookViewId="0">
      <selection activeCell="M15" sqref="M15"/>
    </sheetView>
  </sheetViews>
  <sheetFormatPr defaultRowHeight="14.4" x14ac:dyDescent="0.3"/>
  <cols>
    <col min="2" max="2" width="13.5546875" customWidth="1"/>
    <col min="14" max="14" width="11.6640625" bestFit="1" customWidth="1"/>
  </cols>
  <sheetData>
    <row r="4" spans="2:40" x14ac:dyDescent="0.3">
      <c r="B4" s="14" t="s">
        <v>37</v>
      </c>
      <c r="F4" s="15"/>
    </row>
    <row r="5" spans="2:40" ht="15" thickBot="1" x14ac:dyDescent="0.35">
      <c r="B5" s="16" t="s">
        <v>38</v>
      </c>
      <c r="C5" s="16" t="s">
        <v>5</v>
      </c>
      <c r="D5" s="16" t="s">
        <v>20</v>
      </c>
      <c r="E5" s="17" t="s">
        <v>39</v>
      </c>
      <c r="F5" s="17" t="s">
        <v>40</v>
      </c>
      <c r="G5" s="17" t="s">
        <v>41</v>
      </c>
      <c r="H5" s="17" t="s">
        <v>42</v>
      </c>
      <c r="I5" s="17" t="s">
        <v>43</v>
      </c>
      <c r="J5" s="17" t="s">
        <v>44</v>
      </c>
      <c r="K5" s="17" t="s">
        <v>45</v>
      </c>
      <c r="L5" s="17" t="s">
        <v>46</v>
      </c>
      <c r="M5" s="17" t="s">
        <v>225</v>
      </c>
      <c r="N5" s="18" t="s">
        <v>1</v>
      </c>
      <c r="O5" s="17"/>
      <c r="R5" t="s">
        <v>76</v>
      </c>
    </row>
    <row r="6" spans="2:40" x14ac:dyDescent="0.3">
      <c r="B6" s="19" t="s">
        <v>47</v>
      </c>
      <c r="C6" s="20"/>
      <c r="D6" s="20"/>
      <c r="E6" s="20" t="s">
        <v>48</v>
      </c>
      <c r="F6" s="20" t="s">
        <v>48</v>
      </c>
      <c r="G6" s="20" t="s">
        <v>48</v>
      </c>
      <c r="H6" s="20" t="s">
        <v>48</v>
      </c>
      <c r="I6" s="20" t="s">
        <v>48</v>
      </c>
      <c r="J6" s="20" t="s">
        <v>48</v>
      </c>
      <c r="K6" s="20" t="s">
        <v>48</v>
      </c>
      <c r="L6" s="20" t="s">
        <v>48</v>
      </c>
      <c r="M6" s="20" t="s">
        <v>48</v>
      </c>
      <c r="N6" s="20"/>
      <c r="R6" s="29" t="s">
        <v>58</v>
      </c>
      <c r="T6" s="30" t="s">
        <v>59</v>
      </c>
    </row>
    <row r="7" spans="2:40" x14ac:dyDescent="0.3">
      <c r="B7" t="s">
        <v>220</v>
      </c>
      <c r="C7" t="s">
        <v>27</v>
      </c>
      <c r="D7">
        <v>2030</v>
      </c>
      <c r="E7">
        <f>1500*2</f>
        <v>3000</v>
      </c>
      <c r="F7">
        <f>150*2</f>
        <v>300</v>
      </c>
      <c r="G7">
        <f>1450*2</f>
        <v>2900</v>
      </c>
      <c r="H7">
        <f>250*2</f>
        <v>500</v>
      </c>
      <c r="I7">
        <f>50*2</f>
        <v>100</v>
      </c>
      <c r="J7">
        <f>100*2</f>
        <v>200</v>
      </c>
      <c r="K7">
        <f>1750*2</f>
        <v>3500</v>
      </c>
      <c r="L7">
        <f>150*2</f>
        <v>300</v>
      </c>
      <c r="M7">
        <f>E7</f>
        <v>3000</v>
      </c>
      <c r="N7" t="s">
        <v>219</v>
      </c>
      <c r="R7" s="29" t="s">
        <v>60</v>
      </c>
      <c r="T7" s="30" t="s">
        <v>61</v>
      </c>
    </row>
    <row r="8" spans="2:40" x14ac:dyDescent="0.3">
      <c r="B8" t="s">
        <v>220</v>
      </c>
      <c r="C8" t="s">
        <v>27</v>
      </c>
      <c r="D8">
        <v>2050</v>
      </c>
      <c r="E8">
        <v>0</v>
      </c>
      <c r="F8">
        <v>0</v>
      </c>
      <c r="G8">
        <v>0</v>
      </c>
      <c r="H8">
        <v>0</v>
      </c>
      <c r="I8">
        <v>0</v>
      </c>
      <c r="J8">
        <v>0</v>
      </c>
      <c r="K8">
        <v>0</v>
      </c>
      <c r="L8">
        <v>0</v>
      </c>
      <c r="M8">
        <f>E8</f>
        <v>0</v>
      </c>
      <c r="N8" t="s">
        <v>219</v>
      </c>
      <c r="R8" s="29" t="s">
        <v>62</v>
      </c>
      <c r="T8" s="30" t="s">
        <v>63</v>
      </c>
    </row>
    <row r="9" spans="2:40" x14ac:dyDescent="0.3">
      <c r="B9" t="s">
        <v>220</v>
      </c>
      <c r="C9" t="s">
        <v>27</v>
      </c>
      <c r="D9">
        <v>0</v>
      </c>
      <c r="E9">
        <v>5</v>
      </c>
      <c r="F9">
        <v>5</v>
      </c>
      <c r="G9">
        <v>5</v>
      </c>
      <c r="H9">
        <v>5</v>
      </c>
      <c r="I9">
        <v>5</v>
      </c>
      <c r="J9">
        <v>5</v>
      </c>
      <c r="K9">
        <v>5</v>
      </c>
      <c r="L9">
        <v>5</v>
      </c>
      <c r="M9">
        <f>E9</f>
        <v>5</v>
      </c>
      <c r="N9" t="s">
        <v>219</v>
      </c>
      <c r="R9" s="29" t="s">
        <v>64</v>
      </c>
      <c r="T9" s="30" t="s">
        <v>65</v>
      </c>
    </row>
    <row r="11" spans="2:40" x14ac:dyDescent="0.3">
      <c r="R11" s="21" t="s">
        <v>49</v>
      </c>
      <c r="S11" s="159" t="s">
        <v>50</v>
      </c>
      <c r="T11" s="159" t="s">
        <v>51</v>
      </c>
      <c r="U11" s="159" t="s">
        <v>66</v>
      </c>
      <c r="V11" s="159" t="s">
        <v>51</v>
      </c>
      <c r="W11" s="159" t="s">
        <v>67</v>
      </c>
      <c r="X11" s="159" t="s">
        <v>51</v>
      </c>
      <c r="Y11" s="159" t="s">
        <v>68</v>
      </c>
      <c r="Z11" s="159" t="s">
        <v>51</v>
      </c>
      <c r="AA11" s="159" t="s">
        <v>69</v>
      </c>
      <c r="AB11" s="159" t="s">
        <v>51</v>
      </c>
      <c r="AC11" s="159" t="s">
        <v>70</v>
      </c>
      <c r="AD11" s="159" t="s">
        <v>51</v>
      </c>
      <c r="AE11" s="159" t="s">
        <v>71</v>
      </c>
      <c r="AF11" s="159" t="s">
        <v>51</v>
      </c>
      <c r="AG11" s="159" t="s">
        <v>72</v>
      </c>
      <c r="AH11" s="159" t="s">
        <v>51</v>
      </c>
      <c r="AI11" s="159" t="s">
        <v>73</v>
      </c>
      <c r="AJ11" s="159" t="s">
        <v>51</v>
      </c>
      <c r="AK11" s="159" t="s">
        <v>74</v>
      </c>
      <c r="AL11" s="159" t="s">
        <v>51</v>
      </c>
      <c r="AM11" s="159" t="s">
        <v>75</v>
      </c>
      <c r="AN11" s="159" t="s">
        <v>51</v>
      </c>
    </row>
    <row r="12" spans="2:40" x14ac:dyDescent="0.3">
      <c r="R12" s="22" t="s">
        <v>52</v>
      </c>
      <c r="S12" s="23" t="s">
        <v>51</v>
      </c>
      <c r="T12" s="23" t="s">
        <v>51</v>
      </c>
      <c r="U12" s="23" t="s">
        <v>51</v>
      </c>
      <c r="V12" s="23" t="s">
        <v>51</v>
      </c>
      <c r="W12" s="23" t="s">
        <v>51</v>
      </c>
      <c r="X12" s="23" t="s">
        <v>51</v>
      </c>
      <c r="Y12" s="23" t="s">
        <v>51</v>
      </c>
      <c r="Z12" s="23" t="s">
        <v>51</v>
      </c>
      <c r="AA12" s="23" t="s">
        <v>51</v>
      </c>
      <c r="AB12" s="23" t="s">
        <v>51</v>
      </c>
      <c r="AC12" s="23" t="s">
        <v>51</v>
      </c>
      <c r="AD12" s="23" t="s">
        <v>51</v>
      </c>
      <c r="AE12" s="23" t="s">
        <v>51</v>
      </c>
      <c r="AF12" s="23" t="s">
        <v>51</v>
      </c>
      <c r="AG12" s="23" t="s">
        <v>51</v>
      </c>
      <c r="AH12" s="23" t="s">
        <v>51</v>
      </c>
      <c r="AI12" s="23" t="s">
        <v>51</v>
      </c>
      <c r="AJ12" s="23" t="s">
        <v>51</v>
      </c>
      <c r="AK12" s="23" t="s">
        <v>51</v>
      </c>
      <c r="AL12" s="23" t="s">
        <v>51</v>
      </c>
      <c r="AM12" s="23" t="s">
        <v>51</v>
      </c>
      <c r="AN12" s="23" t="s">
        <v>51</v>
      </c>
    </row>
    <row r="13" spans="2:40" x14ac:dyDescent="0.3">
      <c r="B13" s="14" t="s">
        <v>37</v>
      </c>
      <c r="F13" s="15"/>
      <c r="R13" s="24" t="s">
        <v>53</v>
      </c>
      <c r="S13" s="25">
        <v>35844.300000000003</v>
      </c>
      <c r="T13" s="26" t="s">
        <v>51</v>
      </c>
      <c r="U13" s="26">
        <v>33930</v>
      </c>
      <c r="V13" s="26" t="s">
        <v>51</v>
      </c>
      <c r="W13" s="26">
        <v>34887</v>
      </c>
      <c r="X13" s="26" t="s">
        <v>51</v>
      </c>
      <c r="Y13" s="26">
        <v>35148</v>
      </c>
      <c r="Z13" s="26" t="s">
        <v>51</v>
      </c>
      <c r="AA13" s="26">
        <v>34800</v>
      </c>
      <c r="AB13" s="26" t="s">
        <v>51</v>
      </c>
      <c r="AC13" s="26">
        <v>37758</v>
      </c>
      <c r="AD13" s="26" t="s">
        <v>51</v>
      </c>
      <c r="AE13" s="25">
        <v>36961.563999999998</v>
      </c>
      <c r="AF13" s="26" t="s">
        <v>51</v>
      </c>
      <c r="AG13" s="25">
        <v>39740.43</v>
      </c>
      <c r="AH13" s="26" t="s">
        <v>51</v>
      </c>
      <c r="AI13" s="25">
        <v>41000.752999999997</v>
      </c>
      <c r="AJ13" s="26" t="s">
        <v>51</v>
      </c>
      <c r="AK13" s="25">
        <v>42943.896000000001</v>
      </c>
      <c r="AL13" s="26" t="s">
        <v>51</v>
      </c>
      <c r="AM13" s="31">
        <f>AK13</f>
        <v>42943.896000000001</v>
      </c>
      <c r="AN13" s="26" t="s">
        <v>51</v>
      </c>
    </row>
    <row r="14" spans="2:40" ht="15" thickBot="1" x14ac:dyDescent="0.35">
      <c r="B14" s="16" t="s">
        <v>38</v>
      </c>
      <c r="C14" s="16" t="s">
        <v>5</v>
      </c>
      <c r="D14" s="16" t="s">
        <v>20</v>
      </c>
      <c r="E14" s="17" t="s">
        <v>39</v>
      </c>
      <c r="F14" s="17" t="s">
        <v>40</v>
      </c>
      <c r="G14" s="17" t="s">
        <v>41</v>
      </c>
      <c r="H14" s="17" t="s">
        <v>42</v>
      </c>
      <c r="I14" s="17" t="s">
        <v>43</v>
      </c>
      <c r="J14" s="17" t="s">
        <v>44</v>
      </c>
      <c r="K14" s="17" t="s">
        <v>45</v>
      </c>
      <c r="L14" s="17" t="s">
        <v>46</v>
      </c>
      <c r="M14" s="17" t="s">
        <v>225</v>
      </c>
      <c r="N14" s="18" t="s">
        <v>1</v>
      </c>
      <c r="R14" s="24" t="s">
        <v>54</v>
      </c>
      <c r="S14" s="27">
        <v>17623.099999999999</v>
      </c>
      <c r="T14" s="28" t="s">
        <v>51</v>
      </c>
      <c r="U14" s="27">
        <v>22602.6</v>
      </c>
      <c r="V14" s="28" t="s">
        <v>51</v>
      </c>
      <c r="W14" s="27">
        <v>26716.1</v>
      </c>
      <c r="X14" s="28" t="s">
        <v>51</v>
      </c>
      <c r="Y14" s="27">
        <v>25806.799999999999</v>
      </c>
      <c r="Z14" s="28" t="s">
        <v>51</v>
      </c>
      <c r="AA14" s="27">
        <v>26629.5</v>
      </c>
      <c r="AB14" s="28" t="s">
        <v>51</v>
      </c>
      <c r="AC14" s="27">
        <v>26239.8</v>
      </c>
      <c r="AD14" s="28" t="s">
        <v>51</v>
      </c>
      <c r="AE14" s="27">
        <v>26802.7</v>
      </c>
      <c r="AF14" s="28" t="s">
        <v>51</v>
      </c>
      <c r="AG14" s="27">
        <v>26889.3</v>
      </c>
      <c r="AH14" s="28" t="s">
        <v>51</v>
      </c>
      <c r="AI14" s="27">
        <v>28491.4</v>
      </c>
      <c r="AJ14" s="28" t="s">
        <v>51</v>
      </c>
      <c r="AK14" s="27">
        <v>32604.9</v>
      </c>
      <c r="AL14" s="28" t="s">
        <v>51</v>
      </c>
      <c r="AM14" s="27">
        <v>35159.599999999999</v>
      </c>
      <c r="AN14" s="28" t="s">
        <v>51</v>
      </c>
    </row>
    <row r="15" spans="2:40" x14ac:dyDescent="0.3">
      <c r="B15" s="19" t="s">
        <v>47</v>
      </c>
      <c r="C15" s="20"/>
      <c r="D15" s="20"/>
      <c r="E15" s="20" t="s">
        <v>48</v>
      </c>
      <c r="F15" s="20" t="s">
        <v>48</v>
      </c>
      <c r="G15" s="20" t="s">
        <v>48</v>
      </c>
      <c r="H15" s="20" t="s">
        <v>48</v>
      </c>
      <c r="I15" s="20" t="s">
        <v>48</v>
      </c>
      <c r="J15" s="20" t="s">
        <v>48</v>
      </c>
      <c r="K15" s="20" t="s">
        <v>48</v>
      </c>
      <c r="L15" s="20" t="s">
        <v>48</v>
      </c>
      <c r="M15" s="20" t="s">
        <v>48</v>
      </c>
      <c r="N15" s="20"/>
      <c r="R15" s="24" t="s">
        <v>55</v>
      </c>
      <c r="S15" s="25">
        <v>27077.4</v>
      </c>
      <c r="T15" s="26" t="s">
        <v>51</v>
      </c>
      <c r="U15" s="25">
        <v>29591.1</v>
      </c>
      <c r="V15" s="26" t="s">
        <v>51</v>
      </c>
      <c r="W15" s="25">
        <v>31796.1</v>
      </c>
      <c r="X15" s="26" t="s">
        <v>51</v>
      </c>
      <c r="Y15" s="25">
        <v>30252.6</v>
      </c>
      <c r="Z15" s="26" t="s">
        <v>51</v>
      </c>
      <c r="AA15" s="25">
        <v>34133.4</v>
      </c>
      <c r="AB15" s="26" t="s">
        <v>51</v>
      </c>
      <c r="AC15" s="25">
        <v>31002.3</v>
      </c>
      <c r="AD15" s="26" t="s">
        <v>51</v>
      </c>
      <c r="AE15" s="26">
        <v>31752</v>
      </c>
      <c r="AF15" s="26" t="s">
        <v>51</v>
      </c>
      <c r="AG15" s="26">
        <v>35280</v>
      </c>
      <c r="AH15" s="26" t="s">
        <v>51</v>
      </c>
      <c r="AI15" s="25">
        <v>37454.400000000001</v>
      </c>
      <c r="AJ15" s="26" t="s">
        <v>51</v>
      </c>
      <c r="AK15" s="25">
        <v>39433.002999999997</v>
      </c>
      <c r="AL15" s="26" t="s">
        <v>51</v>
      </c>
      <c r="AM15" s="25">
        <v>37453.103999999999</v>
      </c>
      <c r="AN15" s="26" t="s">
        <v>51</v>
      </c>
    </row>
    <row r="16" spans="2:40" x14ac:dyDescent="0.3">
      <c r="B16" t="s">
        <v>220</v>
      </c>
      <c r="C16" t="s">
        <v>27</v>
      </c>
      <c r="D16">
        <v>2030</v>
      </c>
      <c r="E16">
        <v>900</v>
      </c>
      <c r="F16">
        <v>400</v>
      </c>
      <c r="G16">
        <v>550</v>
      </c>
      <c r="H16">
        <v>1150</v>
      </c>
      <c r="I16">
        <v>200</v>
      </c>
      <c r="J16">
        <v>450</v>
      </c>
      <c r="K16">
        <v>2400</v>
      </c>
      <c r="L16">
        <v>1500</v>
      </c>
      <c r="M16">
        <f>E16</f>
        <v>900</v>
      </c>
      <c r="N16" t="s">
        <v>87</v>
      </c>
      <c r="R16" s="24" t="s">
        <v>56</v>
      </c>
      <c r="S16" s="28">
        <v>5733</v>
      </c>
      <c r="T16" s="28" t="s">
        <v>51</v>
      </c>
      <c r="U16" s="28">
        <v>5280</v>
      </c>
      <c r="V16" s="28" t="s">
        <v>51</v>
      </c>
      <c r="W16" s="28">
        <v>5896</v>
      </c>
      <c r="X16" s="28" t="s">
        <v>51</v>
      </c>
      <c r="Y16" s="28">
        <v>6160</v>
      </c>
      <c r="Z16" s="28" t="s">
        <v>51</v>
      </c>
      <c r="AA16" s="28">
        <v>6952</v>
      </c>
      <c r="AB16" s="28" t="s">
        <v>51</v>
      </c>
      <c r="AC16" s="28">
        <v>7788</v>
      </c>
      <c r="AD16" s="28" t="s">
        <v>51</v>
      </c>
      <c r="AE16" s="28">
        <v>9416</v>
      </c>
      <c r="AF16" s="28" t="s">
        <v>51</v>
      </c>
      <c r="AG16" s="27">
        <v>12965.968999999999</v>
      </c>
      <c r="AH16" s="28" t="s">
        <v>51</v>
      </c>
      <c r="AI16" s="27">
        <v>16001.567999999999</v>
      </c>
      <c r="AJ16" s="28" t="s">
        <v>51</v>
      </c>
      <c r="AK16" s="27">
        <v>17931.848000000002</v>
      </c>
      <c r="AL16" s="28" t="s">
        <v>51</v>
      </c>
      <c r="AM16" s="27">
        <v>13345.552</v>
      </c>
      <c r="AN16" s="28" t="s">
        <v>51</v>
      </c>
    </row>
    <row r="17" spans="2:40" x14ac:dyDescent="0.3">
      <c r="B17" t="s">
        <v>220</v>
      </c>
      <c r="C17" t="s">
        <v>27</v>
      </c>
      <c r="D17">
        <v>2050</v>
      </c>
      <c r="E17">
        <f>E16*0.1</f>
        <v>90</v>
      </c>
      <c r="F17">
        <f t="shared" ref="F17:L17" si="0">F16*0.1</f>
        <v>40</v>
      </c>
      <c r="G17">
        <f t="shared" si="0"/>
        <v>55</v>
      </c>
      <c r="H17">
        <f t="shared" si="0"/>
        <v>115</v>
      </c>
      <c r="I17">
        <f t="shared" si="0"/>
        <v>20</v>
      </c>
      <c r="J17">
        <f t="shared" si="0"/>
        <v>45</v>
      </c>
      <c r="K17">
        <f t="shared" si="0"/>
        <v>240</v>
      </c>
      <c r="L17">
        <f t="shared" si="0"/>
        <v>150</v>
      </c>
      <c r="M17">
        <f>E17</f>
        <v>90</v>
      </c>
      <c r="N17" t="s">
        <v>87</v>
      </c>
      <c r="R17" s="24" t="s">
        <v>57</v>
      </c>
      <c r="S17" s="25">
        <v>14783.3</v>
      </c>
      <c r="T17" s="26" t="s">
        <v>51</v>
      </c>
      <c r="U17" s="25">
        <v>18477.900000000001</v>
      </c>
      <c r="V17" s="26" t="s">
        <v>51</v>
      </c>
      <c r="W17" s="25">
        <v>18213.3</v>
      </c>
      <c r="X17" s="26" t="s">
        <v>51</v>
      </c>
      <c r="Y17" s="25">
        <v>22755.599999999999</v>
      </c>
      <c r="Z17" s="26" t="s">
        <v>51</v>
      </c>
      <c r="AA17" s="25">
        <v>20601.8</v>
      </c>
      <c r="AB17" s="26" t="s">
        <v>51</v>
      </c>
      <c r="AC17" s="25">
        <v>21162.1</v>
      </c>
      <c r="AD17" s="26" t="s">
        <v>51</v>
      </c>
      <c r="AE17" s="25">
        <v>25710.3</v>
      </c>
      <c r="AF17" s="26" t="s">
        <v>51</v>
      </c>
      <c r="AG17" s="25">
        <v>21636.2</v>
      </c>
      <c r="AH17" s="26" t="s">
        <v>51</v>
      </c>
      <c r="AI17" s="25">
        <v>22584.400000000001</v>
      </c>
      <c r="AJ17" s="26" t="s">
        <v>51</v>
      </c>
      <c r="AK17" s="25">
        <v>23576.5</v>
      </c>
      <c r="AL17" s="26" t="s">
        <v>51</v>
      </c>
      <c r="AM17" s="25">
        <v>23004.285</v>
      </c>
      <c r="AN17" s="26" t="s">
        <v>51</v>
      </c>
    </row>
    <row r="18" spans="2:40" x14ac:dyDescent="0.3">
      <c r="B18" t="s">
        <v>220</v>
      </c>
      <c r="C18" t="s">
        <v>27</v>
      </c>
      <c r="D18">
        <v>0</v>
      </c>
      <c r="E18">
        <v>5</v>
      </c>
      <c r="F18">
        <v>5</v>
      </c>
      <c r="G18">
        <v>5</v>
      </c>
      <c r="H18">
        <v>5</v>
      </c>
      <c r="I18">
        <v>5</v>
      </c>
      <c r="J18">
        <v>5</v>
      </c>
      <c r="K18">
        <v>5</v>
      </c>
      <c r="L18">
        <v>5</v>
      </c>
      <c r="M18">
        <f>E18</f>
        <v>5</v>
      </c>
      <c r="N18" t="s">
        <v>87</v>
      </c>
    </row>
    <row r="26" spans="2:40" x14ac:dyDescent="0.3">
      <c r="S26" t="s">
        <v>86</v>
      </c>
    </row>
    <row r="27" spans="2:40" x14ac:dyDescent="0.3">
      <c r="S27" t="s">
        <v>77</v>
      </c>
    </row>
    <row r="28" spans="2:40" x14ac:dyDescent="0.3">
      <c r="S28" t="s">
        <v>78</v>
      </c>
    </row>
    <row r="29" spans="2:40" x14ac:dyDescent="0.3">
      <c r="S29" t="s">
        <v>79</v>
      </c>
    </row>
    <row r="30" spans="2:40" x14ac:dyDescent="0.3">
      <c r="S30" t="s">
        <v>80</v>
      </c>
      <c r="T30" t="s">
        <v>38</v>
      </c>
      <c r="U30" t="s">
        <v>81</v>
      </c>
      <c r="V30">
        <v>2010</v>
      </c>
      <c r="W30">
        <v>2012</v>
      </c>
      <c r="X30">
        <v>2015</v>
      </c>
      <c r="Y30">
        <v>2020</v>
      </c>
      <c r="Z30">
        <v>2025</v>
      </c>
      <c r="AA30">
        <v>2030</v>
      </c>
      <c r="AB30">
        <v>2035</v>
      </c>
      <c r="AC30">
        <v>2040</v>
      </c>
      <c r="AD30">
        <v>2045</v>
      </c>
      <c r="AE30">
        <v>2050</v>
      </c>
    </row>
    <row r="31" spans="2:40" x14ac:dyDescent="0.3">
      <c r="S31" t="s">
        <v>82</v>
      </c>
      <c r="T31" t="s">
        <v>83</v>
      </c>
      <c r="U31" t="s">
        <v>41</v>
      </c>
      <c r="V31">
        <v>31867.288705699742</v>
      </c>
      <c r="W31">
        <v>35589.867202233734</v>
      </c>
      <c r="X31">
        <v>41262.955114328579</v>
      </c>
      <c r="Y31">
        <v>22798.995839439402</v>
      </c>
      <c r="Z31">
        <v>37308.874163545304</v>
      </c>
      <c r="AA31">
        <v>51818.752487651254</v>
      </c>
      <c r="AB31">
        <v>54658.287126843323</v>
      </c>
      <c r="AC31">
        <v>57497.821766035442</v>
      </c>
      <c r="AD31">
        <v>60591.900103959335</v>
      </c>
      <c r="AE31">
        <v>63685.978441883388</v>
      </c>
    </row>
    <row r="32" spans="2:40" x14ac:dyDescent="0.3">
      <c r="S32" t="s">
        <v>82</v>
      </c>
      <c r="T32" t="s">
        <v>83</v>
      </c>
      <c r="U32" t="s">
        <v>42</v>
      </c>
      <c r="V32">
        <v>4992.2662723962694</v>
      </c>
      <c r="W32">
        <v>5568.4169014370827</v>
      </c>
      <c r="X32">
        <v>6500.1210389095986</v>
      </c>
      <c r="Y32">
        <v>3717.2082614067922</v>
      </c>
      <c r="Z32">
        <v>5923.8159225655736</v>
      </c>
      <c r="AA32">
        <v>8130.4235837243496</v>
      </c>
      <c r="AB32">
        <v>8568.5464230935831</v>
      </c>
      <c r="AC32">
        <v>9006.6692624628195</v>
      </c>
      <c r="AD32">
        <v>9484.8919414268112</v>
      </c>
      <c r="AE32">
        <v>9963.1146203908065</v>
      </c>
    </row>
    <row r="33" spans="19:31" x14ac:dyDescent="0.3">
      <c r="S33" t="s">
        <v>82</v>
      </c>
      <c r="T33" t="s">
        <v>83</v>
      </c>
      <c r="U33" t="s">
        <v>84</v>
      </c>
      <c r="V33">
        <v>22.558583070000001</v>
      </c>
      <c r="W33">
        <v>23.963145779245281</v>
      </c>
      <c r="X33">
        <v>26.570334224526892</v>
      </c>
      <c r="Y33">
        <v>28.84156748481378</v>
      </c>
      <c r="Z33">
        <v>28.84156748481378</v>
      </c>
      <c r="AA33">
        <v>28.84156748481378</v>
      </c>
      <c r="AB33">
        <v>28.84156748481378</v>
      </c>
      <c r="AC33">
        <v>28.84156748481378</v>
      </c>
      <c r="AD33">
        <v>28.84156748481378</v>
      </c>
      <c r="AE33">
        <v>28.84156748481378</v>
      </c>
    </row>
    <row r="34" spans="19:31" x14ac:dyDescent="0.3">
      <c r="S34" t="s">
        <v>82</v>
      </c>
      <c r="T34" t="s">
        <v>83</v>
      </c>
      <c r="U34" t="s">
        <v>85</v>
      </c>
      <c r="V34">
        <v>5.7804007500000001</v>
      </c>
      <c r="W34">
        <v>5.7800808217612403</v>
      </c>
      <c r="X34">
        <v>5.8613338193799098</v>
      </c>
      <c r="Y34">
        <v>6.1250219482221802</v>
      </c>
      <c r="Z34">
        <v>6.1250219482221802</v>
      </c>
      <c r="AA34">
        <v>6.1250219482221802</v>
      </c>
      <c r="AB34">
        <v>6.1250219482221802</v>
      </c>
      <c r="AC34">
        <v>6.1250219482221802</v>
      </c>
      <c r="AD34">
        <v>6.1250219482221802</v>
      </c>
      <c r="AE34">
        <v>6.1250219482221802</v>
      </c>
    </row>
    <row r="35" spans="19:31" x14ac:dyDescent="0.3">
      <c r="S35" t="s">
        <v>82</v>
      </c>
      <c r="T35" t="s">
        <v>83</v>
      </c>
      <c r="U35" t="s">
        <v>39</v>
      </c>
      <c r="V35">
        <v>20033.865877095152</v>
      </c>
      <c r="W35">
        <v>23066.749315835448</v>
      </c>
      <c r="X35">
        <v>32483.190739944948</v>
      </c>
      <c r="Y35">
        <v>23857.131871142879</v>
      </c>
      <c r="Z35">
        <v>36700.479013038152</v>
      </c>
      <c r="AA35">
        <v>39365.264902894778</v>
      </c>
      <c r="AB35">
        <v>41994.305057865815</v>
      </c>
      <c r="AC35">
        <v>44649.720812527114</v>
      </c>
      <c r="AD35">
        <v>47496.7504394321</v>
      </c>
      <c r="AE35">
        <v>50579.103173952775</v>
      </c>
    </row>
    <row r="36" spans="19:31" x14ac:dyDescent="0.3">
      <c r="S36" t="s">
        <v>82</v>
      </c>
      <c r="T36" t="s">
        <v>83</v>
      </c>
      <c r="U36" t="s">
        <v>40</v>
      </c>
      <c r="V36">
        <v>2798.4342710729907</v>
      </c>
      <c r="W36">
        <v>3222.0831567752839</v>
      </c>
      <c r="X36">
        <v>3931.5707569395281</v>
      </c>
      <c r="Y36">
        <v>2481.7325137094067</v>
      </c>
      <c r="Z36">
        <v>4640.3980341530641</v>
      </c>
      <c r="AA36">
        <v>5088.2860618023151</v>
      </c>
      <c r="AB36">
        <v>5530.1660695368337</v>
      </c>
      <c r="AC36">
        <v>5976.4791971585046</v>
      </c>
      <c r="AD36">
        <v>6454.9981239913413</v>
      </c>
      <c r="AE36">
        <v>6973.0693476640445</v>
      </c>
    </row>
    <row r="37" spans="19:31" x14ac:dyDescent="0.3">
      <c r="S37" t="s">
        <v>82</v>
      </c>
      <c r="T37" t="s">
        <v>83</v>
      </c>
      <c r="U37" t="s">
        <v>43</v>
      </c>
      <c r="V37">
        <v>432.82294220203084</v>
      </c>
      <c r="W37">
        <v>492.87754189534786</v>
      </c>
      <c r="X37">
        <v>554.85107366757654</v>
      </c>
      <c r="Y37">
        <v>310.96549313109745</v>
      </c>
      <c r="Z37">
        <v>510.77488839049698</v>
      </c>
      <c r="AA37">
        <v>710.5842836498955</v>
      </c>
      <c r="AB37">
        <v>754.50828204790741</v>
      </c>
      <c r="AC37">
        <v>798.4322804459207</v>
      </c>
      <c r="AD37">
        <v>847.58724416309337</v>
      </c>
      <c r="AE37">
        <v>896.7422078802656</v>
      </c>
    </row>
    <row r="38" spans="19:31" x14ac:dyDescent="0.3">
      <c r="S38" t="s">
        <v>82</v>
      </c>
      <c r="T38" t="s">
        <v>83</v>
      </c>
      <c r="U38" t="s">
        <v>44</v>
      </c>
      <c r="V38">
        <v>671.65314364826224</v>
      </c>
      <c r="W38">
        <v>767.46691336632534</v>
      </c>
      <c r="X38">
        <v>867.29256651547234</v>
      </c>
      <c r="Y38">
        <v>484.72153996038344</v>
      </c>
      <c r="Z38">
        <v>797.7210245964659</v>
      </c>
      <c r="AA38">
        <v>1110.720509232548</v>
      </c>
      <c r="AB38">
        <v>1179.3784953303775</v>
      </c>
      <c r="AC38">
        <v>1248.0364814282068</v>
      </c>
      <c r="AD38">
        <v>1324.8710351715094</v>
      </c>
      <c r="AE38">
        <v>1401.7055889148132</v>
      </c>
    </row>
    <row r="39" spans="19:31" x14ac:dyDescent="0.3">
      <c r="S39" t="s">
        <v>82</v>
      </c>
      <c r="T39" t="s">
        <v>83</v>
      </c>
      <c r="U39" t="s">
        <v>45</v>
      </c>
      <c r="V39">
        <v>31205.558643599699</v>
      </c>
      <c r="W39">
        <v>36503.990409628568</v>
      </c>
      <c r="X39">
        <v>42322.900621500041</v>
      </c>
      <c r="Y39">
        <v>23220.447741712498</v>
      </c>
      <c r="Z39">
        <v>38711.178926529697</v>
      </c>
      <c r="AA39">
        <v>54201.91011134685</v>
      </c>
      <c r="AB39">
        <v>57552.342519830912</v>
      </c>
      <c r="AC39">
        <v>60902.774928315004</v>
      </c>
      <c r="AD39">
        <v>64652.214630583177</v>
      </c>
      <c r="AE39">
        <v>68401.654332851205</v>
      </c>
    </row>
    <row r="40" spans="19:31" x14ac:dyDescent="0.3">
      <c r="S40" t="s">
        <v>82</v>
      </c>
      <c r="T40" t="s">
        <v>83</v>
      </c>
      <c r="U40" t="s">
        <v>46</v>
      </c>
      <c r="V40">
        <v>1951.1102705499952</v>
      </c>
      <c r="W40">
        <v>2267.9678850359987</v>
      </c>
      <c r="X40">
        <v>2611.6778533478359</v>
      </c>
      <c r="Y40">
        <v>1439.9248274776171</v>
      </c>
      <c r="Z40">
        <v>2392.3185869714616</v>
      </c>
      <c r="AA40">
        <v>3344.712346465305</v>
      </c>
      <c r="AB40">
        <v>3551.4621200366246</v>
      </c>
      <c r="AC40">
        <v>3758.2118936079405</v>
      </c>
      <c r="AD40">
        <v>3989.5837629524176</v>
      </c>
      <c r="AE40">
        <v>4220.9556322968838</v>
      </c>
    </row>
  </sheetData>
  <mergeCells count="11">
    <mergeCell ref="AM11:AN11"/>
    <mergeCell ref="S11:T11"/>
    <mergeCell ref="U11:V11"/>
    <mergeCell ref="W11:X11"/>
    <mergeCell ref="Y11:Z11"/>
    <mergeCell ref="AA11:AB11"/>
    <mergeCell ref="AC11:AD11"/>
    <mergeCell ref="AE11:AF11"/>
    <mergeCell ref="AG11:AH11"/>
    <mergeCell ref="AI11:AJ11"/>
    <mergeCell ref="AK11:AL1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I16"/>
  <sheetViews>
    <sheetView workbookViewId="0">
      <selection activeCell="M15" sqref="M15"/>
    </sheetView>
  </sheetViews>
  <sheetFormatPr defaultRowHeight="14.4" x14ac:dyDescent="0.3"/>
  <sheetData>
    <row r="2" spans="2:9" x14ac:dyDescent="0.3">
      <c r="B2" t="s">
        <v>17</v>
      </c>
      <c r="C2">
        <v>2020</v>
      </c>
      <c r="D2">
        <v>2025</v>
      </c>
      <c r="E2">
        <v>2030</v>
      </c>
      <c r="F2">
        <v>2035</v>
      </c>
      <c r="G2">
        <v>2040</v>
      </c>
      <c r="H2">
        <v>2045</v>
      </c>
      <c r="I2">
        <v>2050</v>
      </c>
    </row>
    <row r="3" spans="2:9" x14ac:dyDescent="0.3">
      <c r="B3" s="2" t="s">
        <v>12</v>
      </c>
      <c r="C3" s="3">
        <f>ROUND(C11,2)*1.1</f>
        <v>34.397000000000006</v>
      </c>
      <c r="D3" s="3">
        <f t="shared" ref="D3:I3" si="0">ROUND(D11,2)</f>
        <v>21.88</v>
      </c>
      <c r="E3" s="3">
        <f t="shared" si="0"/>
        <v>10.09</v>
      </c>
      <c r="F3" s="3">
        <f t="shared" si="0"/>
        <v>6.35</v>
      </c>
      <c r="G3" s="3">
        <f t="shared" si="0"/>
        <v>2.58</v>
      </c>
      <c r="H3" s="3">
        <f t="shared" si="0"/>
        <v>-1.2</v>
      </c>
      <c r="I3" s="3">
        <f t="shared" si="0"/>
        <v>-4.9800000000000004</v>
      </c>
    </row>
    <row r="4" spans="2:9" x14ac:dyDescent="0.3">
      <c r="B4" s="2" t="s">
        <v>13</v>
      </c>
      <c r="C4" s="3">
        <f t="shared" ref="C4:C7" si="1">ROUND(C12,2)*1.1</f>
        <v>44.88</v>
      </c>
      <c r="D4" s="3">
        <f t="shared" ref="D4:I4" si="2">ROUND(D12,2)</f>
        <v>32.26</v>
      </c>
      <c r="E4" s="3">
        <f t="shared" si="2"/>
        <v>23.73</v>
      </c>
      <c r="F4" s="3">
        <f t="shared" si="2"/>
        <v>12.65</v>
      </c>
      <c r="G4" s="3">
        <f t="shared" si="2"/>
        <v>10.199999999999999</v>
      </c>
      <c r="H4" s="3">
        <f t="shared" si="2"/>
        <v>8.9700000000000006</v>
      </c>
      <c r="I4" s="3">
        <f t="shared" si="2"/>
        <v>7.73</v>
      </c>
    </row>
    <row r="5" spans="2:9" x14ac:dyDescent="0.3">
      <c r="B5" s="2" t="s">
        <v>14</v>
      </c>
      <c r="C5" s="3">
        <f t="shared" si="1"/>
        <v>2.7720000000000002</v>
      </c>
      <c r="D5" s="3">
        <f t="shared" ref="D5:I5" si="3">ROUND(D13,2)</f>
        <v>0.73</v>
      </c>
      <c r="E5" s="3">
        <f t="shared" si="3"/>
        <v>-1.06</v>
      </c>
      <c r="F5" s="3">
        <f t="shared" si="3"/>
        <v>-2.85</v>
      </c>
      <c r="G5" s="3">
        <f t="shared" si="3"/>
        <v>-4.63</v>
      </c>
      <c r="H5" s="3">
        <f t="shared" si="3"/>
        <v>-4.8899999999999997</v>
      </c>
      <c r="I5" s="3">
        <f t="shared" si="3"/>
        <v>-5.15</v>
      </c>
    </row>
    <row r="6" spans="2:9" x14ac:dyDescent="0.3">
      <c r="B6" s="2" t="s">
        <v>15</v>
      </c>
      <c r="C6" s="3">
        <f t="shared" si="1"/>
        <v>44.363</v>
      </c>
      <c r="D6" s="3">
        <f t="shared" ref="D6:I6" si="4">ROUND(D14,2)</f>
        <v>34.299999999999997</v>
      </c>
      <c r="E6" s="3">
        <f t="shared" si="4"/>
        <v>27.44</v>
      </c>
      <c r="F6" s="3">
        <f t="shared" si="4"/>
        <v>22.03</v>
      </c>
      <c r="G6" s="3">
        <f t="shared" si="4"/>
        <v>16.5</v>
      </c>
      <c r="H6" s="3">
        <f t="shared" si="4"/>
        <v>10.53</v>
      </c>
      <c r="I6" s="3">
        <f t="shared" si="4"/>
        <v>4.5599999999999996</v>
      </c>
    </row>
    <row r="7" spans="2:9" x14ac:dyDescent="0.3">
      <c r="B7" s="2" t="s">
        <v>16</v>
      </c>
      <c r="C7" s="3">
        <f t="shared" si="1"/>
        <v>41.844000000000001</v>
      </c>
      <c r="D7" s="3">
        <f t="shared" ref="D7:I7" si="5">ROUND(D15,2)</f>
        <v>31.08</v>
      </c>
      <c r="E7" s="3">
        <f t="shared" si="5"/>
        <v>24.11</v>
      </c>
      <c r="F7" s="3">
        <f t="shared" si="5"/>
        <v>17.14</v>
      </c>
      <c r="G7" s="3">
        <f t="shared" si="5"/>
        <v>10.18</v>
      </c>
      <c r="H7" s="3">
        <f>ROUND(H15,2)</f>
        <v>3.21</v>
      </c>
      <c r="I7" s="3">
        <f t="shared" si="5"/>
        <v>1.95</v>
      </c>
    </row>
    <row r="8" spans="2:9" x14ac:dyDescent="0.3">
      <c r="B8" s="2" t="s">
        <v>218</v>
      </c>
      <c r="C8" s="3">
        <f>ROUND(C16,2)</f>
        <v>152.96</v>
      </c>
      <c r="D8" s="3">
        <f t="shared" ref="D8:I8" si="6">ROUND(D16,2)</f>
        <v>120.25</v>
      </c>
      <c r="E8" s="3">
        <f t="shared" si="6"/>
        <v>84.3</v>
      </c>
      <c r="F8" s="3">
        <f t="shared" si="6"/>
        <v>55.33</v>
      </c>
      <c r="G8" s="3">
        <f t="shared" si="6"/>
        <v>34.81</v>
      </c>
      <c r="H8" s="3">
        <f t="shared" si="6"/>
        <v>16.61</v>
      </c>
      <c r="I8" s="3">
        <f t="shared" si="6"/>
        <v>4.1100000000000003</v>
      </c>
    </row>
    <row r="11" spans="2:9" x14ac:dyDescent="0.3">
      <c r="B11" s="2" t="s">
        <v>12</v>
      </c>
      <c r="C11">
        <f>DNK!AF45</f>
        <v>31.26903192171666</v>
      </c>
      <c r="D11">
        <f>DNK!AG45</f>
        <v>21.884031995590966</v>
      </c>
      <c r="E11">
        <f>DNK!AH45</f>
        <v>10.093119806823813</v>
      </c>
      <c r="F11">
        <f>DNK!AI45</f>
        <v>6.3546489413530498</v>
      </c>
      <c r="G11">
        <f>DNK!AJ45</f>
        <v>2.5751754922544787</v>
      </c>
      <c r="H11">
        <f>DNK!AK45</f>
        <v>-1.2042979568440986</v>
      </c>
      <c r="I11">
        <f>DNK!AL45</f>
        <v>-4.9837714059426643</v>
      </c>
    </row>
    <row r="12" spans="2:9" x14ac:dyDescent="0.3">
      <c r="B12" s="2" t="s">
        <v>13</v>
      </c>
      <c r="C12">
        <f>FIN!AF85</f>
        <v>40.796429166932796</v>
      </c>
      <c r="D12">
        <f>FIN!AG85</f>
        <v>32.262722007166062</v>
      </c>
      <c r="E12">
        <f>FIN!AH85</f>
        <v>23.729014847399327</v>
      </c>
      <c r="F12">
        <f>FIN!AI85</f>
        <v>12.651211655522474</v>
      </c>
      <c r="G12">
        <f>FIN!AJ85</f>
        <v>10.197137042526784</v>
      </c>
      <c r="H12">
        <f>FIN!AK85</f>
        <v>8.9660040594697872</v>
      </c>
      <c r="I12">
        <f>FIN!AL85</f>
        <v>7.7348710764127899</v>
      </c>
    </row>
    <row r="13" spans="2:9" x14ac:dyDescent="0.3">
      <c r="B13" s="2" t="s">
        <v>14</v>
      </c>
      <c r="C13">
        <f>ISL!AF45</f>
        <v>2.5153410451459184</v>
      </c>
      <c r="D13">
        <f>ISL!AG45</f>
        <v>0.72593449082216921</v>
      </c>
      <c r="E13">
        <f>ISL!AH45</f>
        <v>-1.0634720635015773</v>
      </c>
      <c r="F13">
        <f>ISL!AI45</f>
        <v>-2.8478355572224583</v>
      </c>
      <c r="G13">
        <f>ISL!AJ45</f>
        <v>-4.6321990509433375</v>
      </c>
      <c r="H13">
        <f>ISL!AK45</f>
        <v>-4.8928965467047156</v>
      </c>
      <c r="I13">
        <f>ISL!AL45</f>
        <v>-5.1535940424660964</v>
      </c>
    </row>
    <row r="14" spans="2:9" x14ac:dyDescent="0.3">
      <c r="B14" s="2" t="s">
        <v>15</v>
      </c>
      <c r="C14">
        <f>NOR!AF45</f>
        <v>40.330265708367399</v>
      </c>
      <c r="D14">
        <f>NOR!AG45</f>
        <v>34.297417368815594</v>
      </c>
      <c r="E14">
        <f>NOR!AH45</f>
        <v>27.435885612724967</v>
      </c>
      <c r="F14">
        <f>NOR!AI45</f>
        <v>22.025455212457384</v>
      </c>
      <c r="G14">
        <f>NOR!AJ45</f>
        <v>16.49895335296824</v>
      </c>
      <c r="H14">
        <f>NOR!AK45</f>
        <v>10.531340014026881</v>
      </c>
      <c r="I14">
        <f>NOR!AL45</f>
        <v>4.5637266750855243</v>
      </c>
    </row>
    <row r="15" spans="2:9" x14ac:dyDescent="0.3">
      <c r="B15" s="2" t="s">
        <v>16</v>
      </c>
      <c r="C15">
        <f>SWE!AF45</f>
        <v>38.044070708543615</v>
      </c>
      <c r="D15">
        <f>SWE!AG45</f>
        <v>31.076949999344478</v>
      </c>
      <c r="E15">
        <f>SWE!AH45</f>
        <v>24.10982929014536</v>
      </c>
      <c r="F15">
        <f>SWE!AI45</f>
        <v>17.142708580946231</v>
      </c>
      <c r="G15">
        <f>SWE!AJ45</f>
        <v>10.175587871747112</v>
      </c>
      <c r="H15">
        <f>SWE!AK45</f>
        <v>3.2084671625479846</v>
      </c>
      <c r="I15">
        <f>SWE!AL45</f>
        <v>1.9466629923578473</v>
      </c>
    </row>
    <row r="16" spans="2:9" x14ac:dyDescent="0.3">
      <c r="B16" s="2" t="s">
        <v>218</v>
      </c>
      <c r="C16">
        <f>'Nordic (2)'!AF18</f>
        <v>152.95513855070638</v>
      </c>
      <c r="D16">
        <f>'Nordic (2)'!AG18</f>
        <v>120.24705586173927</v>
      </c>
      <c r="E16">
        <f>'Nordic (2)'!AH18</f>
        <v>84.304377493591886</v>
      </c>
      <c r="F16">
        <f>'Nordic (2)'!AI18</f>
        <v>55.326188833056676</v>
      </c>
      <c r="G16">
        <f>'Nordic (2)'!AJ18</f>
        <v>34.814654708553277</v>
      </c>
      <c r="H16">
        <f>'Nordic (2)'!AK18</f>
        <v>16.60861673249584</v>
      </c>
      <c r="I16">
        <f>'Nordic (2)'!AL18</f>
        <v>4.1078952954474008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732EA-C13C-4CF4-A58D-EA5161708441}">
  <sheetPr codeName="Sheet7"/>
  <dimension ref="A3:BS116"/>
  <sheetViews>
    <sheetView topLeftCell="A61" workbookViewId="0">
      <pane xSplit="2" topLeftCell="O1" activePane="topRight" state="frozen"/>
      <selection activeCell="AL42" sqref="AL42"/>
      <selection pane="topRight" activeCell="AK76" sqref="AK76"/>
    </sheetView>
  </sheetViews>
  <sheetFormatPr defaultRowHeight="14.4" x14ac:dyDescent="0.3"/>
  <cols>
    <col min="1" max="1" width="1.6640625" customWidth="1"/>
    <col min="2" max="2" width="31.88671875" customWidth="1"/>
    <col min="3" max="10" width="5.6640625" customWidth="1"/>
    <col min="11" max="11" width="6.88671875" customWidth="1"/>
    <col min="12" max="43" width="5.6640625" customWidth="1"/>
    <col min="44" max="44" width="9.109375" customWidth="1"/>
    <col min="45" max="49" width="5.6640625" customWidth="1"/>
    <col min="50" max="50" width="8.6640625" customWidth="1"/>
    <col min="51" max="54" width="5.6640625" customWidth="1"/>
    <col min="55" max="55" width="11" customWidth="1"/>
    <col min="56" max="58" width="5.6640625" customWidth="1"/>
  </cols>
  <sheetData>
    <row r="3" spans="1:68" x14ac:dyDescent="0.3">
      <c r="B3" s="32" t="s">
        <v>88</v>
      </c>
      <c r="C3" s="33"/>
      <c r="D3" s="33"/>
      <c r="E3" s="33"/>
      <c r="F3" s="33"/>
      <c r="G3" s="33"/>
      <c r="H3" s="33"/>
    </row>
    <row r="4" spans="1:68" x14ac:dyDescent="0.3">
      <c r="B4" s="33" t="s">
        <v>89</v>
      </c>
      <c r="C4" s="33"/>
      <c r="D4" s="33"/>
      <c r="E4" s="33"/>
      <c r="F4" s="33"/>
      <c r="G4" s="33"/>
      <c r="H4" s="33"/>
    </row>
    <row r="5" spans="1:68" x14ac:dyDescent="0.3">
      <c r="B5" s="33" t="s">
        <v>90</v>
      </c>
      <c r="C5" s="33"/>
      <c r="D5" s="33"/>
      <c r="E5" s="33"/>
      <c r="F5" s="33"/>
      <c r="G5" s="33"/>
      <c r="H5" s="33"/>
    </row>
    <row r="6" spans="1:68" x14ac:dyDescent="0.3">
      <c r="B6" s="33" t="s">
        <v>91</v>
      </c>
      <c r="C6" s="33"/>
      <c r="D6" s="33"/>
      <c r="E6" s="33"/>
      <c r="F6" s="33"/>
      <c r="G6" s="33"/>
      <c r="H6" s="33"/>
    </row>
    <row r="7" spans="1:68" x14ac:dyDescent="0.3">
      <c r="B7" s="33" t="s">
        <v>92</v>
      </c>
      <c r="C7" s="33"/>
      <c r="D7" s="33"/>
      <c r="E7" s="33"/>
      <c r="F7" s="33"/>
      <c r="G7" s="33"/>
      <c r="H7" s="33"/>
    </row>
    <row r="8" spans="1:68" x14ac:dyDescent="0.3">
      <c r="B8" s="33"/>
      <c r="C8" s="33"/>
      <c r="D8" s="33"/>
      <c r="E8" s="33"/>
      <c r="F8" s="33"/>
      <c r="G8" s="33"/>
      <c r="H8" s="33"/>
    </row>
    <row r="11" spans="1:68" x14ac:dyDescent="0.3">
      <c r="A11" s="34"/>
      <c r="B11" s="35" t="s">
        <v>53</v>
      </c>
      <c r="C11" s="34"/>
      <c r="D11" s="34"/>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row>
    <row r="12" spans="1:68" x14ac:dyDescent="0.3">
      <c r="A12" s="36"/>
      <c r="B12" s="37" t="s">
        <v>93</v>
      </c>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row>
    <row r="13" spans="1:68" x14ac:dyDescent="0.3">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row>
    <row r="14" spans="1:68" x14ac:dyDescent="0.3">
      <c r="B14" s="39"/>
      <c r="C14" s="40" t="s">
        <v>94</v>
      </c>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row>
    <row r="15" spans="1:68" x14ac:dyDescent="0.3">
      <c r="B15" s="41" t="s">
        <v>95</v>
      </c>
      <c r="C15" s="42">
        <v>2050</v>
      </c>
      <c r="D15" s="38"/>
      <c r="E15" s="33" t="s">
        <v>96</v>
      </c>
      <c r="F15" s="33"/>
      <c r="G15" s="38"/>
      <c r="H15" s="38"/>
      <c r="I15" s="38"/>
      <c r="J15" s="38"/>
      <c r="K15" s="38"/>
      <c r="L15" s="38"/>
      <c r="M15" s="38"/>
      <c r="N15" s="38"/>
      <c r="O15" s="38"/>
      <c r="P15" s="38"/>
      <c r="Q15" s="38"/>
      <c r="R15" s="38"/>
      <c r="S15" s="38"/>
      <c r="T15" s="38"/>
      <c r="U15" s="38"/>
      <c r="V15" s="38"/>
      <c r="W15" s="38"/>
      <c r="X15" s="38"/>
      <c r="Y15" s="38"/>
      <c r="Z15" s="38"/>
      <c r="AA15" s="38"/>
      <c r="AB15" s="38"/>
      <c r="AC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row>
    <row r="16" spans="1:68" x14ac:dyDescent="0.3">
      <c r="K16" s="38"/>
      <c r="L16" s="38"/>
      <c r="M16" s="38"/>
      <c r="N16" s="38"/>
      <c r="O16" s="38"/>
      <c r="P16" s="38"/>
      <c r="Q16" s="38"/>
      <c r="R16" s="38"/>
      <c r="S16" s="38"/>
      <c r="T16" s="38"/>
      <c r="U16" s="38"/>
      <c r="V16" s="38"/>
      <c r="W16" s="38"/>
      <c r="X16" s="38"/>
      <c r="Y16" s="38"/>
      <c r="Z16" s="38"/>
      <c r="AA16" s="38"/>
      <c r="AB16" s="38"/>
      <c r="AC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row>
    <row r="17" spans="2:71" x14ac:dyDescent="0.3">
      <c r="B17" s="39"/>
      <c r="C17" s="43" t="s">
        <v>94</v>
      </c>
      <c r="K17" s="38"/>
      <c r="L17" s="38"/>
      <c r="M17" s="38"/>
      <c r="N17" s="38"/>
      <c r="O17" s="38"/>
      <c r="P17" s="38"/>
      <c r="Q17" s="38"/>
      <c r="R17" s="38"/>
      <c r="S17" s="38"/>
      <c r="T17" s="38"/>
      <c r="U17" s="38"/>
      <c r="V17" s="38"/>
      <c r="W17" s="38"/>
      <c r="X17" s="38"/>
      <c r="Y17" s="38"/>
      <c r="Z17" s="38"/>
      <c r="AA17" s="38"/>
      <c r="AB17" s="38"/>
      <c r="AC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row>
    <row r="18" spans="2:71" x14ac:dyDescent="0.3">
      <c r="B18" s="41" t="s">
        <v>97</v>
      </c>
      <c r="C18" s="44">
        <v>-5.0000000000000001E-3</v>
      </c>
      <c r="E18" s="33" t="s">
        <v>98</v>
      </c>
      <c r="F18" s="33"/>
      <c r="G18" s="33"/>
      <c r="H18" s="33"/>
      <c r="I18" s="33"/>
      <c r="J18" s="33"/>
      <c r="K18" s="32"/>
      <c r="L18" s="32"/>
      <c r="M18" s="32"/>
      <c r="N18" s="32"/>
      <c r="O18" s="38"/>
      <c r="P18" s="38"/>
      <c r="Q18" s="38"/>
      <c r="R18" s="38"/>
      <c r="S18" s="38"/>
      <c r="T18" s="38"/>
      <c r="U18" s="38"/>
      <c r="V18" s="38"/>
      <c r="W18" s="38"/>
      <c r="X18" s="38"/>
      <c r="Y18" s="38"/>
      <c r="Z18" s="38"/>
      <c r="AA18" s="38"/>
      <c r="AB18" s="38"/>
      <c r="AC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row>
    <row r="19" spans="2:71" x14ac:dyDescent="0.3">
      <c r="K19" s="38"/>
      <c r="L19" s="38"/>
      <c r="M19" s="38"/>
      <c r="N19" s="38"/>
      <c r="O19" s="38"/>
      <c r="P19" s="38"/>
      <c r="Q19" s="38"/>
      <c r="R19" s="38"/>
      <c r="S19" s="38"/>
      <c r="T19" s="38"/>
      <c r="U19" s="38"/>
      <c r="V19" s="38"/>
      <c r="W19" s="38"/>
      <c r="X19" s="38"/>
      <c r="Y19" s="38"/>
      <c r="Z19" s="38"/>
      <c r="AA19" s="38"/>
      <c r="AB19" s="38"/>
      <c r="AC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row>
    <row r="20" spans="2:71" x14ac:dyDescent="0.3">
      <c r="B20" s="39"/>
      <c r="C20" s="45">
        <v>2020</v>
      </c>
      <c r="D20" s="45">
        <v>2025</v>
      </c>
      <c r="E20" s="45">
        <v>2030</v>
      </c>
      <c r="F20" s="45">
        <v>2035</v>
      </c>
      <c r="G20" s="45">
        <v>2040</v>
      </c>
      <c r="H20" s="45">
        <v>2045</v>
      </c>
      <c r="I20" s="46">
        <v>2050</v>
      </c>
      <c r="L20" s="38"/>
      <c r="M20" s="38"/>
      <c r="N20" s="38"/>
      <c r="O20" s="38"/>
      <c r="P20" s="38"/>
      <c r="Q20" s="38"/>
      <c r="R20" s="38"/>
      <c r="S20" s="38"/>
      <c r="T20" s="38"/>
      <c r="U20" s="38"/>
      <c r="V20" s="38"/>
      <c r="W20" s="38"/>
      <c r="X20" s="38"/>
      <c r="Y20" s="38"/>
      <c r="Z20" s="38"/>
      <c r="AA20" s="38"/>
      <c r="AB20" s="38" t="s">
        <v>99</v>
      </c>
      <c r="AC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row>
    <row r="21" spans="2:71" x14ac:dyDescent="0.3">
      <c r="B21" s="47" t="s">
        <v>100</v>
      </c>
      <c r="C21" s="48"/>
      <c r="D21" s="49"/>
      <c r="E21" s="49"/>
      <c r="F21" s="49"/>
      <c r="G21" s="50"/>
      <c r="H21" s="49"/>
      <c r="I21" s="51"/>
      <c r="M21" s="33" t="s">
        <v>101</v>
      </c>
      <c r="N21" s="33"/>
      <c r="O21" s="32"/>
      <c r="P21" s="32"/>
      <c r="Q21" s="32"/>
      <c r="R21" s="32"/>
      <c r="S21" s="32"/>
      <c r="T21" s="32"/>
      <c r="U21" s="32"/>
      <c r="V21" s="32"/>
      <c r="W21" s="32"/>
      <c r="X21" s="32"/>
      <c r="Y21" s="38"/>
      <c r="Z21" s="38"/>
      <c r="AA21" s="38"/>
      <c r="AB21" t="s">
        <v>102</v>
      </c>
      <c r="AC21" s="38"/>
      <c r="AD21" s="38"/>
      <c r="AE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row>
    <row r="22" spans="2:71" x14ac:dyDescent="0.3">
      <c r="B22" s="52" t="s">
        <v>103</v>
      </c>
      <c r="C22" s="53" t="str">
        <f>IF(C21="","",  IF(C20&lt;$C$15,  "error", "ok"))</f>
        <v/>
      </c>
      <c r="D22" s="53" t="str">
        <f t="shared" ref="D22:I22" si="0">IF(D21="","",  IF(D20&lt;$C$15,  "error", "ok"))</f>
        <v/>
      </c>
      <c r="E22" s="53" t="str">
        <f t="shared" si="0"/>
        <v/>
      </c>
      <c r="F22" s="53" t="str">
        <f t="shared" si="0"/>
        <v/>
      </c>
      <c r="G22" s="53" t="str">
        <f t="shared" si="0"/>
        <v/>
      </c>
      <c r="H22" s="53" t="str">
        <f t="shared" si="0"/>
        <v/>
      </c>
      <c r="I22" s="53" t="str">
        <f t="shared" si="0"/>
        <v/>
      </c>
      <c r="M22" s="38"/>
      <c r="N22" s="38"/>
      <c r="O22" s="38"/>
      <c r="P22" s="38"/>
      <c r="Q22" s="38"/>
      <c r="R22" s="38"/>
      <c r="S22" s="38"/>
      <c r="T22" s="38"/>
      <c r="U22" s="38"/>
      <c r="V22" s="38"/>
      <c r="W22" s="38"/>
      <c r="X22" s="38"/>
      <c r="Y22" s="38"/>
      <c r="Z22" s="38"/>
      <c r="AA22" s="38"/>
      <c r="AB22" t="s">
        <v>104</v>
      </c>
      <c r="AC22" s="38"/>
      <c r="AD22" s="38"/>
      <c r="AE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row>
    <row r="23" spans="2:71" x14ac:dyDescent="0.3">
      <c r="C23" s="54"/>
      <c r="D23" s="54"/>
      <c r="E23" s="54"/>
      <c r="F23" s="54"/>
      <c r="G23" s="54"/>
      <c r="H23" s="54"/>
      <c r="I23" s="54"/>
      <c r="M23" s="38"/>
      <c r="N23" s="38"/>
      <c r="O23" s="38"/>
      <c r="P23" s="38"/>
      <c r="Q23" s="38"/>
      <c r="R23" s="38"/>
      <c r="S23" s="38"/>
      <c r="T23" s="38"/>
      <c r="U23" s="38"/>
      <c r="V23" s="38"/>
      <c r="W23" s="38"/>
      <c r="X23" s="38"/>
      <c r="Y23" s="38"/>
      <c r="Z23" s="38"/>
      <c r="AA23" s="38"/>
      <c r="AB23" s="38"/>
      <c r="AC23" s="38"/>
      <c r="AD23" s="38"/>
      <c r="AE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row>
    <row r="24" spans="2:71" x14ac:dyDescent="0.3">
      <c r="B24" s="39"/>
      <c r="C24" s="45">
        <v>2020</v>
      </c>
      <c r="D24" s="45">
        <v>2025</v>
      </c>
      <c r="E24" s="45">
        <v>2030</v>
      </c>
      <c r="F24" s="45">
        <v>2035</v>
      </c>
      <c r="G24" s="45">
        <v>2040</v>
      </c>
      <c r="H24" s="45">
        <v>2045</v>
      </c>
      <c r="I24" s="46">
        <v>2050</v>
      </c>
      <c r="J24" s="38"/>
      <c r="K24" s="55" t="s">
        <v>105</v>
      </c>
      <c r="M24" s="38"/>
      <c r="N24" s="38"/>
      <c r="O24" s="38"/>
      <c r="P24" s="38"/>
      <c r="Q24" s="38"/>
      <c r="R24" s="38"/>
      <c r="S24" s="38"/>
      <c r="T24" s="38"/>
      <c r="U24" s="38"/>
      <c r="V24" s="38"/>
      <c r="W24" s="38"/>
      <c r="X24" s="38"/>
      <c r="Y24" s="38"/>
      <c r="Z24" s="38"/>
      <c r="AA24" s="38"/>
      <c r="AB24" s="38"/>
      <c r="AC24" s="38"/>
      <c r="AD24" s="38"/>
      <c r="AE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row>
    <row r="25" spans="2:71" x14ac:dyDescent="0.3">
      <c r="B25" s="56" t="s">
        <v>106</v>
      </c>
      <c r="C25" s="57"/>
      <c r="D25" s="58"/>
      <c r="E25" s="58">
        <v>-0.7</v>
      </c>
      <c r="F25" s="59"/>
      <c r="G25" s="59"/>
      <c r="H25" s="59"/>
      <c r="I25" s="60"/>
      <c r="J25" s="38"/>
      <c r="K25" s="61"/>
      <c r="M25" s="33" t="s">
        <v>107</v>
      </c>
      <c r="N25" s="33"/>
      <c r="O25" s="32"/>
      <c r="P25" s="32"/>
      <c r="Q25" s="32"/>
      <c r="R25" s="32"/>
      <c r="S25" s="32"/>
      <c r="T25" s="32"/>
      <c r="U25" s="32"/>
      <c r="V25" s="38"/>
      <c r="W25" s="38"/>
      <c r="X25" s="38"/>
      <c r="Y25" s="38"/>
      <c r="Z25" s="38"/>
      <c r="AA25" s="38"/>
      <c r="AB25" s="38"/>
      <c r="AC25" s="38"/>
      <c r="AD25" s="38"/>
      <c r="AE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row>
    <row r="26" spans="2:71" ht="28.8" x14ac:dyDescent="0.3">
      <c r="B26" s="62" t="s">
        <v>108</v>
      </c>
      <c r="C26" s="63"/>
      <c r="D26" s="64"/>
      <c r="E26" s="64"/>
      <c r="F26" s="64"/>
      <c r="G26" s="64"/>
      <c r="H26" s="64"/>
      <c r="I26" s="65"/>
      <c r="J26" s="38"/>
      <c r="K26" s="66"/>
      <c r="M26" s="33" t="s">
        <v>109</v>
      </c>
      <c r="N26" s="33"/>
      <c r="O26" s="32"/>
      <c r="P26" s="32"/>
      <c r="Q26" s="32"/>
      <c r="R26" s="32"/>
      <c r="S26" s="32"/>
      <c r="T26" s="32"/>
      <c r="U26" s="32"/>
      <c r="V26" s="38"/>
      <c r="W26" s="38"/>
      <c r="X26" s="38"/>
      <c r="Y26" s="38"/>
      <c r="Z26" s="38"/>
      <c r="AA26" s="38"/>
      <c r="AB26" s="38"/>
      <c r="AC26" s="38"/>
      <c r="AD26" s="38"/>
      <c r="AE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row>
    <row r="27" spans="2:71" x14ac:dyDescent="0.3">
      <c r="B27" s="67" t="s">
        <v>110</v>
      </c>
      <c r="C27" s="53" t="str">
        <f>IF(OR(MIN(C25:C26)&lt;-1,  MAX(C25:C26)&gt;1), "error",    IF(OR(ISTEXT(C25), ISTEXT(C26)), "error",   "ok"))</f>
        <v>ok</v>
      </c>
      <c r="D27" s="53" t="str">
        <f t="shared" ref="D27:I27" si="1">IF(OR(MIN(D25:D26)&lt;-1,  MAX(D25:D26)&gt;1), "error",    IF(OR(ISTEXT(D25), ISTEXT(D26)), "error",   "ok"))</f>
        <v>ok</v>
      </c>
      <c r="E27" s="53" t="str">
        <f t="shared" si="1"/>
        <v>ok</v>
      </c>
      <c r="F27" s="53" t="str">
        <f t="shared" si="1"/>
        <v>ok</v>
      </c>
      <c r="G27" s="53" t="str">
        <f t="shared" si="1"/>
        <v>ok</v>
      </c>
      <c r="H27" s="53" t="str">
        <f t="shared" si="1"/>
        <v>ok</v>
      </c>
      <c r="I27" s="53" t="str">
        <f t="shared" si="1"/>
        <v>ok</v>
      </c>
      <c r="J27" s="38"/>
      <c r="M27" s="38"/>
      <c r="N27" s="38"/>
      <c r="O27" s="38"/>
      <c r="P27" s="38"/>
      <c r="Q27" s="38"/>
      <c r="R27" s="38"/>
      <c r="S27" s="38"/>
      <c r="T27" s="38"/>
      <c r="U27" s="38"/>
      <c r="V27" s="38"/>
      <c r="W27" s="38"/>
      <c r="X27" s="38"/>
      <c r="Y27" s="38"/>
      <c r="Z27" s="38"/>
      <c r="AA27" s="38"/>
      <c r="AB27" s="38"/>
      <c r="AC27" s="38"/>
      <c r="AD27" s="38"/>
      <c r="AE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row>
    <row r="28" spans="2:71" x14ac:dyDescent="0.3">
      <c r="C28" s="54"/>
      <c r="D28" s="68"/>
      <c r="E28" s="68"/>
      <c r="F28" s="68"/>
      <c r="G28" s="68"/>
      <c r="H28" s="68"/>
      <c r="I28" s="68"/>
      <c r="J28" s="38"/>
      <c r="M28" s="38"/>
      <c r="N28" s="38"/>
      <c r="O28" s="38"/>
      <c r="P28" s="38"/>
      <c r="Q28" s="38"/>
      <c r="R28" s="38"/>
      <c r="S28" s="38"/>
      <c r="T28" s="38"/>
      <c r="U28" s="38"/>
      <c r="V28" s="38"/>
      <c r="W28" s="38"/>
      <c r="X28" s="38"/>
      <c r="Y28" s="38"/>
      <c r="Z28" s="38"/>
      <c r="AA28" s="38"/>
      <c r="AB28" s="38"/>
      <c r="AC28" s="38"/>
      <c r="AD28" s="38"/>
      <c r="AE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row r="29" spans="2:71" x14ac:dyDescent="0.3">
      <c r="B29" s="38" t="s">
        <v>111</v>
      </c>
      <c r="C29" s="69" t="s">
        <v>112</v>
      </c>
      <c r="D29" s="69" t="s">
        <v>113</v>
      </c>
      <c r="E29" s="56" t="s">
        <v>114</v>
      </c>
      <c r="F29" s="54"/>
      <c r="G29" s="68"/>
      <c r="H29" s="68"/>
      <c r="I29" s="68"/>
      <c r="J29" s="68"/>
      <c r="K29" s="68"/>
      <c r="L29" s="68"/>
      <c r="M29" s="38"/>
      <c r="P29" s="33" t="s">
        <v>115</v>
      </c>
      <c r="Q29" s="32"/>
      <c r="R29" s="32"/>
      <c r="S29" s="32"/>
      <c r="T29" s="32"/>
      <c r="U29" s="32"/>
      <c r="V29" s="32"/>
      <c r="W29" s="32"/>
      <c r="X29" s="32"/>
      <c r="Y29" s="32"/>
      <c r="Z29" s="32"/>
      <c r="AA29" s="32"/>
      <c r="AB29" s="38"/>
      <c r="AC29" s="38"/>
      <c r="AD29" s="38"/>
      <c r="AE29" s="38"/>
      <c r="AF29" s="38"/>
      <c r="AG29" s="38"/>
      <c r="AH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2:71" x14ac:dyDescent="0.3">
      <c r="B30" s="41"/>
      <c r="C30" s="70">
        <v>2018</v>
      </c>
      <c r="D30" s="70">
        <v>2018</v>
      </c>
      <c r="E30" s="41">
        <v>2018</v>
      </c>
      <c r="F30" s="45">
        <v>2020</v>
      </c>
      <c r="G30" s="45">
        <v>2025</v>
      </c>
      <c r="H30" s="45">
        <v>2030</v>
      </c>
      <c r="I30" s="45">
        <v>2035</v>
      </c>
      <c r="J30" s="45">
        <v>2040</v>
      </c>
      <c r="K30" s="45">
        <v>2045</v>
      </c>
      <c r="L30" s="46">
        <v>2050</v>
      </c>
      <c r="M30" s="38"/>
      <c r="N30" s="55" t="s">
        <v>105</v>
      </c>
      <c r="P30" s="38"/>
      <c r="Q30" s="38"/>
      <c r="R30" s="38"/>
      <c r="S30" s="38"/>
      <c r="T30" s="38"/>
      <c r="U30" s="38"/>
      <c r="V30" s="38"/>
      <c r="W30" s="38"/>
      <c r="X30" s="38"/>
      <c r="Y30" s="38"/>
      <c r="Z30" s="38"/>
      <c r="AC30" s="39"/>
      <c r="AD30" s="70">
        <v>2020</v>
      </c>
      <c r="AE30" s="70">
        <v>2025</v>
      </c>
      <c r="AF30" s="70">
        <v>2030</v>
      </c>
      <c r="AG30" s="70">
        <v>2035</v>
      </c>
      <c r="AH30" s="70">
        <v>2040</v>
      </c>
      <c r="AI30" s="70">
        <v>2045</v>
      </c>
      <c r="AJ30" s="71">
        <v>2050</v>
      </c>
      <c r="AK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2:71" x14ac:dyDescent="0.3">
      <c r="B31" s="72" t="s">
        <v>116</v>
      </c>
      <c r="C31" s="73">
        <f>AE69</f>
        <v>0.80112469012970422</v>
      </c>
      <c r="D31" s="74">
        <f>C31/$AE$43</f>
        <v>1.6120998488209696E-2</v>
      </c>
      <c r="E31" s="75">
        <f>AE69/R69-1</f>
        <v>-0.38024246822258545</v>
      </c>
      <c r="F31" s="76"/>
      <c r="G31" s="77"/>
      <c r="H31" s="78">
        <v>-0.5</v>
      </c>
      <c r="I31" s="78"/>
      <c r="J31" s="78"/>
      <c r="K31" s="78"/>
      <c r="L31" s="79">
        <v>-0.8</v>
      </c>
      <c r="M31" s="38"/>
      <c r="N31" s="61"/>
      <c r="P31" s="33" t="s">
        <v>117</v>
      </c>
      <c r="Q31" s="33"/>
      <c r="R31" s="32"/>
      <c r="S31" s="32"/>
      <c r="T31" s="32"/>
      <c r="U31" s="32"/>
      <c r="V31" s="32"/>
      <c r="W31" s="32"/>
      <c r="X31" s="32"/>
      <c r="Y31" s="32"/>
      <c r="Z31" s="32"/>
      <c r="AA31" s="33"/>
      <c r="AC31" s="72" t="s">
        <v>116</v>
      </c>
      <c r="AD31" s="38"/>
      <c r="AE31" s="38"/>
      <c r="AF31" s="38"/>
      <c r="AG31" s="38"/>
      <c r="AH31" s="38"/>
      <c r="AI31" s="38"/>
      <c r="AJ31" s="80"/>
      <c r="AK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row>
    <row r="32" spans="2:71" x14ac:dyDescent="0.3">
      <c r="B32" s="72" t="s">
        <v>118</v>
      </c>
      <c r="C32" s="81">
        <f>AE72</f>
        <v>0.68133411155452306</v>
      </c>
      <c r="D32" s="74">
        <f t="shared" ref="D32:D35" si="2">C32/$AE$43</f>
        <v>1.3710457707348725E-2</v>
      </c>
      <c r="E32" s="75">
        <f>AE72/R72-1</f>
        <v>-0.31209477237167393</v>
      </c>
      <c r="F32" s="76"/>
      <c r="G32" s="77"/>
      <c r="H32" s="78">
        <v>-0.5</v>
      </c>
      <c r="I32" s="78"/>
      <c r="J32" s="78"/>
      <c r="K32" s="78"/>
      <c r="L32" s="79">
        <v>-0.8</v>
      </c>
      <c r="M32" s="38"/>
      <c r="N32" s="61"/>
      <c r="P32" s="33"/>
      <c r="Q32" s="33"/>
      <c r="R32" s="32"/>
      <c r="S32" s="32"/>
      <c r="T32" s="32"/>
      <c r="U32" s="32"/>
      <c r="V32" s="32"/>
      <c r="W32" s="32"/>
      <c r="X32" s="32"/>
      <c r="Y32" s="32"/>
      <c r="Z32" s="32"/>
      <c r="AA32" s="33"/>
      <c r="AC32" s="72" t="s">
        <v>118</v>
      </c>
      <c r="AD32" s="82"/>
      <c r="AE32" s="83"/>
      <c r="AF32" s="83"/>
      <c r="AG32" s="83"/>
      <c r="AH32" s="83"/>
      <c r="AI32" s="83"/>
      <c r="AJ32" s="84"/>
      <c r="AK32" s="38"/>
      <c r="AO32" s="85"/>
      <c r="AP32" s="85"/>
      <c r="AQ32" s="85"/>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row>
    <row r="33" spans="2:71" x14ac:dyDescent="0.3">
      <c r="B33" s="72" t="s">
        <v>119</v>
      </c>
      <c r="C33" s="81">
        <f>AE75</f>
        <v>10.832652098479459</v>
      </c>
      <c r="D33" s="74">
        <f t="shared" si="2"/>
        <v>0.21798500315177574</v>
      </c>
      <c r="E33" s="75">
        <f>AE75/R75-1</f>
        <v>-2.2816333924259857E-2</v>
      </c>
      <c r="F33" s="86"/>
      <c r="G33" s="87"/>
      <c r="H33" s="88">
        <v>-0.14000000000000001</v>
      </c>
      <c r="I33" s="88"/>
      <c r="J33" s="88"/>
      <c r="K33" s="88"/>
      <c r="L33" s="89">
        <v>-0.4</v>
      </c>
      <c r="M33" s="38"/>
      <c r="N33" s="90"/>
      <c r="P33" s="33"/>
      <c r="Q33" s="33"/>
      <c r="R33" s="32"/>
      <c r="S33" s="32"/>
      <c r="T33" s="32"/>
      <c r="U33" s="32"/>
      <c r="V33" s="32"/>
      <c r="W33" s="32"/>
      <c r="X33" s="32"/>
      <c r="Y33" s="32"/>
      <c r="Z33" s="32"/>
      <c r="AA33" s="33"/>
      <c r="AC33" s="72" t="s">
        <v>119</v>
      </c>
      <c r="AD33" s="91"/>
      <c r="AE33" s="92"/>
      <c r="AF33" s="92"/>
      <c r="AG33" s="92"/>
      <c r="AH33" s="92"/>
      <c r="AI33" s="92"/>
      <c r="AJ33" s="93">
        <v>-0.4</v>
      </c>
      <c r="AK33" s="38"/>
      <c r="AO33" s="85"/>
      <c r="AP33" s="85"/>
      <c r="AQ33" s="85"/>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row>
    <row r="34" spans="2:71" x14ac:dyDescent="0.3">
      <c r="B34" s="72" t="s">
        <v>120</v>
      </c>
      <c r="C34" s="81">
        <f>AE76</f>
        <v>6.5947488406649741</v>
      </c>
      <c r="D34" s="74">
        <f t="shared" si="2"/>
        <v>0.13270585390804793</v>
      </c>
      <c r="E34" s="75">
        <f>AE76/R76-1</f>
        <v>0.10976362554247943</v>
      </c>
      <c r="F34" s="158"/>
      <c r="G34" s="94">
        <f>[27]LULUCF!O14</f>
        <v>-0.68026820437363356</v>
      </c>
      <c r="H34" s="94">
        <f>[27]LULUCF!P14</f>
        <v>-0.68026820437363356</v>
      </c>
      <c r="I34" s="94">
        <f>[27]LULUCF!Q14</f>
        <v>-0.86537608605205618</v>
      </c>
      <c r="J34" s="88"/>
      <c r="K34" s="88"/>
      <c r="L34" s="89">
        <v>-1.4</v>
      </c>
      <c r="M34" s="38"/>
      <c r="N34" s="90"/>
      <c r="P34" s="33" t="s">
        <v>121</v>
      </c>
      <c r="Q34" s="33"/>
      <c r="R34" s="32"/>
      <c r="S34" s="32"/>
      <c r="T34" s="32"/>
      <c r="U34" s="32"/>
      <c r="V34" s="32"/>
      <c r="W34" s="32"/>
      <c r="X34" s="32"/>
      <c r="Y34" s="32"/>
      <c r="Z34" s="32"/>
      <c r="AA34" s="33"/>
      <c r="AC34" s="72" t="s">
        <v>120</v>
      </c>
      <c r="AD34" s="91"/>
      <c r="AE34" s="92"/>
      <c r="AF34" s="92"/>
      <c r="AG34" s="92"/>
      <c r="AH34" s="92"/>
      <c r="AI34" s="92"/>
      <c r="AJ34" s="93"/>
      <c r="AK34" s="38"/>
      <c r="AO34" s="85"/>
      <c r="AP34" s="85"/>
      <c r="AQ34" s="85"/>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row>
    <row r="35" spans="2:71" x14ac:dyDescent="0.3">
      <c r="B35" s="95" t="s">
        <v>122</v>
      </c>
      <c r="C35" s="96">
        <f>AE77</f>
        <v>1.1544020818619223</v>
      </c>
      <c r="D35" s="97">
        <f t="shared" si="2"/>
        <v>2.3229984602608049E-2</v>
      </c>
      <c r="E35" s="98">
        <f>AE77/R77-1</f>
        <v>-8.6689166498188808E-2</v>
      </c>
      <c r="F35" s="63"/>
      <c r="G35" s="64"/>
      <c r="H35" s="99">
        <v>-0.55000000000000004</v>
      </c>
      <c r="I35" s="99"/>
      <c r="J35" s="99"/>
      <c r="K35" s="99"/>
      <c r="L35" s="100">
        <v>-0.8</v>
      </c>
      <c r="M35" s="38"/>
      <c r="N35" s="66"/>
      <c r="P35" s="33"/>
      <c r="Q35" s="33"/>
      <c r="R35" s="32"/>
      <c r="S35" s="32"/>
      <c r="T35" s="32"/>
      <c r="U35" s="32"/>
      <c r="V35" s="32"/>
      <c r="W35" s="32"/>
      <c r="X35" s="32"/>
      <c r="Y35" s="32"/>
      <c r="Z35" s="32"/>
      <c r="AA35" s="33"/>
      <c r="AC35" s="95" t="s">
        <v>122</v>
      </c>
      <c r="AD35" s="101"/>
      <c r="AE35" s="102"/>
      <c r="AF35" s="102"/>
      <c r="AG35" s="102"/>
      <c r="AH35" s="102"/>
      <c r="AI35" s="102"/>
      <c r="AJ35" s="103">
        <v>-0.8</v>
      </c>
      <c r="AK35" s="38"/>
      <c r="AO35" s="85"/>
      <c r="AP35" s="85"/>
      <c r="AQ35" s="85"/>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row>
    <row r="36" spans="2:71" x14ac:dyDescent="0.3">
      <c r="B36" s="104" t="s">
        <v>110</v>
      </c>
      <c r="C36" s="52"/>
      <c r="D36" s="52"/>
      <c r="E36" s="52"/>
      <c r="F36" s="53" t="str">
        <f t="shared" ref="F36:K36" si="3">IF(OR(MIN(F31:F35)&lt;-2,  MAX(F31:F35)&gt;1), "error",      IF(OR(ISTEXT(F31),ISTEXT(F32),ISTEXT(F33),ISTEXT(F34),ISTEXT(F35)),"error",        "ok"))</f>
        <v>ok</v>
      </c>
      <c r="G36" s="53" t="str">
        <f t="shared" si="3"/>
        <v>ok</v>
      </c>
      <c r="H36" s="53" t="str">
        <f t="shared" si="3"/>
        <v>ok</v>
      </c>
      <c r="I36" s="53" t="str">
        <f t="shared" si="3"/>
        <v>ok</v>
      </c>
      <c r="J36" s="53" t="str">
        <f t="shared" si="3"/>
        <v>ok</v>
      </c>
      <c r="K36" s="53" t="str">
        <f t="shared" si="3"/>
        <v>ok</v>
      </c>
      <c r="L36" s="53" t="str">
        <f>IF(OR(MIN(L31:L35)&lt;-2,  MAX(L31:L35)&gt;1), "error",      IF(OR(ISTEXT(L31),ISTEXT(L32),ISTEXT(L33),ISTEXT(L34),ISTEXT(L35)),"error",        "ok"))</f>
        <v>ok</v>
      </c>
      <c r="M36" s="38"/>
      <c r="N36" s="38"/>
      <c r="O36" s="38"/>
      <c r="P36" s="38"/>
      <c r="Q36" s="38"/>
      <c r="R36" s="38"/>
      <c r="S36" s="38"/>
      <c r="T36" s="38"/>
      <c r="U36" s="38"/>
      <c r="V36" s="38"/>
      <c r="W36" s="38"/>
      <c r="X36" s="38"/>
      <c r="Y36" s="38"/>
      <c r="Z36" s="38"/>
      <c r="AA36" s="38"/>
      <c r="AB36" s="38"/>
      <c r="AC36" s="38"/>
      <c r="AD36" s="38"/>
      <c r="AE36" s="38"/>
      <c r="AF36" s="38"/>
      <c r="AO36" s="85"/>
      <c r="AP36" s="85"/>
      <c r="AQ36" s="85"/>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row>
    <row r="37" spans="2:71" x14ac:dyDescent="0.3">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N37" s="85"/>
      <c r="AO37" s="85"/>
      <c r="AP37" s="85"/>
      <c r="AQ37" s="38"/>
      <c r="AR37" s="38"/>
      <c r="AT37" s="38"/>
      <c r="AU37" s="38"/>
      <c r="AV37" s="38"/>
      <c r="AW37" s="38"/>
      <c r="AX37" s="38"/>
      <c r="AY37" s="38"/>
      <c r="AZ37" s="38"/>
      <c r="BB37" s="38"/>
      <c r="BC37" s="38"/>
      <c r="BD37" s="38"/>
      <c r="BE37" s="38"/>
      <c r="BF37" s="38"/>
      <c r="BG37" s="38"/>
      <c r="BH37" s="38"/>
      <c r="BI37" s="38"/>
      <c r="BJ37" s="38"/>
      <c r="BK37" s="38"/>
      <c r="BL37" s="38"/>
      <c r="BM37" s="38"/>
      <c r="BN37" s="38"/>
      <c r="BO37" s="38"/>
      <c r="BP37" s="38"/>
      <c r="BQ37" s="38"/>
      <c r="BR37" s="38"/>
      <c r="BS37" s="38"/>
    </row>
    <row r="38" spans="2:71" x14ac:dyDescent="0.3">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K38" s="85"/>
      <c r="AL38" s="85"/>
      <c r="AM38" s="85"/>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row>
    <row r="39" spans="2:71" s="106" customFormat="1" x14ac:dyDescent="0.3">
      <c r="B39" s="105" t="s">
        <v>123</v>
      </c>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L39" s="107"/>
      <c r="AM39" s="107"/>
      <c r="AN39" s="107"/>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row>
    <row r="40" spans="2:71" x14ac:dyDescent="0.3">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L40" s="85"/>
      <c r="AM40" s="85"/>
      <c r="AN40" s="85"/>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row>
    <row r="41" spans="2:71" x14ac:dyDescent="0.3">
      <c r="C41" s="108">
        <v>1990</v>
      </c>
      <c r="D41" s="108">
        <f>C41+1</f>
        <v>1991</v>
      </c>
      <c r="E41" s="108">
        <f t="shared" ref="E41:AC41" si="4">D41+1</f>
        <v>1992</v>
      </c>
      <c r="F41" s="108">
        <f t="shared" si="4"/>
        <v>1993</v>
      </c>
      <c r="G41" s="108">
        <f t="shared" si="4"/>
        <v>1994</v>
      </c>
      <c r="H41" s="108">
        <f t="shared" si="4"/>
        <v>1995</v>
      </c>
      <c r="I41" s="108">
        <f t="shared" si="4"/>
        <v>1996</v>
      </c>
      <c r="J41" s="108">
        <f t="shared" si="4"/>
        <v>1997</v>
      </c>
      <c r="K41" s="108">
        <f t="shared" si="4"/>
        <v>1998</v>
      </c>
      <c r="L41" s="108">
        <f t="shared" si="4"/>
        <v>1999</v>
      </c>
      <c r="M41" s="108">
        <f t="shared" si="4"/>
        <v>2000</v>
      </c>
      <c r="N41" s="108">
        <f t="shared" si="4"/>
        <v>2001</v>
      </c>
      <c r="O41" s="108">
        <f t="shared" si="4"/>
        <v>2002</v>
      </c>
      <c r="P41" s="108">
        <f t="shared" si="4"/>
        <v>2003</v>
      </c>
      <c r="Q41" s="108">
        <f t="shared" si="4"/>
        <v>2004</v>
      </c>
      <c r="R41" s="108">
        <f t="shared" si="4"/>
        <v>2005</v>
      </c>
      <c r="S41" s="108">
        <f t="shared" si="4"/>
        <v>2006</v>
      </c>
      <c r="T41" s="108">
        <f t="shared" si="4"/>
        <v>2007</v>
      </c>
      <c r="U41" s="108">
        <f t="shared" si="4"/>
        <v>2008</v>
      </c>
      <c r="V41" s="108">
        <f t="shared" si="4"/>
        <v>2009</v>
      </c>
      <c r="W41" s="108">
        <f t="shared" si="4"/>
        <v>2010</v>
      </c>
      <c r="X41" s="108">
        <f t="shared" si="4"/>
        <v>2011</v>
      </c>
      <c r="Y41" s="108">
        <f t="shared" si="4"/>
        <v>2012</v>
      </c>
      <c r="Z41" s="108">
        <f t="shared" si="4"/>
        <v>2013</v>
      </c>
      <c r="AA41" s="108">
        <f t="shared" si="4"/>
        <v>2014</v>
      </c>
      <c r="AB41" s="108">
        <f t="shared" si="4"/>
        <v>2015</v>
      </c>
      <c r="AC41" s="108">
        <f t="shared" si="4"/>
        <v>2016</v>
      </c>
      <c r="AD41" s="108">
        <v>2017</v>
      </c>
      <c r="AE41" s="108">
        <f t="shared" ref="AE41" si="5">AD41+1</f>
        <v>2018</v>
      </c>
      <c r="AF41" s="108">
        <v>2020</v>
      </c>
      <c r="AG41" s="108">
        <v>2025</v>
      </c>
      <c r="AH41" s="108">
        <v>2030</v>
      </c>
      <c r="AI41" s="108">
        <v>2035</v>
      </c>
      <c r="AJ41" s="108">
        <v>2040</v>
      </c>
      <c r="AK41" s="108">
        <v>2045</v>
      </c>
      <c r="AL41" s="108">
        <v>2050</v>
      </c>
      <c r="AM41" s="85"/>
      <c r="AN41" s="85"/>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row>
    <row r="42" spans="2:71" x14ac:dyDescent="0.3">
      <c r="B42" s="109" t="s">
        <v>124</v>
      </c>
      <c r="C42" s="110">
        <f>C83</f>
        <v>77.456853719404464</v>
      </c>
      <c r="D42" s="110">
        <f t="shared" ref="D42:AE43" si="6">D83</f>
        <v>87.382504600523347</v>
      </c>
      <c r="E42" s="110">
        <f t="shared" si="6"/>
        <v>82.635205669921746</v>
      </c>
      <c r="F42" s="110">
        <f t="shared" si="6"/>
        <v>83.596425041149118</v>
      </c>
      <c r="G42" s="110">
        <f t="shared" si="6"/>
        <v>86.591417724541174</v>
      </c>
      <c r="H42" s="110">
        <f t="shared" si="6"/>
        <v>83.71847197705047</v>
      </c>
      <c r="I42" s="110">
        <f t="shared" si="6"/>
        <v>96.384803678606602</v>
      </c>
      <c r="J42" s="110">
        <f t="shared" si="6"/>
        <v>87.226884826789401</v>
      </c>
      <c r="K42" s="110">
        <f t="shared" si="6"/>
        <v>83.209418411367523</v>
      </c>
      <c r="L42" s="110">
        <f t="shared" si="6"/>
        <v>81.054776964413719</v>
      </c>
      <c r="M42" s="110">
        <f t="shared" si="6"/>
        <v>77.013873927708417</v>
      </c>
      <c r="N42" s="110">
        <f t="shared" si="6"/>
        <v>79.033380043413928</v>
      </c>
      <c r="O42" s="110">
        <f t="shared" si="6"/>
        <v>79.553621038419337</v>
      </c>
      <c r="P42" s="110">
        <f t="shared" si="6"/>
        <v>84.40806419308224</v>
      </c>
      <c r="Q42" s="110">
        <f t="shared" si="6"/>
        <v>77.969294225186275</v>
      </c>
      <c r="R42" s="110">
        <f t="shared" si="6"/>
        <v>73.483821197792054</v>
      </c>
      <c r="S42" s="110">
        <f t="shared" si="6"/>
        <v>81.389054282824873</v>
      </c>
      <c r="T42" s="110">
        <f t="shared" si="6"/>
        <v>74.366444361903376</v>
      </c>
      <c r="U42" s="110">
        <f t="shared" si="6"/>
        <v>66.247082279865751</v>
      </c>
      <c r="V42" s="110">
        <f t="shared" si="6"/>
        <v>67.664204871220477</v>
      </c>
      <c r="W42" s="110">
        <f t="shared" si="6"/>
        <v>65.200886366619827</v>
      </c>
      <c r="X42" s="110">
        <f t="shared" si="6"/>
        <v>58.435169662171667</v>
      </c>
      <c r="Y42" s="110">
        <f t="shared" si="6"/>
        <v>55.52111449951596</v>
      </c>
      <c r="Z42" s="110">
        <f t="shared" si="6"/>
        <v>58.479897591001929</v>
      </c>
      <c r="AA42" s="110">
        <f t="shared" si="6"/>
        <v>53.944805187213873</v>
      </c>
      <c r="AB42" s="110">
        <f t="shared" si="6"/>
        <v>54.90141071343362</v>
      </c>
      <c r="AC42" s="110">
        <f t="shared" si="6"/>
        <v>57.96518455445041</v>
      </c>
      <c r="AD42" s="110">
        <f t="shared" si="6"/>
        <v>54.164740865543521</v>
      </c>
      <c r="AE42" s="110">
        <f t="shared" si="6"/>
        <v>56.289232139302918</v>
      </c>
      <c r="AF42" s="111">
        <f>AF85+SUM(AF67:AF78)</f>
        <v>48.546796939368214</v>
      </c>
      <c r="AG42" s="111">
        <f t="shared" ref="AG42:AL42" si="7">AG85+SUM(AG67:AG78)</f>
        <v>35.891926527594784</v>
      </c>
      <c r="AH42" s="111">
        <f t="shared" si="7"/>
        <v>23.237056115821343</v>
      </c>
      <c r="AI42" s="111">
        <f t="shared" si="7"/>
        <v>17.42779208686601</v>
      </c>
      <c r="AJ42" s="111">
        <f t="shared" si="7"/>
        <v>11.618528057910671</v>
      </c>
      <c r="AK42" s="111">
        <f t="shared" si="7"/>
        <v>5.8092640289553312</v>
      </c>
      <c r="AL42" s="111">
        <f t="shared" si="7"/>
        <v>0</v>
      </c>
      <c r="AM42" s="85"/>
      <c r="AN42" s="85"/>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row>
    <row r="43" spans="2:71" x14ac:dyDescent="0.3">
      <c r="B43" s="109" t="s">
        <v>125</v>
      </c>
      <c r="C43" s="110">
        <f>C84</f>
        <v>71.000020386580317</v>
      </c>
      <c r="D43" s="110">
        <f t="shared" si="6"/>
        <v>81.630672788623968</v>
      </c>
      <c r="E43" s="110">
        <f t="shared" si="6"/>
        <v>75.64354033029187</v>
      </c>
      <c r="F43" s="110">
        <f t="shared" si="6"/>
        <v>77.804113456356689</v>
      </c>
      <c r="G43" s="110">
        <f t="shared" si="6"/>
        <v>81.684718705791937</v>
      </c>
      <c r="H43" s="110">
        <f t="shared" si="6"/>
        <v>78.731964444203825</v>
      </c>
      <c r="I43" s="110">
        <f t="shared" si="6"/>
        <v>91.922971144181062</v>
      </c>
      <c r="J43" s="110">
        <f t="shared" si="6"/>
        <v>82.464936763667112</v>
      </c>
      <c r="K43" s="110">
        <f t="shared" si="6"/>
        <v>78.486884679033537</v>
      </c>
      <c r="L43" s="110">
        <f t="shared" si="6"/>
        <v>76.046628857889118</v>
      </c>
      <c r="M43" s="110">
        <f t="shared" si="6"/>
        <v>71.773411643566916</v>
      </c>
      <c r="N43" s="110">
        <f t="shared" si="6"/>
        <v>73.508238187409574</v>
      </c>
      <c r="O43" s="110">
        <f t="shared" si="6"/>
        <v>72.974277358922464</v>
      </c>
      <c r="P43" s="110">
        <f t="shared" si="6"/>
        <v>78.060172647677788</v>
      </c>
      <c r="Q43" s="110">
        <f t="shared" si="6"/>
        <v>71.947749607555807</v>
      </c>
      <c r="R43" s="110">
        <f t="shared" si="6"/>
        <v>67.541340575000604</v>
      </c>
      <c r="S43" s="110">
        <f t="shared" si="6"/>
        <v>75.268338403018916</v>
      </c>
      <c r="T43" s="110">
        <f t="shared" si="6"/>
        <v>70.696823199184578</v>
      </c>
      <c r="U43" s="110">
        <f t="shared" si="6"/>
        <v>67.108812270223282</v>
      </c>
      <c r="V43" s="110">
        <f t="shared" si="6"/>
        <v>64.354794697374487</v>
      </c>
      <c r="W43" s="110">
        <f t="shared" si="6"/>
        <v>64.654772636758523</v>
      </c>
      <c r="X43" s="110">
        <f t="shared" si="6"/>
        <v>59.42150208396825</v>
      </c>
      <c r="Y43" s="110">
        <f t="shared" si="6"/>
        <v>54.837718617813451</v>
      </c>
      <c r="Z43" s="110">
        <f t="shared" si="6"/>
        <v>56.561603551485305</v>
      </c>
      <c r="AA43" s="110">
        <f t="shared" si="6"/>
        <v>52.361361257579105</v>
      </c>
      <c r="AB43" s="110">
        <f t="shared" si="6"/>
        <v>49.742086811371287</v>
      </c>
      <c r="AC43" s="110">
        <f t="shared" si="6"/>
        <v>51.798271728259913</v>
      </c>
      <c r="AD43" s="110">
        <f t="shared" si="6"/>
        <v>49.678023671720055</v>
      </c>
      <c r="AE43" s="110">
        <f t="shared" si="6"/>
        <v>49.694483298637941</v>
      </c>
      <c r="AF43" s="111">
        <f>IF(AF84="",   AF83-AF76, AF84)</f>
        <v>44.240884676726765</v>
      </c>
      <c r="AG43" s="111">
        <f t="shared" ref="AG43:AL43" si="8">IF(AG84="",   AG83-AG76, AG84)</f>
        <v>33.991926527594785</v>
      </c>
      <c r="AH43" s="111">
        <f t="shared" si="8"/>
        <v>21.337056115821344</v>
      </c>
      <c r="AI43" s="111">
        <f t="shared" si="8"/>
        <v>16.627792086866009</v>
      </c>
      <c r="AJ43" s="111">
        <f t="shared" si="8"/>
        <v>11.877525474282866</v>
      </c>
      <c r="AK43" s="111">
        <f t="shared" si="8"/>
        <v>7.127258861699719</v>
      </c>
      <c r="AL43" s="111">
        <f t="shared" si="8"/>
        <v>2.3769922491165811</v>
      </c>
      <c r="AM43" s="85"/>
      <c r="AN43" s="85"/>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row>
    <row r="44" spans="2:71" x14ac:dyDescent="0.3">
      <c r="B44" s="109" t="s">
        <v>120</v>
      </c>
      <c r="C44" s="110"/>
      <c r="D44" s="110">
        <f>D76</f>
        <v>5.7518318118993754</v>
      </c>
      <c r="E44" s="110">
        <f t="shared" ref="E44:AL44" si="9">E76</f>
        <v>6.9916653396298827</v>
      </c>
      <c r="F44" s="110">
        <f t="shared" si="9"/>
        <v>5.7923115847924285</v>
      </c>
      <c r="G44" s="110">
        <f t="shared" si="9"/>
        <v>4.9066990187492419</v>
      </c>
      <c r="H44" s="110">
        <f t="shared" si="9"/>
        <v>4.9865075328466508</v>
      </c>
      <c r="I44" s="110">
        <f t="shared" si="9"/>
        <v>4.4618325344255352</v>
      </c>
      <c r="J44" s="110">
        <f t="shared" si="9"/>
        <v>4.7619480631222952</v>
      </c>
      <c r="K44" s="110">
        <f t="shared" si="9"/>
        <v>4.7225337323339893</v>
      </c>
      <c r="L44" s="110">
        <f t="shared" si="9"/>
        <v>5.0081481065246072</v>
      </c>
      <c r="M44" s="110">
        <f t="shared" si="9"/>
        <v>5.2404622841414952</v>
      </c>
      <c r="N44" s="110">
        <f t="shared" si="9"/>
        <v>5.5251418560043479</v>
      </c>
      <c r="O44" s="110">
        <f t="shared" si="9"/>
        <v>6.5793436794968718</v>
      </c>
      <c r="P44" s="110">
        <f t="shared" si="9"/>
        <v>6.3478915454044449</v>
      </c>
      <c r="Q44" s="110">
        <f t="shared" si="9"/>
        <v>6.021544617630469</v>
      </c>
      <c r="R44" s="110">
        <f t="shared" si="9"/>
        <v>5.9424806227914537</v>
      </c>
      <c r="S44" s="110">
        <f t="shared" si="9"/>
        <v>6.120715879805954</v>
      </c>
      <c r="T44" s="110">
        <f t="shared" si="9"/>
        <v>3.6696211627188005</v>
      </c>
      <c r="U44" s="110">
        <f t="shared" si="9"/>
        <v>-0.86172999035752951</v>
      </c>
      <c r="V44" s="110">
        <f t="shared" si="9"/>
        <v>3.3094101738459902</v>
      </c>
      <c r="W44" s="110">
        <f t="shared" si="9"/>
        <v>0.54611372986129758</v>
      </c>
      <c r="X44" s="110">
        <f t="shared" si="9"/>
        <v>-0.98633242179658365</v>
      </c>
      <c r="Y44" s="110">
        <f t="shared" si="9"/>
        <v>0.68339588170250976</v>
      </c>
      <c r="Z44" s="110">
        <f t="shared" si="9"/>
        <v>1.9182940395166261</v>
      </c>
      <c r="AA44" s="110">
        <f t="shared" si="9"/>
        <v>1.5834439296347718</v>
      </c>
      <c r="AB44" s="110">
        <f t="shared" si="9"/>
        <v>5.1593239020623312</v>
      </c>
      <c r="AC44" s="110">
        <f t="shared" si="9"/>
        <v>6.1669128261904991</v>
      </c>
      <c r="AD44" s="110">
        <f t="shared" si="9"/>
        <v>4.4867171938234689</v>
      </c>
      <c r="AE44" s="110">
        <f t="shared" si="9"/>
        <v>6.5947488406649741</v>
      </c>
      <c r="AF44" s="111">
        <f t="shared" si="9"/>
        <v>4.3059122626414466</v>
      </c>
      <c r="AG44" s="111">
        <f t="shared" si="9"/>
        <v>1.9</v>
      </c>
      <c r="AH44" s="111">
        <f t="shared" si="9"/>
        <v>1.9</v>
      </c>
      <c r="AI44" s="111">
        <f t="shared" si="9"/>
        <v>0.80000000000000027</v>
      </c>
      <c r="AJ44" s="111">
        <f t="shared" si="9"/>
        <v>-0.25899741637219392</v>
      </c>
      <c r="AK44" s="111">
        <f t="shared" si="9"/>
        <v>-1.3179948327443873</v>
      </c>
      <c r="AL44" s="111">
        <f t="shared" si="9"/>
        <v>-2.3769922491165811</v>
      </c>
      <c r="AM44" s="85"/>
      <c r="AN44" s="85"/>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row>
    <row r="45" spans="2:71" x14ac:dyDescent="0.3">
      <c r="B45" s="112" t="s">
        <v>126</v>
      </c>
      <c r="C45" s="113">
        <f t="shared" ref="C45:AL46" si="10">C85</f>
        <v>54.82281482466999</v>
      </c>
      <c r="D45" s="113">
        <f t="shared" si="10"/>
        <v>65.404965206201922</v>
      </c>
      <c r="E45" s="113">
        <f t="shared" si="10"/>
        <v>59.570864507354791</v>
      </c>
      <c r="F45" s="113">
        <f t="shared" si="10"/>
        <v>61.659614701083164</v>
      </c>
      <c r="G45" s="113">
        <f t="shared" si="10"/>
        <v>65.676550650045158</v>
      </c>
      <c r="H45" s="113">
        <f t="shared" si="10"/>
        <v>62.63042843035835</v>
      </c>
      <c r="I45" s="113">
        <f t="shared" si="10"/>
        <v>75.961223946549708</v>
      </c>
      <c r="J45" s="113">
        <f t="shared" si="10"/>
        <v>66.578438165920332</v>
      </c>
      <c r="K45" s="113">
        <f t="shared" si="10"/>
        <v>62.37238254641138</v>
      </c>
      <c r="L45" s="113">
        <f t="shared" si="10"/>
        <v>59.818199823175661</v>
      </c>
      <c r="M45" s="113">
        <f t="shared" si="10"/>
        <v>55.585748207587464</v>
      </c>
      <c r="N45" s="113">
        <f t="shared" si="10"/>
        <v>57.298898462257675</v>
      </c>
      <c r="O45" s="113">
        <f t="shared" si="10"/>
        <v>56.872256442921895</v>
      </c>
      <c r="P45" s="113">
        <f t="shared" si="10"/>
        <v>62.03101108374976</v>
      </c>
      <c r="Q45" s="113">
        <f t="shared" si="10"/>
        <v>56.477137670963621</v>
      </c>
      <c r="R45" s="113">
        <f t="shared" si="10"/>
        <v>52.908691291879954</v>
      </c>
      <c r="S45" s="113">
        <f t="shared" si="10"/>
        <v>60.834945062170007</v>
      </c>
      <c r="T45" s="113">
        <f t="shared" si="10"/>
        <v>56.0776497592664</v>
      </c>
      <c r="U45" s="113">
        <f t="shared" si="10"/>
        <v>52.616791347411208</v>
      </c>
      <c r="V45" s="113">
        <f t="shared" si="10"/>
        <v>50.161755445295988</v>
      </c>
      <c r="W45" s="113">
        <f t="shared" si="10"/>
        <v>50.657748369045599</v>
      </c>
      <c r="X45" s="113">
        <f t="shared" si="10"/>
        <v>45.632085021666796</v>
      </c>
      <c r="Y45" s="113">
        <f t="shared" si="10"/>
        <v>41.199603839065958</v>
      </c>
      <c r="Z45" s="113">
        <f t="shared" si="10"/>
        <v>43.060136507016004</v>
      </c>
      <c r="AA45" s="113">
        <f t="shared" si="10"/>
        <v>38.849205227081768</v>
      </c>
      <c r="AB45" s="113">
        <f t="shared" si="10"/>
        <v>36.475789401769809</v>
      </c>
      <c r="AC45" s="113">
        <f t="shared" si="10"/>
        <v>38.280748418173125</v>
      </c>
      <c r="AD45" s="113">
        <f t="shared" si="10"/>
        <v>36.194376897390825</v>
      </c>
      <c r="AE45" s="113">
        <f>AE85</f>
        <v>36.224970316612328</v>
      </c>
      <c r="AF45" s="114">
        <f t="shared" si="10"/>
        <v>31.26903192171666</v>
      </c>
      <c r="AG45" s="114">
        <f t="shared" si="10"/>
        <v>21.884031995590966</v>
      </c>
      <c r="AH45" s="114">
        <f t="shared" si="10"/>
        <v>10.093119806823813</v>
      </c>
      <c r="AI45" s="114">
        <f t="shared" si="10"/>
        <v>6.3546489413530498</v>
      </c>
      <c r="AJ45" s="114">
        <f t="shared" si="10"/>
        <v>2.5751754922544787</v>
      </c>
      <c r="AK45" s="114">
        <f t="shared" si="10"/>
        <v>-1.2042979568440986</v>
      </c>
      <c r="AL45" s="114">
        <f t="shared" si="10"/>
        <v>-4.9837714059426643</v>
      </c>
      <c r="AM45" s="85"/>
      <c r="AN45" s="85"/>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row>
    <row r="46" spans="2:71" x14ac:dyDescent="0.3">
      <c r="B46" s="38" t="s">
        <v>127</v>
      </c>
      <c r="C46" s="110">
        <f>C86</f>
        <v>16.177205561910327</v>
      </c>
      <c r="D46" s="110">
        <f t="shared" si="10"/>
        <v>16.225707582422046</v>
      </c>
      <c r="E46" s="110">
        <f t="shared" si="10"/>
        <v>16.072675822937079</v>
      </c>
      <c r="F46" s="110">
        <f t="shared" si="10"/>
        <v>16.144498755273524</v>
      </c>
      <c r="G46" s="110">
        <f t="shared" si="10"/>
        <v>16.008168055746779</v>
      </c>
      <c r="H46" s="110">
        <f t="shared" si="10"/>
        <v>16.101536013845475</v>
      </c>
      <c r="I46" s="110">
        <f t="shared" si="10"/>
        <v>15.961747197631354</v>
      </c>
      <c r="J46" s="110">
        <f t="shared" si="10"/>
        <v>15.88649859774678</v>
      </c>
      <c r="K46" s="110">
        <f t="shared" si="10"/>
        <v>16.114502132622157</v>
      </c>
      <c r="L46" s="110">
        <f t="shared" si="10"/>
        <v>16.228429034713457</v>
      </c>
      <c r="M46" s="110">
        <f t="shared" si="10"/>
        <v>16.187663435979452</v>
      </c>
      <c r="N46" s="110">
        <f t="shared" si="10"/>
        <v>16.209339725151899</v>
      </c>
      <c r="O46" s="110">
        <f t="shared" si="10"/>
        <v>16.102020916000569</v>
      </c>
      <c r="P46" s="110">
        <f t="shared" si="10"/>
        <v>16.029161563928028</v>
      </c>
      <c r="Q46" s="110">
        <f t="shared" si="10"/>
        <v>15.470611936592185</v>
      </c>
      <c r="R46" s="110">
        <f t="shared" si="10"/>
        <v>14.632649283120649</v>
      </c>
      <c r="S46" s="110">
        <f t="shared" si="10"/>
        <v>14.433393340848909</v>
      </c>
      <c r="T46" s="110">
        <f t="shared" si="10"/>
        <v>14.619173439918178</v>
      </c>
      <c r="U46" s="110">
        <f t="shared" si="10"/>
        <v>14.492020922812074</v>
      </c>
      <c r="V46" s="110">
        <f t="shared" si="10"/>
        <v>14.193039252078499</v>
      </c>
      <c r="W46" s="110">
        <f t="shared" si="10"/>
        <v>13.997024267712924</v>
      </c>
      <c r="X46" s="110">
        <f t="shared" si="10"/>
        <v>13.789417062301453</v>
      </c>
      <c r="Y46" s="110">
        <f t="shared" si="10"/>
        <v>13.638114778747493</v>
      </c>
      <c r="Z46" s="110">
        <f t="shared" si="10"/>
        <v>13.501467044469301</v>
      </c>
      <c r="AA46" s="110">
        <f t="shared" si="10"/>
        <v>13.512156030497337</v>
      </c>
      <c r="AB46" s="110">
        <f t="shared" si="10"/>
        <v>13.266297409601478</v>
      </c>
      <c r="AC46" s="110">
        <f t="shared" si="10"/>
        <v>13.517523310086787</v>
      </c>
      <c r="AD46" s="110">
        <f t="shared" si="10"/>
        <v>13.48364677432923</v>
      </c>
      <c r="AE46" s="110">
        <f t="shared" si="10"/>
        <v>13.469512982025613</v>
      </c>
      <c r="AF46" s="110">
        <f t="shared" si="10"/>
        <v>12.971852755010108</v>
      </c>
      <c r="AG46" s="110">
        <f t="shared" si="10"/>
        <v>12.107894532003817</v>
      </c>
      <c r="AH46" s="110">
        <f t="shared" si="10"/>
        <v>11.243936308997529</v>
      </c>
      <c r="AI46" s="110">
        <f t="shared" si="10"/>
        <v>10.273143145512959</v>
      </c>
      <c r="AJ46" s="110">
        <f t="shared" si="10"/>
        <v>9.302349982028387</v>
      </c>
      <c r="AK46" s="110">
        <f t="shared" si="10"/>
        <v>8.3315568185438167</v>
      </c>
      <c r="AL46" s="110">
        <f t="shared" si="10"/>
        <v>7.3607636550592455</v>
      </c>
      <c r="AM46" s="85"/>
      <c r="AN46" s="85"/>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row>
    <row r="47" spans="2:71" x14ac:dyDescent="0.3">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E47" s="38"/>
      <c r="AL47" s="85"/>
      <c r="AM47" s="85"/>
      <c r="AN47" s="85"/>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row>
    <row r="48" spans="2:71" x14ac:dyDescent="0.3">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E48" s="38"/>
      <c r="AL48" s="85"/>
      <c r="AM48" s="85"/>
      <c r="AN48" s="85"/>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row>
    <row r="49" spans="2:69" x14ac:dyDescent="0.3">
      <c r="B49" s="109" t="str">
        <f>B42&amp;", from 1990"</f>
        <v>Net total, from 1990</v>
      </c>
      <c r="C49" s="115">
        <f t="shared" ref="C49:AL53" si="11">C42/$C42-1</f>
        <v>0</v>
      </c>
      <c r="D49" s="115">
        <f t="shared" si="11"/>
        <v>0.12814425585985711</v>
      </c>
      <c r="E49" s="115">
        <f t="shared" si="11"/>
        <v>6.6854664266075225E-2</v>
      </c>
      <c r="F49" s="115">
        <f t="shared" si="11"/>
        <v>7.9264403689645047E-2</v>
      </c>
      <c r="G49" s="115">
        <f t="shared" si="11"/>
        <v>0.11793099727788614</v>
      </c>
      <c r="H49" s="115">
        <f t="shared" si="11"/>
        <v>8.0840080082898336E-2</v>
      </c>
      <c r="I49" s="115">
        <f t="shared" si="11"/>
        <v>0.24436765825488616</v>
      </c>
      <c r="J49" s="115">
        <f t="shared" si="11"/>
        <v>0.12613514025211892</v>
      </c>
      <c r="K49" s="115">
        <f t="shared" si="11"/>
        <v>7.4267988121520245E-2</v>
      </c>
      <c r="L49" s="115">
        <f t="shared" si="11"/>
        <v>4.6450676373237521E-2</v>
      </c>
      <c r="M49" s="115">
        <f t="shared" si="11"/>
        <v>-5.7190522261695298E-3</v>
      </c>
      <c r="N49" s="115">
        <f t="shared" si="11"/>
        <v>2.0353606534556645E-2</v>
      </c>
      <c r="O49" s="115">
        <f t="shared" si="11"/>
        <v>2.7070132833056038E-2</v>
      </c>
      <c r="P49" s="115">
        <f t="shared" si="11"/>
        <v>8.9743000649874949E-2</v>
      </c>
      <c r="Q49" s="115">
        <f t="shared" si="11"/>
        <v>6.6158187581202288E-3</v>
      </c>
      <c r="R49" s="115">
        <f t="shared" si="11"/>
        <v>-5.1293492193797752E-2</v>
      </c>
      <c r="S49" s="115">
        <f t="shared" si="11"/>
        <v>5.0766334734757113E-2</v>
      </c>
      <c r="T49" s="115">
        <f t="shared" si="11"/>
        <v>-3.9898462293555315E-2</v>
      </c>
      <c r="U49" s="115">
        <f t="shared" si="11"/>
        <v>-0.14472278308834075</v>
      </c>
      <c r="V49" s="115">
        <f t="shared" si="11"/>
        <v>-0.12642714463537186</v>
      </c>
      <c r="W49" s="115">
        <f t="shared" si="11"/>
        <v>-0.15822960479628001</v>
      </c>
      <c r="X49" s="115">
        <f t="shared" si="11"/>
        <v>-0.24557780420749897</v>
      </c>
      <c r="Y49" s="115">
        <f t="shared" si="11"/>
        <v>-0.28319946094574155</v>
      </c>
      <c r="Z49" s="115">
        <f t="shared" si="11"/>
        <v>-0.24500034815703386</v>
      </c>
      <c r="AA49" s="115">
        <f t="shared" si="11"/>
        <v>-0.30355026576944943</v>
      </c>
      <c r="AB49" s="115">
        <f t="shared" si="11"/>
        <v>-0.29120009299216165</v>
      </c>
      <c r="AC49" s="115">
        <f t="shared" si="11"/>
        <v>-0.25164550622679127</v>
      </c>
      <c r="AD49" s="115">
        <f t="shared" si="11"/>
        <v>-0.30071080524699667</v>
      </c>
      <c r="AE49" s="115">
        <f t="shared" si="11"/>
        <v>-0.27328274469788649</v>
      </c>
      <c r="AF49" s="115">
        <f t="shared" si="11"/>
        <v>-0.37324078363376267</v>
      </c>
      <c r="AG49" s="115">
        <f t="shared" si="11"/>
        <v>-0.53662039181688126</v>
      </c>
      <c r="AH49" s="115">
        <f t="shared" si="11"/>
        <v>-0.7</v>
      </c>
      <c r="AI49" s="115">
        <f t="shared" si="11"/>
        <v>-0.77499999999999991</v>
      </c>
      <c r="AJ49" s="115">
        <f t="shared" si="11"/>
        <v>-0.85</v>
      </c>
      <c r="AK49" s="115">
        <f t="shared" si="11"/>
        <v>-0.92500000000000004</v>
      </c>
      <c r="AL49" s="115">
        <f t="shared" si="11"/>
        <v>-1</v>
      </c>
      <c r="AM49" s="85"/>
      <c r="AN49" s="85"/>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row>
    <row r="50" spans="2:69" x14ac:dyDescent="0.3">
      <c r="B50" s="109" t="str">
        <f>B43&amp;", from 1990"</f>
        <v>Total GHG, excl. LULUCF, from 1990</v>
      </c>
      <c r="C50" s="115">
        <f t="shared" si="11"/>
        <v>0</v>
      </c>
      <c r="D50" s="115">
        <f t="shared" si="11"/>
        <v>0.1497274556283501</v>
      </c>
      <c r="E50" s="115">
        <f t="shared" si="11"/>
        <v>6.5401670568945747E-2</v>
      </c>
      <c r="F50" s="115">
        <f t="shared" si="11"/>
        <v>9.5832269240621271E-2</v>
      </c>
      <c r="G50" s="115">
        <f t="shared" si="11"/>
        <v>0.15048866551073736</v>
      </c>
      <c r="H50" s="115">
        <f t="shared" si="11"/>
        <v>0.10890058926074508</v>
      </c>
      <c r="I50" s="115">
        <f t="shared" si="11"/>
        <v>0.2946893626745406</v>
      </c>
      <c r="J50" s="115">
        <f t="shared" si="11"/>
        <v>0.16147764908605255</v>
      </c>
      <c r="K50" s="115">
        <f t="shared" si="11"/>
        <v>0.10544876257343039</v>
      </c>
      <c r="L50" s="115">
        <f t="shared" si="11"/>
        <v>7.1078972144389185E-2</v>
      </c>
      <c r="M50" s="115">
        <f t="shared" si="11"/>
        <v>1.0892831477732567E-2</v>
      </c>
      <c r="N50" s="115">
        <f t="shared" si="11"/>
        <v>3.5327001135669223E-2</v>
      </c>
      <c r="O50" s="115">
        <f t="shared" si="11"/>
        <v>2.7806428245974235E-2</v>
      </c>
      <c r="P50" s="115">
        <f t="shared" si="11"/>
        <v>9.9438735688474722E-2</v>
      </c>
      <c r="Q50" s="115">
        <f t="shared" si="11"/>
        <v>1.3348295054216974E-2</v>
      </c>
      <c r="R50" s="115">
        <f t="shared" si="11"/>
        <v>-4.8713786175664797E-2</v>
      </c>
      <c r="S50" s="115">
        <f t="shared" si="11"/>
        <v>6.011713789937656E-2</v>
      </c>
      <c r="T50" s="115">
        <f t="shared" si="11"/>
        <v>-4.2703816948910234E-3</v>
      </c>
      <c r="U50" s="115">
        <f t="shared" si="11"/>
        <v>-5.4805732381064343E-2</v>
      </c>
      <c r="V50" s="115">
        <f t="shared" si="11"/>
        <v>-9.3594701142675207E-2</v>
      </c>
      <c r="W50" s="115">
        <f t="shared" si="11"/>
        <v>-8.9369660956056696E-2</v>
      </c>
      <c r="X50" s="115">
        <f t="shared" si="11"/>
        <v>-0.16307767574670329</v>
      </c>
      <c r="Y50" s="115">
        <f t="shared" si="11"/>
        <v>-0.22763798771840493</v>
      </c>
      <c r="Z50" s="115">
        <f t="shared" si="11"/>
        <v>-0.20335792520172302</v>
      </c>
      <c r="AA50" s="115">
        <f t="shared" si="11"/>
        <v>-0.2625162503829942</v>
      </c>
      <c r="AB50" s="115">
        <f t="shared" si="11"/>
        <v>-0.29940742917345675</v>
      </c>
      <c r="AC50" s="115">
        <f t="shared" si="11"/>
        <v>-0.27044708654688954</v>
      </c>
      <c r="AD50" s="115">
        <f t="shared" si="11"/>
        <v>-0.30030972665594224</v>
      </c>
      <c r="AE50" s="115">
        <f t="shared" si="11"/>
        <v>-0.30007790099126963</v>
      </c>
      <c r="AF50" s="115">
        <f t="shared" si="11"/>
        <v>-0.37688912713201539</v>
      </c>
      <c r="AG50" s="115">
        <f t="shared" si="11"/>
        <v>-0.5212406089108732</v>
      </c>
      <c r="AH50" s="115">
        <f t="shared" si="11"/>
        <v>-0.69947816916607186</v>
      </c>
      <c r="AI50" s="115">
        <f t="shared" si="11"/>
        <v>-0.76580581250074087</v>
      </c>
      <c r="AJ50" s="115">
        <f t="shared" si="11"/>
        <v>-0.83271095684744578</v>
      </c>
      <c r="AK50" s="115">
        <f t="shared" si="11"/>
        <v>-0.8996161011941507</v>
      </c>
      <c r="AL50" s="115">
        <f t="shared" si="11"/>
        <v>-0.96652124554085539</v>
      </c>
      <c r="AM50" s="85"/>
      <c r="AN50" s="85"/>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row>
    <row r="51" spans="2:69" x14ac:dyDescent="0.3">
      <c r="B51" s="109" t="str">
        <f>B44&amp;", from 1990"</f>
        <v>LULUCF, from 1990</v>
      </c>
      <c r="C51" s="115" t="e">
        <f t="shared" si="11"/>
        <v>#DIV/0!</v>
      </c>
      <c r="D51" s="115" t="e">
        <f t="shared" si="11"/>
        <v>#DIV/0!</v>
      </c>
      <c r="E51" s="115" t="e">
        <f t="shared" si="11"/>
        <v>#DIV/0!</v>
      </c>
      <c r="F51" s="115" t="e">
        <f t="shared" si="11"/>
        <v>#DIV/0!</v>
      </c>
      <c r="G51" s="115" t="e">
        <f t="shared" si="11"/>
        <v>#DIV/0!</v>
      </c>
      <c r="H51" s="115" t="e">
        <f t="shared" si="11"/>
        <v>#DIV/0!</v>
      </c>
      <c r="I51" s="115" t="e">
        <f t="shared" si="11"/>
        <v>#DIV/0!</v>
      </c>
      <c r="J51" s="115" t="e">
        <f t="shared" si="11"/>
        <v>#DIV/0!</v>
      </c>
      <c r="K51" s="115" t="e">
        <f t="shared" si="11"/>
        <v>#DIV/0!</v>
      </c>
      <c r="L51" s="115" t="e">
        <f t="shared" si="11"/>
        <v>#DIV/0!</v>
      </c>
      <c r="M51" s="115" t="e">
        <f t="shared" si="11"/>
        <v>#DIV/0!</v>
      </c>
      <c r="N51" s="115" t="e">
        <f t="shared" si="11"/>
        <v>#DIV/0!</v>
      </c>
      <c r="O51" s="115" t="e">
        <f t="shared" si="11"/>
        <v>#DIV/0!</v>
      </c>
      <c r="P51" s="115" t="e">
        <f t="shared" si="11"/>
        <v>#DIV/0!</v>
      </c>
      <c r="Q51" s="115" t="e">
        <f t="shared" si="11"/>
        <v>#DIV/0!</v>
      </c>
      <c r="R51" s="115" t="e">
        <f t="shared" si="11"/>
        <v>#DIV/0!</v>
      </c>
      <c r="S51" s="115" t="e">
        <f t="shared" si="11"/>
        <v>#DIV/0!</v>
      </c>
      <c r="T51" s="115" t="e">
        <f t="shared" si="11"/>
        <v>#DIV/0!</v>
      </c>
      <c r="U51" s="115" t="e">
        <f t="shared" si="11"/>
        <v>#DIV/0!</v>
      </c>
      <c r="V51" s="115" t="e">
        <f t="shared" si="11"/>
        <v>#DIV/0!</v>
      </c>
      <c r="W51" s="115" t="e">
        <f t="shared" si="11"/>
        <v>#DIV/0!</v>
      </c>
      <c r="X51" s="115" t="e">
        <f t="shared" si="11"/>
        <v>#DIV/0!</v>
      </c>
      <c r="Y51" s="115" t="e">
        <f t="shared" si="11"/>
        <v>#DIV/0!</v>
      </c>
      <c r="Z51" s="115" t="e">
        <f t="shared" si="11"/>
        <v>#DIV/0!</v>
      </c>
      <c r="AA51" s="115" t="e">
        <f t="shared" si="11"/>
        <v>#DIV/0!</v>
      </c>
      <c r="AB51" s="115" t="e">
        <f t="shared" si="11"/>
        <v>#DIV/0!</v>
      </c>
      <c r="AC51" s="115" t="e">
        <f t="shared" si="11"/>
        <v>#DIV/0!</v>
      </c>
      <c r="AD51" s="115" t="e">
        <f t="shared" si="11"/>
        <v>#DIV/0!</v>
      </c>
      <c r="AE51" s="115" t="e">
        <f t="shared" si="11"/>
        <v>#DIV/0!</v>
      </c>
      <c r="AF51" s="115" t="e">
        <f t="shared" si="11"/>
        <v>#DIV/0!</v>
      </c>
      <c r="AG51" s="115" t="e">
        <f t="shared" si="11"/>
        <v>#DIV/0!</v>
      </c>
      <c r="AH51" s="115" t="e">
        <f t="shared" si="11"/>
        <v>#DIV/0!</v>
      </c>
      <c r="AI51" s="115" t="e">
        <f t="shared" si="11"/>
        <v>#DIV/0!</v>
      </c>
      <c r="AJ51" s="115" t="e">
        <f t="shared" si="11"/>
        <v>#DIV/0!</v>
      </c>
      <c r="AK51" s="115" t="e">
        <f t="shared" si="11"/>
        <v>#DIV/0!</v>
      </c>
      <c r="AL51" s="115" t="e">
        <f t="shared" si="11"/>
        <v>#DIV/0!</v>
      </c>
      <c r="AM51" s="85"/>
      <c r="AN51" s="85"/>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row>
    <row r="52" spans="2:69" x14ac:dyDescent="0.3">
      <c r="B52" s="109" t="str">
        <f>B45&amp;", from 1990"</f>
        <v>Energy related CO₂, from 1990</v>
      </c>
      <c r="C52" s="115">
        <f t="shared" si="11"/>
        <v>0</v>
      </c>
      <c r="D52" s="115">
        <f t="shared" si="11"/>
        <v>0.19302457225837322</v>
      </c>
      <c r="E52" s="115">
        <f t="shared" si="11"/>
        <v>8.660718530906597E-2</v>
      </c>
      <c r="F52" s="115">
        <f t="shared" si="11"/>
        <v>0.1247072026177074</v>
      </c>
      <c r="G52" s="115">
        <f t="shared" si="11"/>
        <v>0.1979784485726741</v>
      </c>
      <c r="H52" s="115">
        <f t="shared" si="11"/>
        <v>0.14241540918061313</v>
      </c>
      <c r="I52" s="115">
        <f t="shared" si="11"/>
        <v>0.38557686593588669</v>
      </c>
      <c r="J52" s="115">
        <f t="shared" si="11"/>
        <v>0.21442940095006513</v>
      </c>
      <c r="K52" s="115">
        <f t="shared" si="11"/>
        <v>0.13770850230667331</v>
      </c>
      <c r="L52" s="115">
        <f t="shared" si="11"/>
        <v>9.1118725196462691E-2</v>
      </c>
      <c r="M52" s="115">
        <f t="shared" si="11"/>
        <v>1.3916348245843091E-2</v>
      </c>
      <c r="N52" s="115">
        <f t="shared" si="11"/>
        <v>4.516520440452565E-2</v>
      </c>
      <c r="O52" s="115">
        <f t="shared" si="11"/>
        <v>3.7383006049694245E-2</v>
      </c>
      <c r="P52" s="115">
        <f t="shared" si="11"/>
        <v>0.13148168845639274</v>
      </c>
      <c r="Q52" s="115">
        <f t="shared" si="11"/>
        <v>3.0175810045222073E-2</v>
      </c>
      <c r="R52" s="115">
        <f t="shared" si="11"/>
        <v>-3.4914725537381397E-2</v>
      </c>
      <c r="S52" s="115">
        <f t="shared" si="11"/>
        <v>0.10966474918749691</v>
      </c>
      <c r="T52" s="115">
        <f t="shared" si="11"/>
        <v>2.2888918392999669E-2</v>
      </c>
      <c r="U52" s="115">
        <f t="shared" si="11"/>
        <v>-4.0239150147870273E-2</v>
      </c>
      <c r="V52" s="115">
        <f t="shared" si="11"/>
        <v>-8.5020431626515958E-2</v>
      </c>
      <c r="W52" s="115">
        <f t="shared" si="11"/>
        <v>-7.597323247528931E-2</v>
      </c>
      <c r="X52" s="115">
        <f t="shared" si="11"/>
        <v>-0.16764425234997993</v>
      </c>
      <c r="Y52" s="115">
        <f t="shared" si="11"/>
        <v>-0.24849528484031169</v>
      </c>
      <c r="Z52" s="115">
        <f t="shared" si="11"/>
        <v>-0.21455808781932229</v>
      </c>
      <c r="AA52" s="115">
        <f t="shared" si="11"/>
        <v>-0.29136792134212308</v>
      </c>
      <c r="AB52" s="115">
        <f t="shared" si="11"/>
        <v>-0.33466040519036089</v>
      </c>
      <c r="AC52" s="115">
        <f t="shared" si="11"/>
        <v>-0.30173690386749386</v>
      </c>
      <c r="AD52" s="115">
        <f t="shared" si="11"/>
        <v>-0.33979353279934943</v>
      </c>
      <c r="AE52" s="115">
        <f t="shared" si="11"/>
        <v>-0.33923549105487971</v>
      </c>
      <c r="AF52" s="115">
        <f t="shared" si="11"/>
        <v>-0.4296346872790312</v>
      </c>
      <c r="AG52" s="115">
        <f t="shared" si="11"/>
        <v>-0.60082253956534792</v>
      </c>
      <c r="AH52" s="115">
        <f t="shared" si="11"/>
        <v>-0.81589562960050788</v>
      </c>
      <c r="AI52" s="115">
        <f t="shared" si="11"/>
        <v>-0.88408751061622814</v>
      </c>
      <c r="AJ52" s="115">
        <f t="shared" si="11"/>
        <v>-0.95302730258396617</v>
      </c>
      <c r="AK52" s="115">
        <f t="shared" si="11"/>
        <v>-1.0219670945517043</v>
      </c>
      <c r="AL52" s="115">
        <f t="shared" si="11"/>
        <v>-1.0909068865194422</v>
      </c>
      <c r="AM52" s="85"/>
      <c r="AN52" s="85"/>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row>
    <row r="53" spans="2:69" x14ac:dyDescent="0.3">
      <c r="B53" s="109" t="str">
        <f>B46&amp;", from 1990"</f>
        <v>Non-CO₂, from 1990</v>
      </c>
      <c r="C53" s="115">
        <f t="shared" si="11"/>
        <v>0</v>
      </c>
      <c r="D53" s="115">
        <f t="shared" si="11"/>
        <v>2.9981705014565652E-3</v>
      </c>
      <c r="E53" s="115">
        <f t="shared" si="11"/>
        <v>-6.461544830670074E-3</v>
      </c>
      <c r="F53" s="115">
        <f t="shared" si="11"/>
        <v>-2.021783460167681E-3</v>
      </c>
      <c r="G53" s="115">
        <f t="shared" si="11"/>
        <v>-1.0449116537256109E-2</v>
      </c>
      <c r="H53" s="115">
        <f t="shared" si="11"/>
        <v>-4.6775413575146363E-3</v>
      </c>
      <c r="I53" s="115">
        <f t="shared" si="11"/>
        <v>-1.3318639208385608E-2</v>
      </c>
      <c r="J53" s="115">
        <f t="shared" si="11"/>
        <v>-1.7970159497016303E-2</v>
      </c>
      <c r="K53" s="115">
        <f t="shared" si="11"/>
        <v>-3.876035885691409E-3</v>
      </c>
      <c r="L53" s="115">
        <f t="shared" si="11"/>
        <v>3.1663980906404543E-3</v>
      </c>
      <c r="M53" s="115">
        <f t="shared" si="11"/>
        <v>6.4645738901591976E-4</v>
      </c>
      <c r="N53" s="115">
        <f t="shared" si="11"/>
        <v>1.9863852949506544E-3</v>
      </c>
      <c r="O53" s="115">
        <f t="shared" si="11"/>
        <v>-4.6475669498063921E-3</v>
      </c>
      <c r="P53" s="115">
        <f t="shared" si="11"/>
        <v>-9.1513949931422145E-3</v>
      </c>
      <c r="Q53" s="115">
        <f t="shared" si="11"/>
        <v>-4.3678348687231638E-2</v>
      </c>
      <c r="R53" s="115">
        <f t="shared" si="11"/>
        <v>-9.5477322883649185E-2</v>
      </c>
      <c r="S53" s="115">
        <f t="shared" si="11"/>
        <v>-0.10779440332805512</v>
      </c>
      <c r="T53" s="115">
        <f t="shared" si="11"/>
        <v>-9.6310337161108817E-2</v>
      </c>
      <c r="U53" s="115">
        <f t="shared" si="11"/>
        <v>-0.10417031746608119</v>
      </c>
      <c r="V53" s="115">
        <f t="shared" si="11"/>
        <v>-0.12265198103828279</v>
      </c>
      <c r="W53" s="115">
        <f t="shared" si="11"/>
        <v>-0.13476872046002186</v>
      </c>
      <c r="X53" s="115">
        <f t="shared" si="11"/>
        <v>-0.14760203735254418</v>
      </c>
      <c r="Y53" s="115">
        <f t="shared" si="11"/>
        <v>-0.15695484448446351</v>
      </c>
      <c r="Z53" s="115">
        <f t="shared" si="11"/>
        <v>-0.16540177518304677</v>
      </c>
      <c r="AA53" s="115">
        <f t="shared" si="11"/>
        <v>-0.16474103152202768</v>
      </c>
      <c r="AB53" s="115">
        <f t="shared" si="11"/>
        <v>-0.17993887394017305</v>
      </c>
      <c r="AC53" s="115">
        <f t="shared" si="11"/>
        <v>-0.16440925113085259</v>
      </c>
      <c r="AD53" s="115">
        <f t="shared" si="11"/>
        <v>-0.16650334183322457</v>
      </c>
      <c r="AE53" s="115">
        <f t="shared" si="11"/>
        <v>-0.16737702747995309</v>
      </c>
      <c r="AF53" s="115">
        <f t="shared" si="11"/>
        <v>-0.19814008016608942</v>
      </c>
      <c r="AG53" s="115">
        <f t="shared" si="11"/>
        <v>-0.25154598019622221</v>
      </c>
      <c r="AH53" s="115">
        <f t="shared" si="11"/>
        <v>-0.30495188022635478</v>
      </c>
      <c r="AI53" s="115">
        <f t="shared" si="11"/>
        <v>-0.36496182197861438</v>
      </c>
      <c r="AJ53" s="115">
        <f t="shared" si="11"/>
        <v>-0.4249717637308742</v>
      </c>
      <c r="AK53" s="115">
        <f t="shared" si="11"/>
        <v>-0.48498170548313391</v>
      </c>
      <c r="AL53" s="115">
        <f t="shared" si="11"/>
        <v>-0.54499164723539373</v>
      </c>
      <c r="AM53" s="85"/>
      <c r="AN53" s="85"/>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row>
    <row r="54" spans="2:69" x14ac:dyDescent="0.3">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E54" s="38"/>
      <c r="AL54" s="85"/>
      <c r="AM54" s="85"/>
      <c r="AN54" s="85"/>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row>
    <row r="55" spans="2:69" x14ac:dyDescent="0.3">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E55" s="38"/>
      <c r="AL55" s="85"/>
      <c r="AM55" s="85"/>
      <c r="AN55" s="85"/>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row>
    <row r="56" spans="2:69" x14ac:dyDescent="0.3">
      <c r="B56" s="109" t="str">
        <f>B42&amp;", from 2005"</f>
        <v>Net total, from 2005</v>
      </c>
      <c r="C56" s="115"/>
      <c r="D56" s="115"/>
      <c r="E56" s="115"/>
      <c r="F56" s="115"/>
      <c r="G56" s="115"/>
      <c r="H56" s="115"/>
      <c r="I56" s="115"/>
      <c r="J56" s="115"/>
      <c r="K56" s="115"/>
      <c r="L56" s="115"/>
      <c r="M56" s="115"/>
      <c r="N56" s="115"/>
      <c r="O56" s="115"/>
      <c r="P56" s="115"/>
      <c r="Q56" s="115"/>
      <c r="R56" s="115">
        <f t="shared" ref="R56:AL60" si="12">R42/$R42-1</f>
        <v>0</v>
      </c>
      <c r="S56" s="115">
        <f t="shared" si="12"/>
        <v>0.10757787164816546</v>
      </c>
      <c r="T56" s="115">
        <f t="shared" si="12"/>
        <v>1.2011122308618338E-2</v>
      </c>
      <c r="U56" s="115">
        <f t="shared" si="12"/>
        <v>-9.848071044710105E-2</v>
      </c>
      <c r="V56" s="115">
        <f t="shared" si="12"/>
        <v>-7.919588600199845E-2</v>
      </c>
      <c r="W56" s="115">
        <f t="shared" si="12"/>
        <v>-0.11271780231566264</v>
      </c>
      <c r="X56" s="115">
        <f t="shared" si="12"/>
        <v>-0.20478863633281696</v>
      </c>
      <c r="Y56" s="115">
        <f t="shared" si="12"/>
        <v>-0.244444374359996</v>
      </c>
      <c r="Z56" s="115">
        <f t="shared" si="12"/>
        <v>-0.20417995910154085</v>
      </c>
      <c r="AA56" s="115">
        <f t="shared" si="12"/>
        <v>-0.2658954813738682</v>
      </c>
      <c r="AB56" s="115">
        <f t="shared" si="12"/>
        <v>-0.25287757470234518</v>
      </c>
      <c r="AC56" s="115">
        <f t="shared" si="12"/>
        <v>-0.21118439937372124</v>
      </c>
      <c r="AD56" s="115">
        <f t="shared" si="12"/>
        <v>-0.26290250040547714</v>
      </c>
      <c r="AE56" s="115">
        <f t="shared" si="12"/>
        <v>-0.23399149334120062</v>
      </c>
      <c r="AF56" s="115">
        <f t="shared" si="12"/>
        <v>-0.33935394011836062</v>
      </c>
      <c r="AG56" s="115">
        <f t="shared" si="12"/>
        <v>-0.51156695524873963</v>
      </c>
      <c r="AH56" s="115">
        <f t="shared" si="12"/>
        <v>-0.68377997037911875</v>
      </c>
      <c r="AI56" s="115">
        <f t="shared" si="12"/>
        <v>-0.76283497778433906</v>
      </c>
      <c r="AJ56" s="115">
        <f t="shared" si="12"/>
        <v>-0.84188998518955938</v>
      </c>
      <c r="AK56" s="115">
        <f t="shared" si="12"/>
        <v>-0.9209449925947798</v>
      </c>
      <c r="AL56" s="115">
        <f t="shared" si="12"/>
        <v>-1</v>
      </c>
      <c r="AM56" s="85"/>
      <c r="AN56" s="85"/>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row>
    <row r="57" spans="2:69" x14ac:dyDescent="0.3">
      <c r="B57" s="109" t="str">
        <f>B43&amp;", from 2005"</f>
        <v>Total GHG, excl. LULUCF, from 2005</v>
      </c>
      <c r="C57" s="115"/>
      <c r="D57" s="115"/>
      <c r="E57" s="115"/>
      <c r="F57" s="115"/>
      <c r="G57" s="115"/>
      <c r="H57" s="115"/>
      <c r="I57" s="115"/>
      <c r="J57" s="115"/>
      <c r="K57" s="115"/>
      <c r="L57" s="115"/>
      <c r="M57" s="115"/>
      <c r="N57" s="115"/>
      <c r="O57" s="115"/>
      <c r="P57" s="115"/>
      <c r="Q57" s="115"/>
      <c r="R57" s="115">
        <f t="shared" si="12"/>
        <v>0</v>
      </c>
      <c r="S57" s="115">
        <f t="shared" si="12"/>
        <v>0.11440397484319909</v>
      </c>
      <c r="T57" s="115">
        <f t="shared" si="12"/>
        <v>4.6719277368798995E-2</v>
      </c>
      <c r="U57" s="115">
        <f t="shared" si="12"/>
        <v>-6.4039046470660832E-3</v>
      </c>
      <c r="V57" s="115">
        <f t="shared" si="12"/>
        <v>-4.7179192039986995E-2</v>
      </c>
      <c r="W57" s="115">
        <f t="shared" si="12"/>
        <v>-4.2737794566525045E-2</v>
      </c>
      <c r="X57" s="115">
        <f t="shared" si="12"/>
        <v>-0.12022027430764071</v>
      </c>
      <c r="Y57" s="115">
        <f t="shared" si="12"/>
        <v>-0.18808661256997916</v>
      </c>
      <c r="Z57" s="115">
        <f t="shared" si="12"/>
        <v>-0.16256320840009031</v>
      </c>
      <c r="AA57" s="115">
        <f t="shared" si="12"/>
        <v>-0.22475093310540739</v>
      </c>
      <c r="AB57" s="115">
        <f t="shared" si="12"/>
        <v>-0.26353124785647852</v>
      </c>
      <c r="AC57" s="115">
        <f t="shared" si="12"/>
        <v>-0.23308789420990184</v>
      </c>
      <c r="AD57" s="115">
        <f t="shared" si="12"/>
        <v>-0.26447975049361672</v>
      </c>
      <c r="AE57" s="115">
        <f t="shared" si="12"/>
        <v>-0.26423605342190093</v>
      </c>
      <c r="AF57" s="115">
        <f t="shared" si="12"/>
        <v>-0.34498065480948048</v>
      </c>
      <c r="AG57" s="115">
        <f t="shared" si="12"/>
        <v>-0.49672413608893662</v>
      </c>
      <c r="AH57" s="115">
        <f t="shared" si="12"/>
        <v>-0.68408894561209044</v>
      </c>
      <c r="AI57" s="115">
        <f t="shared" si="12"/>
        <v>-0.75381311733956713</v>
      </c>
      <c r="AJ57" s="115">
        <f t="shared" si="12"/>
        <v>-0.82414436294622273</v>
      </c>
      <c r="AK57" s="115">
        <f t="shared" si="12"/>
        <v>-0.89447560855287844</v>
      </c>
      <c r="AL57" s="115">
        <f t="shared" si="12"/>
        <v>-0.96480685415953393</v>
      </c>
      <c r="AM57" s="85"/>
      <c r="AN57" s="85"/>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row>
    <row r="58" spans="2:69" x14ac:dyDescent="0.3">
      <c r="B58" s="109" t="str">
        <f>B44&amp;", from 2005"</f>
        <v>LULUCF, from 2005</v>
      </c>
      <c r="C58" s="115"/>
      <c r="D58" s="115"/>
      <c r="E58" s="115"/>
      <c r="F58" s="115"/>
      <c r="G58" s="115"/>
      <c r="H58" s="115"/>
      <c r="I58" s="115"/>
      <c r="J58" s="115"/>
      <c r="K58" s="115"/>
      <c r="L58" s="115"/>
      <c r="M58" s="115"/>
      <c r="N58" s="115"/>
      <c r="O58" s="115"/>
      <c r="P58" s="115"/>
      <c r="Q58" s="115"/>
      <c r="R58" s="115">
        <f t="shared" si="12"/>
        <v>0</v>
      </c>
      <c r="S58" s="115">
        <f t="shared" si="12"/>
        <v>2.9993409878512178E-2</v>
      </c>
      <c r="T58" s="115">
        <f t="shared" si="12"/>
        <v>-0.3824765454607385</v>
      </c>
      <c r="U58" s="115">
        <f t="shared" si="12"/>
        <v>-1.145011830085318</v>
      </c>
      <c r="V58" s="115">
        <f t="shared" si="12"/>
        <v>-0.44309281192213468</v>
      </c>
      <c r="W58" s="115">
        <f t="shared" si="12"/>
        <v>-0.90810004028170255</v>
      </c>
      <c r="X58" s="115">
        <f t="shared" si="12"/>
        <v>-1.1659799138450129</v>
      </c>
      <c r="Y58" s="115">
        <f t="shared" si="12"/>
        <v>-0.88499821453662775</v>
      </c>
      <c r="Z58" s="115">
        <f t="shared" si="12"/>
        <v>-0.67718968537157531</v>
      </c>
      <c r="AA58" s="115">
        <f t="shared" si="12"/>
        <v>-0.73353822584431816</v>
      </c>
      <c r="AB58" s="115">
        <f t="shared" si="12"/>
        <v>-0.13178952872398908</v>
      </c>
      <c r="AC58" s="115">
        <f t="shared" si="12"/>
        <v>3.7767427046925706E-2</v>
      </c>
      <c r="AD58" s="115">
        <f t="shared" si="12"/>
        <v>-0.24497571323743694</v>
      </c>
      <c r="AE58" s="115">
        <f t="shared" si="12"/>
        <v>0.10976362554247943</v>
      </c>
      <c r="AF58" s="115">
        <f t="shared" si="12"/>
        <v>-0.27540154760845248</v>
      </c>
      <c r="AG58" s="115">
        <f t="shared" si="12"/>
        <v>-0.68026820437363356</v>
      </c>
      <c r="AH58" s="115">
        <f t="shared" si="12"/>
        <v>-0.68026820437363356</v>
      </c>
      <c r="AI58" s="115">
        <f t="shared" si="12"/>
        <v>-0.86537608605205618</v>
      </c>
      <c r="AJ58" s="115">
        <f t="shared" si="12"/>
        <v>-1.0435840573680375</v>
      </c>
      <c r="AK58" s="115">
        <f t="shared" si="12"/>
        <v>-1.2217920286840187</v>
      </c>
      <c r="AL58" s="115">
        <f t="shared" si="12"/>
        <v>-1.4</v>
      </c>
      <c r="AM58" s="85"/>
      <c r="AN58" s="85"/>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row>
    <row r="59" spans="2:69" x14ac:dyDescent="0.3">
      <c r="B59" s="109" t="str">
        <f>B45&amp;", from 2005"</f>
        <v>Energy related CO₂, from 2005</v>
      </c>
      <c r="C59" s="115"/>
      <c r="D59" s="115"/>
      <c r="E59" s="115"/>
      <c r="F59" s="115"/>
      <c r="G59" s="115"/>
      <c r="H59" s="115"/>
      <c r="I59" s="115"/>
      <c r="J59" s="115"/>
      <c r="K59" s="115"/>
      <c r="L59" s="115"/>
      <c r="M59" s="115"/>
      <c r="N59" s="115"/>
      <c r="O59" s="115"/>
      <c r="P59" s="115"/>
      <c r="Q59" s="115"/>
      <c r="R59" s="115">
        <f t="shared" si="12"/>
        <v>0</v>
      </c>
      <c r="S59" s="115">
        <f t="shared" si="12"/>
        <v>0.14981005155775828</v>
      </c>
      <c r="T59" s="115">
        <f t="shared" si="12"/>
        <v>5.9894856402785246E-2</v>
      </c>
      <c r="U59" s="115">
        <f t="shared" si="12"/>
        <v>-5.5170509294669712E-3</v>
      </c>
      <c r="V59" s="115">
        <f t="shared" si="12"/>
        <v>-5.1918423599442654E-2</v>
      </c>
      <c r="W59" s="115">
        <f t="shared" si="12"/>
        <v>-4.2543916091529077E-2</v>
      </c>
      <c r="X59" s="115">
        <f t="shared" si="12"/>
        <v>-0.13753139782026547</v>
      </c>
      <c r="Y59" s="115">
        <f t="shared" si="12"/>
        <v>-0.22130744811318026</v>
      </c>
      <c r="Z59" s="115">
        <f t="shared" si="12"/>
        <v>-0.18614247573300746</v>
      </c>
      <c r="AA59" s="115">
        <f t="shared" si="12"/>
        <v>-0.26573112510450503</v>
      </c>
      <c r="AB59" s="115">
        <f t="shared" si="12"/>
        <v>-0.31058983862320833</v>
      </c>
      <c r="AC59" s="115">
        <f t="shared" si="12"/>
        <v>-0.2764752352880786</v>
      </c>
      <c r="AD59" s="115">
        <f t="shared" si="12"/>
        <v>-0.31590867183392835</v>
      </c>
      <c r="AE59" s="115">
        <f t="shared" si="12"/>
        <v>-0.31533044133012078</v>
      </c>
      <c r="AF59" s="115">
        <f t="shared" si="12"/>
        <v>-0.4090000875429779</v>
      </c>
      <c r="AG59" s="115">
        <f t="shared" si="12"/>
        <v>-0.58638115097453625</v>
      </c>
      <c r="AH59" s="115">
        <f t="shared" si="12"/>
        <v>-0.80923512639646722</v>
      </c>
      <c r="AI59" s="115">
        <f t="shared" si="12"/>
        <v>-0.87989404413168093</v>
      </c>
      <c r="AJ59" s="115">
        <f t="shared" si="12"/>
        <v>-0.95132793064095877</v>
      </c>
      <c r="AK59" s="115">
        <f t="shared" si="12"/>
        <v>-1.0227618171502368</v>
      </c>
      <c r="AL59" s="115">
        <f t="shared" si="12"/>
        <v>-1.0941957036595147</v>
      </c>
      <c r="AM59" s="85"/>
      <c r="AN59" s="85"/>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row>
    <row r="60" spans="2:69" x14ac:dyDescent="0.3">
      <c r="B60" s="109" t="str">
        <f>B46&amp;", from 2005"</f>
        <v>Non-CO₂, from 2005</v>
      </c>
      <c r="C60" s="115"/>
      <c r="D60" s="115"/>
      <c r="E60" s="115"/>
      <c r="F60" s="115"/>
      <c r="G60" s="115"/>
      <c r="H60" s="115"/>
      <c r="I60" s="115"/>
      <c r="J60" s="115"/>
      <c r="K60" s="115"/>
      <c r="L60" s="115"/>
      <c r="M60" s="115"/>
      <c r="N60" s="115"/>
      <c r="O60" s="115"/>
      <c r="P60" s="115"/>
      <c r="Q60" s="115"/>
      <c r="R60" s="115">
        <f t="shared" si="12"/>
        <v>0</v>
      </c>
      <c r="S60" s="115">
        <f t="shared" si="12"/>
        <v>-1.3617215749275879E-2</v>
      </c>
      <c r="T60" s="115">
        <f t="shared" si="12"/>
        <v>-9.2094349708882195E-4</v>
      </c>
      <c r="U60" s="115">
        <f t="shared" si="12"/>
        <v>-9.6105877744774304E-3</v>
      </c>
      <c r="V60" s="115">
        <f t="shared" si="12"/>
        <v>-3.0043092165767837E-2</v>
      </c>
      <c r="W60" s="115">
        <f t="shared" si="12"/>
        <v>-4.343881980011266E-2</v>
      </c>
      <c r="X60" s="115">
        <f t="shared" si="12"/>
        <v>-5.762676358216956E-2</v>
      </c>
      <c r="Y60" s="115">
        <f t="shared" si="12"/>
        <v>-6.7966810734703564E-2</v>
      </c>
      <c r="Z60" s="115">
        <f t="shared" si="12"/>
        <v>-7.730536123463394E-2</v>
      </c>
      <c r="AA60" s="115">
        <f t="shared" si="12"/>
        <v>-7.6574872461123378E-2</v>
      </c>
      <c r="AB60" s="115">
        <f t="shared" si="12"/>
        <v>-9.3376930389175272E-2</v>
      </c>
      <c r="AC60" s="115">
        <f t="shared" si="12"/>
        <v>-7.6208070832409325E-2</v>
      </c>
      <c r="AD60" s="115">
        <f t="shared" si="12"/>
        <v>-7.8523204278314829E-2</v>
      </c>
      <c r="AE60" s="115">
        <f t="shared" si="12"/>
        <v>-7.948911223046673E-2</v>
      </c>
      <c r="AF60" s="115">
        <f t="shared" si="12"/>
        <v>-0.11349937362513962</v>
      </c>
      <c r="AG60" s="115">
        <f t="shared" si="12"/>
        <v>-0.17254255892193349</v>
      </c>
      <c r="AH60" s="115">
        <f t="shared" si="12"/>
        <v>-0.23158574421872713</v>
      </c>
      <c r="AI60" s="115">
        <f t="shared" si="12"/>
        <v>-0.2979300640135315</v>
      </c>
      <c r="AJ60" s="115">
        <f t="shared" si="12"/>
        <v>-0.36427438380833588</v>
      </c>
      <c r="AK60" s="115">
        <f t="shared" si="12"/>
        <v>-0.43061870360314014</v>
      </c>
      <c r="AL60" s="115">
        <f t="shared" si="12"/>
        <v>-0.49696302339794451</v>
      </c>
      <c r="AM60" s="85"/>
      <c r="AN60" s="85"/>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row>
    <row r="61" spans="2:69" x14ac:dyDescent="0.3">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L61" s="85"/>
      <c r="AM61" s="85"/>
      <c r="AN61" s="85"/>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row>
    <row r="62" spans="2:69" x14ac:dyDescent="0.3">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L62" s="85"/>
      <c r="AM62" s="85"/>
      <c r="AN62" s="85"/>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row>
    <row r="63" spans="2:69" s="106" customFormat="1" x14ac:dyDescent="0.3">
      <c r="B63" s="105" t="s">
        <v>128</v>
      </c>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L63" s="107"/>
      <c r="AM63" s="107"/>
      <c r="AN63" s="107"/>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row>
    <row r="64" spans="2:69" x14ac:dyDescent="0.3">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L64" s="85"/>
      <c r="AM64" s="85"/>
      <c r="AN64" s="85"/>
      <c r="AO64" s="38"/>
      <c r="AP64" s="38"/>
      <c r="AQ64" s="38" t="s">
        <v>129</v>
      </c>
      <c r="AR64" s="38"/>
      <c r="AS64" s="38"/>
      <c r="AT64" s="38"/>
      <c r="AU64" s="38"/>
      <c r="AV64" s="38"/>
      <c r="AW64" s="38"/>
      <c r="AX64" s="38"/>
      <c r="AY64" s="38" t="s">
        <v>129</v>
      </c>
      <c r="AZ64" s="38"/>
      <c r="BA64" s="38"/>
      <c r="BB64" s="38"/>
      <c r="BC64" s="38"/>
      <c r="BD64" s="38"/>
      <c r="BE64" s="38"/>
      <c r="BF64" s="38"/>
      <c r="BG64" s="38"/>
      <c r="BH64" s="38"/>
      <c r="BI64" s="38"/>
      <c r="BJ64" s="38"/>
      <c r="BK64" s="38"/>
      <c r="BL64" s="38"/>
      <c r="BM64" s="38"/>
      <c r="BN64" s="38"/>
      <c r="BO64" s="38"/>
      <c r="BP64" s="38"/>
      <c r="BQ64" s="38"/>
    </row>
    <row r="65" spans="2:69" ht="43.2" x14ac:dyDescent="0.3">
      <c r="C65" s="38" t="s">
        <v>130</v>
      </c>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L65" s="85"/>
      <c r="AM65" s="85"/>
      <c r="AN65" s="85"/>
      <c r="AO65" s="116" t="s">
        <v>131</v>
      </c>
      <c r="AP65" s="38"/>
      <c r="AQ65" s="38" t="s">
        <v>132</v>
      </c>
      <c r="AR65" s="38"/>
      <c r="AS65" s="38"/>
      <c r="AT65" s="38"/>
      <c r="AU65" s="38"/>
      <c r="AV65" s="38"/>
      <c r="AW65" s="38"/>
      <c r="AX65" s="38"/>
      <c r="AY65" s="117" t="s">
        <v>133</v>
      </c>
      <c r="AZ65" t="s">
        <v>134</v>
      </c>
      <c r="BG65" t="s">
        <v>135</v>
      </c>
      <c r="BH65" s="38"/>
      <c r="BI65" s="38"/>
      <c r="BJ65" s="38"/>
      <c r="BK65" s="38"/>
      <c r="BL65" s="38"/>
      <c r="BM65" s="38"/>
      <c r="BN65" s="38"/>
      <c r="BO65" s="38"/>
      <c r="BP65" s="38"/>
      <c r="BQ65" s="38"/>
    </row>
    <row r="66" spans="2:69" x14ac:dyDescent="0.3">
      <c r="C66" s="108">
        <v>1990</v>
      </c>
      <c r="D66" s="108">
        <f>C66+1</f>
        <v>1991</v>
      </c>
      <c r="E66" s="108">
        <f t="shared" ref="E66:AE66" si="13">D66+1</f>
        <v>1992</v>
      </c>
      <c r="F66" s="108">
        <f t="shared" si="13"/>
        <v>1993</v>
      </c>
      <c r="G66" s="108">
        <f t="shared" si="13"/>
        <v>1994</v>
      </c>
      <c r="H66" s="108">
        <f t="shared" si="13"/>
        <v>1995</v>
      </c>
      <c r="I66" s="108">
        <f t="shared" si="13"/>
        <v>1996</v>
      </c>
      <c r="J66" s="108">
        <f t="shared" si="13"/>
        <v>1997</v>
      </c>
      <c r="K66" s="108">
        <f t="shared" si="13"/>
        <v>1998</v>
      </c>
      <c r="L66" s="108">
        <f t="shared" si="13"/>
        <v>1999</v>
      </c>
      <c r="M66" s="108">
        <f t="shared" si="13"/>
        <v>2000</v>
      </c>
      <c r="N66" s="108">
        <f t="shared" si="13"/>
        <v>2001</v>
      </c>
      <c r="O66" s="108">
        <f t="shared" si="13"/>
        <v>2002</v>
      </c>
      <c r="P66" s="108">
        <f t="shared" si="13"/>
        <v>2003</v>
      </c>
      <c r="Q66" s="108">
        <f t="shared" si="13"/>
        <v>2004</v>
      </c>
      <c r="R66" s="108">
        <f t="shared" si="13"/>
        <v>2005</v>
      </c>
      <c r="S66" s="108">
        <f t="shared" si="13"/>
        <v>2006</v>
      </c>
      <c r="T66" s="108">
        <f t="shared" si="13"/>
        <v>2007</v>
      </c>
      <c r="U66" s="108">
        <f t="shared" si="13"/>
        <v>2008</v>
      </c>
      <c r="V66" s="108">
        <f t="shared" si="13"/>
        <v>2009</v>
      </c>
      <c r="W66" s="108">
        <f t="shared" si="13"/>
        <v>2010</v>
      </c>
      <c r="X66" s="108">
        <f t="shared" si="13"/>
        <v>2011</v>
      </c>
      <c r="Y66" s="108">
        <f t="shared" si="13"/>
        <v>2012</v>
      </c>
      <c r="Z66" s="108">
        <f t="shared" si="13"/>
        <v>2013</v>
      </c>
      <c r="AA66" s="108">
        <f t="shared" si="13"/>
        <v>2014</v>
      </c>
      <c r="AB66" s="108">
        <f t="shared" si="13"/>
        <v>2015</v>
      </c>
      <c r="AC66" s="108">
        <f t="shared" si="13"/>
        <v>2016</v>
      </c>
      <c r="AD66" s="108">
        <v>2017</v>
      </c>
      <c r="AE66" s="108">
        <f t="shared" si="13"/>
        <v>2018</v>
      </c>
      <c r="AF66" s="108">
        <v>2020</v>
      </c>
      <c r="AG66" s="108">
        <v>2025</v>
      </c>
      <c r="AH66" s="108">
        <v>2030</v>
      </c>
      <c r="AI66" s="108">
        <v>2035</v>
      </c>
      <c r="AJ66" s="108">
        <v>2040</v>
      </c>
      <c r="AK66" s="108">
        <v>2045</v>
      </c>
      <c r="AL66" s="108">
        <v>2050</v>
      </c>
      <c r="AM66" s="85"/>
      <c r="AN66" s="85"/>
      <c r="AO66" s="118"/>
      <c r="AP66" s="118"/>
      <c r="AQ66" s="54">
        <v>2020</v>
      </c>
      <c r="AR66" s="54">
        <v>2025</v>
      </c>
      <c r="AS66" s="54">
        <v>2030</v>
      </c>
      <c r="AT66" s="54">
        <v>2035</v>
      </c>
      <c r="AU66" s="54">
        <v>2040</v>
      </c>
      <c r="AV66" s="54">
        <v>2045</v>
      </c>
      <c r="AW66" s="54">
        <v>2050</v>
      </c>
      <c r="AX66" s="118"/>
      <c r="AY66" s="119">
        <v>2017</v>
      </c>
      <c r="AZ66" s="54">
        <v>2020</v>
      </c>
      <c r="BA66" s="54">
        <v>2025</v>
      </c>
      <c r="BB66" s="54">
        <v>2030</v>
      </c>
      <c r="BC66" s="54">
        <v>2035</v>
      </c>
      <c r="BD66" s="54">
        <v>2040</v>
      </c>
      <c r="BE66" s="54">
        <v>2045</v>
      </c>
      <c r="BF66" s="54">
        <v>2050</v>
      </c>
      <c r="BG66" s="54">
        <v>2050.1</v>
      </c>
      <c r="BH66" s="38"/>
      <c r="BI66" s="38"/>
      <c r="BJ66" s="38"/>
      <c r="BK66" s="38"/>
      <c r="BL66" s="38"/>
      <c r="BM66" s="38"/>
      <c r="BN66" s="38"/>
      <c r="BO66" s="38"/>
      <c r="BP66" s="38"/>
      <c r="BQ66" s="38"/>
    </row>
    <row r="67" spans="2:69" x14ac:dyDescent="0.3">
      <c r="B67" s="38" t="s">
        <v>136</v>
      </c>
      <c r="C67" s="120">
        <f>SUM(D98)</f>
        <v>53.678414804047932</v>
      </c>
      <c r="D67" s="120">
        <f t="shared" ref="D67:AE67" si="14">SUM(E98)</f>
        <v>64.334932697572327</v>
      </c>
      <c r="E67" s="120">
        <f t="shared" si="14"/>
        <v>58.488221820122718</v>
      </c>
      <c r="F67" s="120">
        <f t="shared" si="14"/>
        <v>60.665679855397741</v>
      </c>
      <c r="G67" s="120">
        <f t="shared" si="14"/>
        <v>64.671712606826361</v>
      </c>
      <c r="H67" s="120">
        <f t="shared" si="14"/>
        <v>61.642604261861081</v>
      </c>
      <c r="I67" s="120">
        <f t="shared" si="14"/>
        <v>75.13899681009579</v>
      </c>
      <c r="J67" s="120">
        <f t="shared" si="14"/>
        <v>65.67212778981677</v>
      </c>
      <c r="K67" s="120">
        <f t="shared" si="14"/>
        <v>61.616286448208633</v>
      </c>
      <c r="L67" s="120">
        <f t="shared" si="14"/>
        <v>59.221305435219939</v>
      </c>
      <c r="M67" s="120">
        <f t="shared" si="14"/>
        <v>54.857789013781385</v>
      </c>
      <c r="N67" s="120">
        <f t="shared" si="14"/>
        <v>56.685167181899004</v>
      </c>
      <c r="O67" s="120">
        <f t="shared" si="14"/>
        <v>56.162270988893809</v>
      </c>
      <c r="P67" s="120">
        <f t="shared" si="14"/>
        <v>61.461865529975732</v>
      </c>
      <c r="Q67" s="120">
        <f t="shared" si="14"/>
        <v>55.866696101368326</v>
      </c>
      <c r="R67" s="120">
        <f t="shared" si="14"/>
        <v>52.180072002447389</v>
      </c>
      <c r="S67" s="120">
        <f t="shared" si="14"/>
        <v>60.092615688671124</v>
      </c>
      <c r="T67" s="120">
        <f t="shared" si="14"/>
        <v>55.274125413587726</v>
      </c>
      <c r="U67" s="120">
        <f t="shared" si="14"/>
        <v>52.013762580656312</v>
      </c>
      <c r="V67" s="120">
        <f t="shared" si="14"/>
        <v>49.939995380038468</v>
      </c>
      <c r="W67" s="120">
        <f t="shared" si="14"/>
        <v>50.605254982396843</v>
      </c>
      <c r="X67" s="120">
        <f t="shared" si="14"/>
        <v>45.252558014410518</v>
      </c>
      <c r="Y67" s="120">
        <f t="shared" si="14"/>
        <v>40.673552394109798</v>
      </c>
      <c r="Z67" s="120">
        <f t="shared" si="14"/>
        <v>42.448307682642955</v>
      </c>
      <c r="AA67" s="120">
        <f t="shared" si="14"/>
        <v>38.159435442245467</v>
      </c>
      <c r="AB67" s="120">
        <f t="shared" si="14"/>
        <v>35.83544276984545</v>
      </c>
      <c r="AC67" s="120">
        <f t="shared" si="14"/>
        <v>37.459077894042558</v>
      </c>
      <c r="AD67" s="120">
        <f t="shared" si="14"/>
        <v>35.263827631979048</v>
      </c>
      <c r="AE67" s="120">
        <f t="shared" si="14"/>
        <v>35.320792974465462</v>
      </c>
      <c r="AF67" s="121"/>
      <c r="AG67" s="121"/>
      <c r="AH67" s="121"/>
      <c r="AI67" s="121"/>
      <c r="AJ67" s="121"/>
      <c r="AK67" s="121"/>
      <c r="AL67" s="121"/>
      <c r="AM67" s="85"/>
      <c r="AN67" s="85"/>
      <c r="AQ67" s="54"/>
      <c r="AR67" s="54"/>
      <c r="AS67" s="54"/>
      <c r="AT67" s="54"/>
      <c r="AU67" s="54"/>
      <c r="AV67" s="54"/>
      <c r="AW67" s="54"/>
      <c r="AZ67" s="54"/>
      <c r="BA67" s="54"/>
      <c r="BB67" s="54"/>
      <c r="BC67" s="54"/>
      <c r="BD67" s="54"/>
      <c r="BE67" s="54"/>
      <c r="BF67" s="54"/>
      <c r="BI67" s="38"/>
      <c r="BJ67" s="38"/>
      <c r="BK67" s="38"/>
      <c r="BL67" s="38"/>
      <c r="BM67" s="38"/>
      <c r="BN67" s="38"/>
      <c r="BO67" s="38"/>
      <c r="BP67" s="38"/>
      <c r="BQ67" s="38"/>
    </row>
    <row r="68" spans="2:69" x14ac:dyDescent="0.3">
      <c r="B68" t="s">
        <v>137</v>
      </c>
      <c r="C68" s="121">
        <f>SUM(D111)</f>
        <v>52.925505450268687</v>
      </c>
      <c r="D68" s="121">
        <f t="shared" ref="D68:AE68" si="15">SUM(E111)</f>
        <v>63.42114940641045</v>
      </c>
      <c r="E68" s="121">
        <f t="shared" si="15"/>
        <v>57.563210979870952</v>
      </c>
      <c r="F68" s="121">
        <f t="shared" si="15"/>
        <v>59.698221927936764</v>
      </c>
      <c r="G68" s="121">
        <f t="shared" si="15"/>
        <v>63.612866517665317</v>
      </c>
      <c r="H68" s="121">
        <f t="shared" si="15"/>
        <v>60.446575202160126</v>
      </c>
      <c r="I68" s="121">
        <f t="shared" si="15"/>
        <v>73.781360210573439</v>
      </c>
      <c r="J68" s="121">
        <f t="shared" si="15"/>
        <v>64.273941916987269</v>
      </c>
      <c r="K68" s="121">
        <f t="shared" si="15"/>
        <v>60.241989295947306</v>
      </c>
      <c r="L68" s="121">
        <f t="shared" si="15"/>
        <v>57.696312434388524</v>
      </c>
      <c r="M68" s="121">
        <f t="shared" si="15"/>
        <v>53.452431373780342</v>
      </c>
      <c r="N68" s="121">
        <f t="shared" si="15"/>
        <v>55.239479640322827</v>
      </c>
      <c r="O68" s="121">
        <f t="shared" si="15"/>
        <v>54.766869355320843</v>
      </c>
      <c r="P68" s="121">
        <f t="shared" si="15"/>
        <v>60.068887096758495</v>
      </c>
      <c r="Q68" s="121">
        <f t="shared" si="15"/>
        <v>54.464532989983695</v>
      </c>
      <c r="R68" s="121">
        <f t="shared" si="15"/>
        <v>50.887429881855255</v>
      </c>
      <c r="S68" s="121">
        <f t="shared" si="15"/>
        <v>58.821726443011038</v>
      </c>
      <c r="T68" s="121">
        <f t="shared" si="15"/>
        <v>54.061847118488124</v>
      </c>
      <c r="U68" s="121">
        <f t="shared" si="15"/>
        <v>50.863066122779799</v>
      </c>
      <c r="V68" s="121">
        <f t="shared" si="15"/>
        <v>48.911509469347735</v>
      </c>
      <c r="W68" s="121">
        <f t="shared" si="15"/>
        <v>49.493101419347752</v>
      </c>
      <c r="X68" s="121">
        <f t="shared" si="15"/>
        <v>44.276658904434207</v>
      </c>
      <c r="Y68" s="121">
        <f t="shared" si="15"/>
        <v>39.824524189842784</v>
      </c>
      <c r="Z68" s="121">
        <f t="shared" si="15"/>
        <v>41.622858551166374</v>
      </c>
      <c r="AA68" s="121">
        <f t="shared" si="15"/>
        <v>37.401429682778691</v>
      </c>
      <c r="AB68" s="121">
        <f t="shared" si="15"/>
        <v>35.075171355416217</v>
      </c>
      <c r="AC68" s="121">
        <f t="shared" si="15"/>
        <v>36.667563697684066</v>
      </c>
      <c r="AD68" s="121">
        <f t="shared" si="15"/>
        <v>34.468804987261706</v>
      </c>
      <c r="AE68" s="121">
        <f t="shared" si="15"/>
        <v>34.519668284335758</v>
      </c>
      <c r="AF68" s="121"/>
      <c r="AG68" s="121"/>
      <c r="AH68" s="121"/>
      <c r="AI68" s="121"/>
      <c r="AJ68" s="121"/>
      <c r="AK68" s="121"/>
      <c r="AL68" s="121"/>
      <c r="AM68" s="85"/>
      <c r="AN68" s="85"/>
      <c r="AQ68" s="54"/>
      <c r="AR68" s="54"/>
      <c r="AS68" s="54"/>
      <c r="AT68" s="54"/>
      <c r="AU68" s="54"/>
      <c r="AV68" s="54"/>
      <c r="AW68" s="54"/>
      <c r="AZ68" s="54"/>
      <c r="BA68" s="54"/>
      <c r="BB68" s="54"/>
      <c r="BC68" s="54"/>
      <c r="BD68" s="54"/>
      <c r="BE68" s="54"/>
      <c r="BF68" s="54"/>
      <c r="BI68" s="38"/>
      <c r="BJ68" s="38"/>
      <c r="BK68" s="38"/>
      <c r="BL68" s="38"/>
      <c r="BM68" s="38"/>
      <c r="BN68" s="38"/>
      <c r="BO68" s="38"/>
      <c r="BP68" s="38"/>
      <c r="BQ68" s="38"/>
    </row>
    <row r="69" spans="2:69" x14ac:dyDescent="0.3">
      <c r="B69" t="s">
        <v>138</v>
      </c>
      <c r="C69" s="122">
        <f>C67-C68</f>
        <v>0.75290935377924484</v>
      </c>
      <c r="D69" s="122">
        <f t="shared" ref="D69:AE69" si="16">D67-D68</f>
        <v>0.91378329116187729</v>
      </c>
      <c r="E69" s="122">
        <f t="shared" si="16"/>
        <v>0.92501084025176539</v>
      </c>
      <c r="F69" s="122">
        <f t="shared" si="16"/>
        <v>0.96745792746097692</v>
      </c>
      <c r="G69" s="122">
        <f t="shared" si="16"/>
        <v>1.0588460891610438</v>
      </c>
      <c r="H69" s="122">
        <f t="shared" si="16"/>
        <v>1.1960290597009546</v>
      </c>
      <c r="I69" s="122">
        <f t="shared" si="16"/>
        <v>1.3576365995223512</v>
      </c>
      <c r="J69" s="122">
        <f t="shared" si="16"/>
        <v>1.3981858728295009</v>
      </c>
      <c r="K69" s="122">
        <f t="shared" si="16"/>
        <v>1.3742971522613274</v>
      </c>
      <c r="L69" s="122">
        <f t="shared" si="16"/>
        <v>1.5249930008314152</v>
      </c>
      <c r="M69" s="122">
        <f t="shared" si="16"/>
        <v>1.4053576400010428</v>
      </c>
      <c r="N69" s="122">
        <f t="shared" si="16"/>
        <v>1.4456875415761772</v>
      </c>
      <c r="O69" s="122">
        <f t="shared" si="16"/>
        <v>1.3954016335729662</v>
      </c>
      <c r="P69" s="122">
        <f t="shared" si="16"/>
        <v>1.3929784332172375</v>
      </c>
      <c r="Q69" s="122">
        <f t="shared" si="16"/>
        <v>1.4021631113846311</v>
      </c>
      <c r="R69" s="122">
        <f t="shared" si="16"/>
        <v>1.2926421205921343</v>
      </c>
      <c r="S69" s="122">
        <f t="shared" si="16"/>
        <v>1.2708892456600864</v>
      </c>
      <c r="T69" s="122">
        <f t="shared" si="16"/>
        <v>1.2122782950996012</v>
      </c>
      <c r="U69" s="122">
        <f t="shared" si="16"/>
        <v>1.1506964578765135</v>
      </c>
      <c r="V69" s="122">
        <f t="shared" si="16"/>
        <v>1.0284859106907334</v>
      </c>
      <c r="W69" s="122">
        <f t="shared" si="16"/>
        <v>1.1121535630490911</v>
      </c>
      <c r="X69" s="122">
        <f t="shared" si="16"/>
        <v>0.9758991099763108</v>
      </c>
      <c r="Y69" s="122">
        <f t="shared" si="16"/>
        <v>0.84902820426701453</v>
      </c>
      <c r="Z69" s="122">
        <f t="shared" si="16"/>
        <v>0.8254491314765815</v>
      </c>
      <c r="AA69" s="122">
        <f t="shared" si="16"/>
        <v>0.7580057594667764</v>
      </c>
      <c r="AB69" s="122">
        <f t="shared" si="16"/>
        <v>0.76027141442923352</v>
      </c>
      <c r="AC69" s="122">
        <f t="shared" si="16"/>
        <v>0.79151419635849152</v>
      </c>
      <c r="AD69" s="122">
        <f t="shared" si="16"/>
        <v>0.79502264471734208</v>
      </c>
      <c r="AE69" s="122">
        <f t="shared" si="16"/>
        <v>0.80112469012970422</v>
      </c>
      <c r="AF69" s="111">
        <f t="shared" ref="AF69:AL69" si="17">HLOOKUP($AO69,   $C$66:$AD$86,  ROW($AO69)-ROW($AO$65),FALSE) *(1+AQ69)</f>
        <v>0.76137191935179449</v>
      </c>
      <c r="AG69" s="111">
        <f t="shared" si="17"/>
        <v>0.70384648982393094</v>
      </c>
      <c r="AH69" s="111">
        <f t="shared" si="17"/>
        <v>0.64632106029606717</v>
      </c>
      <c r="AI69" s="111">
        <f t="shared" si="17"/>
        <v>0.54937290125165716</v>
      </c>
      <c r="AJ69" s="111">
        <f t="shared" si="17"/>
        <v>0.45242474220724699</v>
      </c>
      <c r="AK69" s="111">
        <f t="shared" si="17"/>
        <v>0.35547658316283681</v>
      </c>
      <c r="AL69" s="111">
        <f t="shared" si="17"/>
        <v>0.2585284241184268</v>
      </c>
      <c r="AM69" s="85"/>
      <c r="AN69" s="85"/>
      <c r="AO69">
        <v>2005</v>
      </c>
      <c r="AQ69" s="123">
        <f t="array" ref="AQ69">IF(AZ69="",  INDEX($AY69:$BG69,   MATCH(  LARGE(($AY69:$BG69&lt;&gt;"")*($AY$66:$BG$66&lt;AQ$66)*$AY$66:$BG$66,  1),    $AY$66:$BG$66,0)) -   (INDEX($AY69:$BG69,   MATCH(  LARGE(($AY69:$BG69&lt;&gt;"")*($AY$66:$BG$66&lt;AQ$66)*$AY$66:$BG$66,  1),    $AY$66:$BG$66,0))  -    INDEX($AY69:$BG69,      MATCH( LARGE(($AY69:$BG69&lt;&gt;"")*($AY$66:$BG$66&gt;AQ$66)*$AY$66:$BG$66,     SUM(($AY69:$BG69&lt;&gt;"")*($AY$66:$BG$66&gt;AQ$66))   ),  $AY$66:$BG$66,0)))   /         (LARGE(($AY69:$BG69&lt;&gt;"")*($AY$66:$BG$66&gt;AQ$66)*$AY$66:$BG$66,     SUM(($AY69:$BG69&lt;&gt;"")*($AY$66:$BG$66&gt;AQ$66))   )  -     LARGE(($AY69:$BG69&lt;&gt;"")*($AY$66:$BG$66&lt;AQ$66)*$AY$66:$BG$66,  1) )        *        (AQ$66-LARGE(($AY69:$BG69&lt;&gt;"")*($AY$66:$BG$66&lt;AQ$66)*$AY$66:$BG$66,  1)),AZ69)</f>
        <v>-0.4109955824408501</v>
      </c>
      <c r="AR69" s="123">
        <f t="array" ref="AR69">IF(BA69="",  INDEX($AY69:$BG69,   MATCH(  LARGE(($AY69:$BG69&lt;&gt;"")*($AY$66:$BG$66&lt;AR$66)*$AY$66:$BG$66,  1),    $AY$66:$BG$66,0)) -   (INDEX($AY69:$BG69,   MATCH(  LARGE(($AY69:$BG69&lt;&gt;"")*($AY$66:$BG$66&lt;AR$66)*$AY$66:$BG$66,  1),    $AY$66:$BG$66,0))  -    INDEX($AY69:$BG69,      MATCH( LARGE(($AY69:$BG69&lt;&gt;"")*($AY$66:$BG$66&gt;AR$66)*$AY$66:$BG$66,     SUM(($AY69:$BG69&lt;&gt;"")*($AY$66:$BG$66&gt;AR$66))   ),  $AY$66:$BG$66,0)))   /         (LARGE(($AY69:$BG69&lt;&gt;"")*($AY$66:$BG$66&gt;AR$66)*$AY$66:$BG$66,     SUM(($AY69:$BG69&lt;&gt;"")*($AY$66:$BG$66&gt;AR$66))   )  -     LARGE(($AY69:$BG69&lt;&gt;"")*($AY$66:$BG$66&lt;AR$66)*$AY$66:$BG$66,  1) )        *        (AR$66-LARGE(($AY69:$BG69&lt;&gt;"")*($AY$66:$BG$66&lt;AR$66)*$AY$66:$BG$66,  1)),BA69)</f>
        <v>-0.45549779122042505</v>
      </c>
      <c r="AS69" s="123">
        <f t="array" ref="AS69">IF(BB69="",  INDEX($AY69:$BG69,   MATCH(  LARGE(($AY69:$BG69&lt;&gt;"")*($AY$66:$BG$66&lt;AS$66)*$AY$66:$BG$66,  1),    $AY$66:$BG$66,0)) -   (INDEX($AY69:$BG69,   MATCH(  LARGE(($AY69:$BG69&lt;&gt;"")*($AY$66:$BG$66&lt;AS$66)*$AY$66:$BG$66,  1),    $AY$66:$BG$66,0))  -    INDEX($AY69:$BG69,      MATCH( LARGE(($AY69:$BG69&lt;&gt;"")*($AY$66:$BG$66&gt;AS$66)*$AY$66:$BG$66,     SUM(($AY69:$BG69&lt;&gt;"")*($AY$66:$BG$66&gt;AS$66))   ),  $AY$66:$BG$66,0)))   /         (LARGE(($AY69:$BG69&lt;&gt;"")*($AY$66:$BG$66&gt;AS$66)*$AY$66:$BG$66,     SUM(($AY69:$BG69&lt;&gt;"")*($AY$66:$BG$66&gt;AS$66))   )  -     LARGE(($AY69:$BG69&lt;&gt;"")*($AY$66:$BG$66&lt;AS$66)*$AY$66:$BG$66,  1) )        *        (AS$66-LARGE(($AY69:$BG69&lt;&gt;"")*($AY$66:$BG$66&lt;AS$66)*$AY$66:$BG$66,  1)),BB69)</f>
        <v>-0.5</v>
      </c>
      <c r="AT69" s="123">
        <f t="array" ref="AT69">IF(BC69="",  INDEX($AY69:$BG69,   MATCH(  LARGE(($AY69:$BG69&lt;&gt;"")*($AY$66:$BG$66&lt;AT$66)*$AY$66:$BG$66,  1),    $AY$66:$BG$66,0)) -   (INDEX($AY69:$BG69,   MATCH(  LARGE(($AY69:$BG69&lt;&gt;"")*($AY$66:$BG$66&lt;AT$66)*$AY$66:$BG$66,  1),    $AY$66:$BG$66,0))  -    INDEX($AY69:$BG69,      MATCH( LARGE(($AY69:$BG69&lt;&gt;"")*($AY$66:$BG$66&gt;AT$66)*$AY$66:$BG$66,     SUM(($AY69:$BG69&lt;&gt;"")*($AY$66:$BG$66&gt;AT$66))   ),  $AY$66:$BG$66,0)))   /         (LARGE(($AY69:$BG69&lt;&gt;"")*($AY$66:$BG$66&gt;AT$66)*$AY$66:$BG$66,     SUM(($AY69:$BG69&lt;&gt;"")*($AY$66:$BG$66&gt;AT$66))   )  -     LARGE(($AY69:$BG69&lt;&gt;"")*($AY$66:$BG$66&lt;AT$66)*$AY$66:$BG$66,  1) )        *        (AT$66-LARGE(($AY69:$BG69&lt;&gt;"")*($AY$66:$BG$66&lt;AT$66)*$AY$66:$BG$66,  1)),BC69)</f>
        <v>-0.57499999999999996</v>
      </c>
      <c r="AU69" s="123">
        <f t="array" ref="AU69">IF(BD69="",  INDEX($AY69:$BG69,   MATCH(  LARGE(($AY69:$BG69&lt;&gt;"")*($AY$66:$BG$66&lt;AU$66)*$AY$66:$BG$66,  1),    $AY$66:$BG$66,0)) -   (INDEX($AY69:$BG69,   MATCH(  LARGE(($AY69:$BG69&lt;&gt;"")*($AY$66:$BG$66&lt;AU$66)*$AY$66:$BG$66,  1),    $AY$66:$BG$66,0))  -    INDEX($AY69:$BG69,      MATCH( LARGE(($AY69:$BG69&lt;&gt;"")*($AY$66:$BG$66&gt;AU$66)*$AY$66:$BG$66,     SUM(($AY69:$BG69&lt;&gt;"")*($AY$66:$BG$66&gt;AU$66))   ),  $AY$66:$BG$66,0)))   /         (LARGE(($AY69:$BG69&lt;&gt;"")*($AY$66:$BG$66&gt;AU$66)*$AY$66:$BG$66,     SUM(($AY69:$BG69&lt;&gt;"")*($AY$66:$BG$66&gt;AU$66))   )  -     LARGE(($AY69:$BG69&lt;&gt;"")*($AY$66:$BG$66&lt;AU$66)*$AY$66:$BG$66,  1) )        *        (AU$66-LARGE(($AY69:$BG69&lt;&gt;"")*($AY$66:$BG$66&lt;AU$66)*$AY$66:$BG$66,  1)),BD69)</f>
        <v>-0.65</v>
      </c>
      <c r="AV69" s="123">
        <f t="array" ref="AV69">IF(BE69="",  INDEX($AY69:$BG69,   MATCH(  LARGE(($AY69:$BG69&lt;&gt;"")*($AY$66:$BG$66&lt;AV$66)*$AY$66:$BG$66,  1),    $AY$66:$BG$66,0)) -   (INDEX($AY69:$BG69,   MATCH(  LARGE(($AY69:$BG69&lt;&gt;"")*($AY$66:$BG$66&lt;AV$66)*$AY$66:$BG$66,  1),    $AY$66:$BG$66,0))  -    INDEX($AY69:$BG69,      MATCH( LARGE(($AY69:$BG69&lt;&gt;"")*($AY$66:$BG$66&gt;AV$66)*$AY$66:$BG$66,     SUM(($AY69:$BG69&lt;&gt;"")*($AY$66:$BG$66&gt;AV$66))   ),  $AY$66:$BG$66,0)))   /         (LARGE(($AY69:$BG69&lt;&gt;"")*($AY$66:$BG$66&gt;AV$66)*$AY$66:$BG$66,     SUM(($AY69:$BG69&lt;&gt;"")*($AY$66:$BG$66&gt;AV$66))   )  -     LARGE(($AY69:$BG69&lt;&gt;"")*($AY$66:$BG$66&lt;AV$66)*$AY$66:$BG$66,  1) )        *        (AV$66-LARGE(($AY69:$BG69&lt;&gt;"")*($AY$66:$BG$66&lt;AV$66)*$AY$66:$BG$66,  1)),BE69)</f>
        <v>-0.72500000000000009</v>
      </c>
      <c r="AW69" s="123">
        <f t="array" ref="AW69">IF(BF69="",  INDEX($AY69:$BG69,   MATCH(  LARGE(($AY69:$BG69&lt;&gt;"")*($AY$66:$BG$66&lt;AW$66)*$AY$66:$BG$66,  1),    $AY$66:$BG$66,0)) -   (INDEX($AY69:$BG69,   MATCH(  LARGE(($AY69:$BG69&lt;&gt;"")*($AY$66:$BG$66&lt;AW$66)*$AY$66:$BG$66,  1),    $AY$66:$BG$66,0))  -    INDEX($AY69:$BG69,      MATCH( LARGE(($AY69:$BG69&lt;&gt;"")*($AY$66:$BG$66&gt;AW$66)*$AY$66:$BG$66,     SUM(($AY69:$BG69&lt;&gt;"")*($AY$66:$BG$66&gt;AW$66))   ),  $AY$66:$BG$66,0)))   /         (LARGE(($AY69:$BG69&lt;&gt;"")*($AY$66:$BG$66&gt;AW$66)*$AY$66:$BG$66,     SUM(($AY69:$BG69&lt;&gt;"")*($AY$66:$BG$66&gt;AW$66))   )  -     LARGE(($AY69:$BG69&lt;&gt;"")*($AY$66:$BG$66&lt;AW$66)*$AY$66:$BG$66,  1) )        *        (AW$66-LARGE(($AY69:$BG69&lt;&gt;"")*($AY$66:$BG$66&lt;AW$66)*$AY$66:$BG$66,  1)),BF69)</f>
        <v>-0.8</v>
      </c>
      <c r="AY69" s="115">
        <f>AVERAGE(AC69:AE69)/ HLOOKUP($AO69,   $C$66:$AE$86,  ROW($AO69)-ROW($AO$65),FALSE)   -1</f>
        <v>-0.38429425717310517</v>
      </c>
      <c r="AZ69" s="124" t="str">
        <f t="shared" ref="AZ69:BF69" si="18">IF(F31="","",F31)</f>
        <v/>
      </c>
      <c r="BA69" s="124" t="str">
        <f t="shared" si="18"/>
        <v/>
      </c>
      <c r="BB69" s="124">
        <f t="shared" si="18"/>
        <v>-0.5</v>
      </c>
      <c r="BC69" s="124" t="str">
        <f t="shared" si="18"/>
        <v/>
      </c>
      <c r="BD69" s="124" t="str">
        <f t="shared" si="18"/>
        <v/>
      </c>
      <c r="BE69" s="124" t="str">
        <f t="shared" si="18"/>
        <v/>
      </c>
      <c r="BF69" s="124">
        <f t="shared" si="18"/>
        <v>-0.8</v>
      </c>
      <c r="BG69" s="124" t="str">
        <f>IF(BF69="",MIN(AY69:BF69),"")</f>
        <v/>
      </c>
      <c r="BI69" s="38"/>
      <c r="BJ69" s="38"/>
      <c r="BK69" s="38"/>
      <c r="BL69" s="38"/>
      <c r="BM69" s="38"/>
      <c r="BN69" s="38"/>
      <c r="BO69" s="38"/>
      <c r="BP69" s="38"/>
      <c r="BQ69" s="38"/>
    </row>
    <row r="70" spans="2:69" x14ac:dyDescent="0.3">
      <c r="B70" s="109" t="s">
        <v>139</v>
      </c>
      <c r="C70" s="120">
        <f>SUM(D99)</f>
        <v>2.3438218034440443</v>
      </c>
      <c r="D70" s="120">
        <f t="shared" ref="D70:AE70" si="19">SUM(E99)</f>
        <v>2.4717544646294862</v>
      </c>
      <c r="E70" s="120">
        <f t="shared" si="19"/>
        <v>2.5263858219786859</v>
      </c>
      <c r="F70" s="120">
        <f t="shared" si="19"/>
        <v>2.6043586247585577</v>
      </c>
      <c r="G70" s="120">
        <f t="shared" si="19"/>
        <v>2.722958421312109</v>
      </c>
      <c r="H70" s="120">
        <f t="shared" si="19"/>
        <v>2.9005910982103713</v>
      </c>
      <c r="I70" s="120">
        <f t="shared" si="19"/>
        <v>3.0471366373494231</v>
      </c>
      <c r="J70" s="120">
        <f t="shared" si="19"/>
        <v>3.1336338077410097</v>
      </c>
      <c r="K70" s="120">
        <f t="shared" si="19"/>
        <v>3.2658094380169409</v>
      </c>
      <c r="L70" s="120">
        <f t="shared" si="19"/>
        <v>3.5429625416047039</v>
      </c>
      <c r="M70" s="120">
        <f t="shared" si="19"/>
        <v>3.7060742503729993</v>
      </c>
      <c r="N70" s="120">
        <f t="shared" si="19"/>
        <v>3.5582072898919046</v>
      </c>
      <c r="O70" s="120">
        <f t="shared" si="19"/>
        <v>3.4880373886723102</v>
      </c>
      <c r="P70" s="120">
        <f t="shared" si="19"/>
        <v>3.4938466133413768</v>
      </c>
      <c r="Q70" s="120">
        <f t="shared" si="19"/>
        <v>3.3196059348995042</v>
      </c>
      <c r="R70" s="120">
        <f t="shared" si="19"/>
        <v>2.7899111945957085</v>
      </c>
      <c r="S70" s="120">
        <f t="shared" si="19"/>
        <v>2.8476993569276381</v>
      </c>
      <c r="T70" s="120">
        <f t="shared" si="19"/>
        <v>2.8837680886754851</v>
      </c>
      <c r="U70" s="120">
        <f t="shared" si="19"/>
        <v>2.5780939778200467</v>
      </c>
      <c r="V70" s="120">
        <f t="shared" si="19"/>
        <v>2.1545810997036705</v>
      </c>
      <c r="W70" s="120">
        <f t="shared" si="19"/>
        <v>1.9343470909360594</v>
      </c>
      <c r="X70" s="120">
        <f t="shared" si="19"/>
        <v>2.0763832849423354</v>
      </c>
      <c r="Y70" s="120">
        <f t="shared" si="19"/>
        <v>2.1144224228011179</v>
      </c>
      <c r="Z70" s="120">
        <f t="shared" si="19"/>
        <v>2.0851845950758219</v>
      </c>
      <c r="AA70" s="120">
        <f t="shared" si="19"/>
        <v>2.0496402495544466</v>
      </c>
      <c r="AB70" s="120">
        <f t="shared" si="19"/>
        <v>1.8845011295493987</v>
      </c>
      <c r="AC70" s="120">
        <f t="shared" si="19"/>
        <v>2.102667861224865</v>
      </c>
      <c r="AD70" s="120">
        <f t="shared" si="19"/>
        <v>2.0918908827020277</v>
      </c>
      <c r="AE70" s="120">
        <f t="shared" si="19"/>
        <v>2.1424515457087403</v>
      </c>
      <c r="AF70" s="121"/>
      <c r="AG70" s="121"/>
      <c r="AH70" s="121"/>
      <c r="AI70" s="121"/>
      <c r="AJ70" s="121"/>
      <c r="AK70" s="121"/>
      <c r="AL70" s="121"/>
      <c r="AM70" s="85"/>
      <c r="AN70" s="85"/>
      <c r="AQ70" s="54"/>
      <c r="AR70" s="54"/>
      <c r="AS70" s="54"/>
      <c r="AT70" s="54"/>
      <c r="AU70" s="54"/>
      <c r="AV70" s="54"/>
      <c r="AW70" s="54"/>
      <c r="AY70" s="125"/>
      <c r="AZ70" s="126"/>
      <c r="BA70" s="126"/>
      <c r="BB70" s="126"/>
      <c r="BC70" s="126"/>
      <c r="BD70" s="126"/>
      <c r="BE70" s="126"/>
      <c r="BF70" s="126"/>
      <c r="BG70" s="125"/>
      <c r="BI70" s="38"/>
      <c r="BJ70" s="38"/>
      <c r="BK70" s="38"/>
      <c r="BL70" s="38"/>
      <c r="BM70" s="38"/>
      <c r="BN70" s="38"/>
      <c r="BO70" s="38"/>
      <c r="BP70" s="38"/>
      <c r="BQ70" s="38"/>
    </row>
    <row r="71" spans="2:69" x14ac:dyDescent="0.3">
      <c r="B71" t="s">
        <v>137</v>
      </c>
      <c r="C71" s="121">
        <f>SUM(D112)</f>
        <v>1.2787278842211383</v>
      </c>
      <c r="D71" s="121">
        <f t="shared" ref="D71:AE71" si="20">SUM(E112)</f>
        <v>1.4721767851166874</v>
      </c>
      <c r="E71" s="121">
        <f t="shared" si="20"/>
        <v>1.6041815084463109</v>
      </c>
      <c r="F71" s="121">
        <f t="shared" si="20"/>
        <v>1.6114213838088087</v>
      </c>
      <c r="G71" s="121">
        <f t="shared" si="20"/>
        <v>1.6514714247620499</v>
      </c>
      <c r="H71" s="121">
        <f t="shared" si="20"/>
        <v>1.6467697741855054</v>
      </c>
      <c r="I71" s="121">
        <f t="shared" si="20"/>
        <v>1.7620720908022698</v>
      </c>
      <c r="J71" s="121">
        <f t="shared" si="20"/>
        <v>1.8212707031695936</v>
      </c>
      <c r="K71" s="121">
        <f t="shared" si="20"/>
        <v>1.8664602270638027</v>
      </c>
      <c r="L71" s="121">
        <f t="shared" si="20"/>
        <v>1.8481102152886253</v>
      </c>
      <c r="M71" s="121">
        <f t="shared" si="20"/>
        <v>1.8649550339057066</v>
      </c>
      <c r="N71" s="121">
        <f t="shared" si="20"/>
        <v>1.8526750362872728</v>
      </c>
      <c r="O71" s="121">
        <f t="shared" si="20"/>
        <v>1.8687988040016283</v>
      </c>
      <c r="P71" s="121">
        <f t="shared" si="20"/>
        <v>1.7334699011471966</v>
      </c>
      <c r="Q71" s="121">
        <f t="shared" si="20"/>
        <v>1.8528940232505544</v>
      </c>
      <c r="R71" s="121">
        <f t="shared" si="20"/>
        <v>1.7994635512429433</v>
      </c>
      <c r="S71" s="121">
        <f t="shared" si="20"/>
        <v>1.8171956979334118</v>
      </c>
      <c r="T71" s="121">
        <f t="shared" si="20"/>
        <v>1.8217852689915544</v>
      </c>
      <c r="U71" s="121">
        <f t="shared" si="20"/>
        <v>1.5224789812957584</v>
      </c>
      <c r="V71" s="121">
        <f t="shared" si="20"/>
        <v>1.0634334800006111</v>
      </c>
      <c r="W71" s="121">
        <f t="shared" si="20"/>
        <v>1.0084528821313223</v>
      </c>
      <c r="X71" s="121">
        <f t="shared" si="20"/>
        <v>1.1903739691385407</v>
      </c>
      <c r="Y71" s="121">
        <f t="shared" si="20"/>
        <v>1.1830389555201766</v>
      </c>
      <c r="Z71" s="121">
        <f t="shared" si="20"/>
        <v>1.1908129548232245</v>
      </c>
      <c r="AA71" s="121">
        <f t="shared" si="20"/>
        <v>1.2075287996459367</v>
      </c>
      <c r="AB71" s="121">
        <f t="shared" si="20"/>
        <v>1.2231654953554967</v>
      </c>
      <c r="AC71" s="121">
        <f t="shared" si="20"/>
        <v>1.3965862467214529</v>
      </c>
      <c r="AD71" s="121">
        <f t="shared" si="20"/>
        <v>1.5064509455365851</v>
      </c>
      <c r="AE71" s="121">
        <f t="shared" si="20"/>
        <v>1.4611174341542172</v>
      </c>
      <c r="AF71" s="121"/>
      <c r="AG71" s="121"/>
      <c r="AH71" s="121"/>
      <c r="AI71" s="121"/>
      <c r="AJ71" s="121"/>
      <c r="AK71" s="121"/>
      <c r="AL71" s="121"/>
      <c r="AM71" s="85"/>
      <c r="AN71" s="85"/>
      <c r="AQ71" s="54"/>
      <c r="AR71" s="54"/>
      <c r="AS71" s="54"/>
      <c r="AT71" s="54"/>
      <c r="AU71" s="54"/>
      <c r="AV71" s="54"/>
      <c r="AW71" s="54"/>
      <c r="AY71" s="125"/>
      <c r="AZ71" s="126"/>
      <c r="BA71" s="126"/>
      <c r="BB71" s="126"/>
      <c r="BC71" s="126"/>
      <c r="BD71" s="126"/>
      <c r="BE71" s="126"/>
      <c r="BF71" s="126"/>
      <c r="BG71" s="125"/>
      <c r="BI71" s="38"/>
      <c r="BJ71" s="38"/>
      <c r="BK71" s="38"/>
      <c r="BL71" s="38"/>
      <c r="BM71" s="38"/>
      <c r="BN71" s="38"/>
      <c r="BO71" s="38"/>
      <c r="BP71" s="38"/>
      <c r="BQ71" s="38"/>
    </row>
    <row r="72" spans="2:69" x14ac:dyDescent="0.3">
      <c r="B72" t="s">
        <v>138</v>
      </c>
      <c r="C72" s="122">
        <f>C70-C71</f>
        <v>1.0650939192229061</v>
      </c>
      <c r="D72" s="122">
        <f t="shared" ref="D72:AE72" si="21">D70-D71</f>
        <v>0.99957767951279886</v>
      </c>
      <c r="E72" s="122">
        <f t="shared" si="21"/>
        <v>0.92220431353237498</v>
      </c>
      <c r="F72" s="122">
        <f t="shared" si="21"/>
        <v>0.992937240949749</v>
      </c>
      <c r="G72" s="122">
        <f t="shared" si="21"/>
        <v>1.0714869965500591</v>
      </c>
      <c r="H72" s="122">
        <f t="shared" si="21"/>
        <v>1.2538213240248659</v>
      </c>
      <c r="I72" s="122">
        <f t="shared" si="21"/>
        <v>1.2850645465471533</v>
      </c>
      <c r="J72" s="122">
        <f t="shared" si="21"/>
        <v>1.3123631045714161</v>
      </c>
      <c r="K72" s="122">
        <f t="shared" si="21"/>
        <v>1.3993492109531382</v>
      </c>
      <c r="L72" s="122">
        <f t="shared" si="21"/>
        <v>1.6948523263160786</v>
      </c>
      <c r="M72" s="122">
        <f t="shared" si="21"/>
        <v>1.8411192164672927</v>
      </c>
      <c r="N72" s="122">
        <f t="shared" si="21"/>
        <v>1.7055322536046318</v>
      </c>
      <c r="O72" s="122">
        <f t="shared" si="21"/>
        <v>1.6192385846706818</v>
      </c>
      <c r="P72" s="122">
        <f t="shared" si="21"/>
        <v>1.7603767121941802</v>
      </c>
      <c r="Q72" s="122">
        <f t="shared" si="21"/>
        <v>1.4667119116489498</v>
      </c>
      <c r="R72" s="122">
        <f t="shared" si="21"/>
        <v>0.99044764335276514</v>
      </c>
      <c r="S72" s="122">
        <f t="shared" si="21"/>
        <v>1.0305036589942262</v>
      </c>
      <c r="T72" s="122">
        <f t="shared" si="21"/>
        <v>1.0619828196839307</v>
      </c>
      <c r="U72" s="122">
        <f t="shared" si="21"/>
        <v>1.0556149965242883</v>
      </c>
      <c r="V72" s="122">
        <f t="shared" si="21"/>
        <v>1.0911476197030594</v>
      </c>
      <c r="W72" s="122">
        <f t="shared" si="21"/>
        <v>0.92589420880473705</v>
      </c>
      <c r="X72" s="122">
        <f t="shared" si="21"/>
        <v>0.88600931580379472</v>
      </c>
      <c r="Y72" s="122">
        <f t="shared" si="21"/>
        <v>0.93138346728094135</v>
      </c>
      <c r="Z72" s="122">
        <f t="shared" si="21"/>
        <v>0.89437164025259741</v>
      </c>
      <c r="AA72" s="122">
        <f t="shared" si="21"/>
        <v>0.84211144990850983</v>
      </c>
      <c r="AB72" s="122">
        <f t="shared" si="21"/>
        <v>0.66133563419390207</v>
      </c>
      <c r="AC72" s="122">
        <f t="shared" si="21"/>
        <v>0.70608161450341211</v>
      </c>
      <c r="AD72" s="122">
        <f t="shared" si="21"/>
        <v>0.58543993716544263</v>
      </c>
      <c r="AE72" s="122">
        <f t="shared" si="21"/>
        <v>0.68133411155452306</v>
      </c>
      <c r="AF72" s="111">
        <f t="shared" ref="AF72:AL72" si="22">HLOOKUP($AO72,   $C$66:$AD$86,  ROW($AO72)-ROW($AO$65),FALSE) *(1+AQ72)</f>
        <v>0.62014284685439036</v>
      </c>
      <c r="AG72" s="111">
        <f t="shared" si="22"/>
        <v>0.55768333426538641</v>
      </c>
      <c r="AH72" s="111">
        <f t="shared" si="22"/>
        <v>0.49522382167638257</v>
      </c>
      <c r="AI72" s="111">
        <f t="shared" si="22"/>
        <v>0.42094024842492522</v>
      </c>
      <c r="AJ72" s="111">
        <f t="shared" si="22"/>
        <v>0.34665667517346777</v>
      </c>
      <c r="AK72" s="111">
        <f t="shared" si="22"/>
        <v>0.27237310192201031</v>
      </c>
      <c r="AL72" s="111">
        <f t="shared" si="22"/>
        <v>0.19808952867055299</v>
      </c>
      <c r="AM72" s="85"/>
      <c r="AN72" s="85"/>
      <c r="AO72">
        <v>2005</v>
      </c>
      <c r="AQ72" s="123">
        <f t="array" ref="AQ72">IF(AZ72="",  INDEX($AY72:$BG72,   MATCH(  LARGE(($AY72:$BG72&lt;&gt;"")*($AY$66:$BG$66&lt;AQ$66)*$AY$66:$BG$66,  1),    $AY$66:$BG$66,0)) -   (INDEX($AY72:$BG72,   MATCH(  LARGE(($AY72:$BG72&lt;&gt;"")*($AY$66:$BG$66&lt;AQ$66)*$AY$66:$BG$66,  1),    $AY$66:$BG$66,0))  -    INDEX($AY72:$BG72,      MATCH( LARGE(($AY72:$BG72&lt;&gt;"")*($AY$66:$BG$66&gt;AQ$66)*$AY$66:$BG$66,     SUM(($AY72:$BG72&lt;&gt;"")*($AY$66:$BG$66&gt;AQ$66))   ),  $AY$66:$BG$66,0)))   /         (LARGE(($AY72:$BG72&lt;&gt;"")*($AY$66:$BG$66&gt;AQ$66)*$AY$66:$BG$66,     SUM(($AY72:$BG72&lt;&gt;"")*($AY$66:$BG$66&gt;AQ$66))   )  -     LARGE(($AY72:$BG72&lt;&gt;"")*($AY$66:$BG$66&lt;AQ$66)*$AY$66:$BG$66,  1) )        *        (AQ$66-LARGE(($AY72:$BG72&lt;&gt;"")*($AY$66:$BG$66&lt;AQ$66)*$AY$66:$BG$66,  1)),AZ72)</f>
        <v>-0.37387619525738458</v>
      </c>
      <c r="AR72" s="123">
        <f t="array" ref="AR72">IF(BA72="",  INDEX($AY72:$BG72,   MATCH(  LARGE(($AY72:$BG72&lt;&gt;"")*($AY$66:$BG$66&lt;AR$66)*$AY$66:$BG$66,  1),    $AY$66:$BG$66,0)) -   (INDEX($AY72:$BG72,   MATCH(  LARGE(($AY72:$BG72&lt;&gt;"")*($AY$66:$BG$66&lt;AR$66)*$AY$66:$BG$66,  1),    $AY$66:$BG$66,0))  -    INDEX($AY72:$BG72,      MATCH( LARGE(($AY72:$BG72&lt;&gt;"")*($AY$66:$BG$66&gt;AR$66)*$AY$66:$BG$66,     SUM(($AY72:$BG72&lt;&gt;"")*($AY$66:$BG$66&gt;AR$66))   ),  $AY$66:$BG$66,0)))   /         (LARGE(($AY72:$BG72&lt;&gt;"")*($AY$66:$BG$66&gt;AR$66)*$AY$66:$BG$66,     SUM(($AY72:$BG72&lt;&gt;"")*($AY$66:$BG$66&gt;AR$66))   )  -     LARGE(($AY72:$BG72&lt;&gt;"")*($AY$66:$BG$66&lt;AR$66)*$AY$66:$BG$66,  1) )        *        (AR$66-LARGE(($AY72:$BG72&lt;&gt;"")*($AY$66:$BG$66&lt;AR$66)*$AY$66:$BG$66,  1)),BA72)</f>
        <v>-0.43693809762869229</v>
      </c>
      <c r="AS72" s="123">
        <f t="array" ref="AS72">IF(BB72="",  INDEX($AY72:$BG72,   MATCH(  LARGE(($AY72:$BG72&lt;&gt;"")*($AY$66:$BG$66&lt;AS$66)*$AY$66:$BG$66,  1),    $AY$66:$BG$66,0)) -   (INDEX($AY72:$BG72,   MATCH(  LARGE(($AY72:$BG72&lt;&gt;"")*($AY$66:$BG$66&lt;AS$66)*$AY$66:$BG$66,  1),    $AY$66:$BG$66,0))  -    INDEX($AY72:$BG72,      MATCH( LARGE(($AY72:$BG72&lt;&gt;"")*($AY$66:$BG$66&gt;AS$66)*$AY$66:$BG$66,     SUM(($AY72:$BG72&lt;&gt;"")*($AY$66:$BG$66&gt;AS$66))   ),  $AY$66:$BG$66,0)))   /         (LARGE(($AY72:$BG72&lt;&gt;"")*($AY$66:$BG$66&gt;AS$66)*$AY$66:$BG$66,     SUM(($AY72:$BG72&lt;&gt;"")*($AY$66:$BG$66&gt;AS$66))   )  -     LARGE(($AY72:$BG72&lt;&gt;"")*($AY$66:$BG$66&lt;AS$66)*$AY$66:$BG$66,  1) )        *        (AS$66-LARGE(($AY72:$BG72&lt;&gt;"")*($AY$66:$BG$66&lt;AS$66)*$AY$66:$BG$66,  1)),BB72)</f>
        <v>-0.5</v>
      </c>
      <c r="AT72" s="123">
        <f t="array" ref="AT72">IF(BC72="",  INDEX($AY72:$BG72,   MATCH(  LARGE(($AY72:$BG72&lt;&gt;"")*($AY$66:$BG$66&lt;AT$66)*$AY$66:$BG$66,  1),    $AY$66:$BG$66,0)) -   (INDEX($AY72:$BG72,   MATCH(  LARGE(($AY72:$BG72&lt;&gt;"")*($AY$66:$BG$66&lt;AT$66)*$AY$66:$BG$66,  1),    $AY$66:$BG$66,0))  -    INDEX($AY72:$BG72,      MATCH( LARGE(($AY72:$BG72&lt;&gt;"")*($AY$66:$BG$66&gt;AT$66)*$AY$66:$BG$66,     SUM(($AY72:$BG72&lt;&gt;"")*($AY$66:$BG$66&gt;AT$66))   ),  $AY$66:$BG$66,0)))   /         (LARGE(($AY72:$BG72&lt;&gt;"")*($AY$66:$BG$66&gt;AT$66)*$AY$66:$BG$66,     SUM(($AY72:$BG72&lt;&gt;"")*($AY$66:$BG$66&gt;AT$66))   )  -     LARGE(($AY72:$BG72&lt;&gt;"")*($AY$66:$BG$66&lt;AT$66)*$AY$66:$BG$66,  1) )        *        (AT$66-LARGE(($AY72:$BG72&lt;&gt;"")*($AY$66:$BG$66&lt;AT$66)*$AY$66:$BG$66,  1)),BC72)</f>
        <v>-0.57499999999999996</v>
      </c>
      <c r="AU72" s="123">
        <f t="array" ref="AU72">IF(BD72="",  INDEX($AY72:$BG72,   MATCH(  LARGE(($AY72:$BG72&lt;&gt;"")*($AY$66:$BG$66&lt;AU$66)*$AY$66:$BG$66,  1),    $AY$66:$BG$66,0)) -   (INDEX($AY72:$BG72,   MATCH(  LARGE(($AY72:$BG72&lt;&gt;"")*($AY$66:$BG$66&lt;AU$66)*$AY$66:$BG$66,  1),    $AY$66:$BG$66,0))  -    INDEX($AY72:$BG72,      MATCH( LARGE(($AY72:$BG72&lt;&gt;"")*($AY$66:$BG$66&gt;AU$66)*$AY$66:$BG$66,     SUM(($AY72:$BG72&lt;&gt;"")*($AY$66:$BG$66&gt;AU$66))   ),  $AY$66:$BG$66,0)))   /         (LARGE(($AY72:$BG72&lt;&gt;"")*($AY$66:$BG$66&gt;AU$66)*$AY$66:$BG$66,     SUM(($AY72:$BG72&lt;&gt;"")*($AY$66:$BG$66&gt;AU$66))   )  -     LARGE(($AY72:$BG72&lt;&gt;"")*($AY$66:$BG$66&lt;AU$66)*$AY$66:$BG$66,  1) )        *        (AU$66-LARGE(($AY72:$BG72&lt;&gt;"")*($AY$66:$BG$66&lt;AU$66)*$AY$66:$BG$66,  1)),BD72)</f>
        <v>-0.65</v>
      </c>
      <c r="AV72" s="123">
        <f t="array" ref="AV72">IF(BE72="",  INDEX($AY72:$BG72,   MATCH(  LARGE(($AY72:$BG72&lt;&gt;"")*($AY$66:$BG$66&lt;AV$66)*$AY$66:$BG$66,  1),    $AY$66:$BG$66,0)) -   (INDEX($AY72:$BG72,   MATCH(  LARGE(($AY72:$BG72&lt;&gt;"")*($AY$66:$BG$66&lt;AV$66)*$AY$66:$BG$66,  1),    $AY$66:$BG$66,0))  -    INDEX($AY72:$BG72,      MATCH( LARGE(($AY72:$BG72&lt;&gt;"")*($AY$66:$BG$66&gt;AV$66)*$AY$66:$BG$66,     SUM(($AY72:$BG72&lt;&gt;"")*($AY$66:$BG$66&gt;AV$66))   ),  $AY$66:$BG$66,0)))   /         (LARGE(($AY72:$BG72&lt;&gt;"")*($AY$66:$BG$66&gt;AV$66)*$AY$66:$BG$66,     SUM(($AY72:$BG72&lt;&gt;"")*($AY$66:$BG$66&gt;AV$66))   )  -     LARGE(($AY72:$BG72&lt;&gt;"")*($AY$66:$BG$66&lt;AV$66)*$AY$66:$BG$66,  1) )        *        (AV$66-LARGE(($AY72:$BG72&lt;&gt;"")*($AY$66:$BG$66&lt;AV$66)*$AY$66:$BG$66,  1)),BE72)</f>
        <v>-0.72500000000000009</v>
      </c>
      <c r="AW72" s="123">
        <f t="array" ref="AW72">IF(BF72="",  INDEX($AY72:$BG72,   MATCH(  LARGE(($AY72:$BG72&lt;&gt;"")*($AY$66:$BG$66&lt;AW$66)*$AY$66:$BG$66,  1),    $AY$66:$BG$66,0)) -   (INDEX($AY72:$BG72,   MATCH(  LARGE(($AY72:$BG72&lt;&gt;"")*($AY$66:$BG$66&lt;AW$66)*$AY$66:$BG$66,  1),    $AY$66:$BG$66,0))  -    INDEX($AY72:$BG72,      MATCH( LARGE(($AY72:$BG72&lt;&gt;"")*($AY$66:$BG$66&gt;AW$66)*$AY$66:$BG$66,     SUM(($AY72:$BG72&lt;&gt;"")*($AY$66:$BG$66&gt;AW$66))   ),  $AY$66:$BG$66,0)))   /         (LARGE(($AY72:$BG72&lt;&gt;"")*($AY$66:$BG$66&gt;AW$66)*$AY$66:$BG$66,     SUM(($AY72:$BG72&lt;&gt;"")*($AY$66:$BG$66&gt;AW$66))   )  -     LARGE(($AY72:$BG72&lt;&gt;"")*($AY$66:$BG$66&lt;AW$66)*$AY$66:$BG$66,  1) )        *        (AW$66-LARGE(($AY72:$BG72&lt;&gt;"")*($AY$66:$BG$66&lt;AW$66)*$AY$66:$BG$66,  1)),BF72)</f>
        <v>-0.8</v>
      </c>
      <c r="AY72" s="115">
        <f>AVERAGE(AC72:AE72)/ HLOOKUP($AO72,   $C$66:$AE$86,  ROW($AO72)-ROW($AO$65),FALSE)   -1</f>
        <v>-0.33603905383459998</v>
      </c>
      <c r="AZ72" s="124" t="str">
        <f>IF(F32="","",F32)</f>
        <v/>
      </c>
      <c r="BA72" s="124" t="str">
        <f t="shared" ref="BA72:BF72" si="23">IF(G32="","",G32)</f>
        <v/>
      </c>
      <c r="BB72" s="124">
        <f t="shared" si="23"/>
        <v>-0.5</v>
      </c>
      <c r="BC72" s="124" t="str">
        <f t="shared" si="23"/>
        <v/>
      </c>
      <c r="BD72" s="124" t="str">
        <f t="shared" si="23"/>
        <v/>
      </c>
      <c r="BE72" s="124" t="str">
        <f t="shared" si="23"/>
        <v/>
      </c>
      <c r="BF72" s="124">
        <f t="shared" si="23"/>
        <v>-0.8</v>
      </c>
      <c r="BG72" s="124" t="str">
        <f>IF(BF72="",MIN(AY72:BF72),"")</f>
        <v/>
      </c>
      <c r="BI72" s="38"/>
      <c r="BJ72" s="38"/>
      <c r="BK72" s="38"/>
      <c r="BL72" s="38"/>
      <c r="BM72" s="38"/>
      <c r="BN72" s="38"/>
      <c r="BO72" s="38"/>
      <c r="BP72" s="38"/>
      <c r="BQ72" s="38"/>
    </row>
    <row r="73" spans="2:69" x14ac:dyDescent="0.3">
      <c r="B73" s="109" t="s">
        <v>140</v>
      </c>
      <c r="C73" s="120">
        <f>SUM(D100)</f>
        <v>13.198439881629842</v>
      </c>
      <c r="D73" s="120">
        <f t="shared" ref="D73:AE73" si="24">SUM(E100)</f>
        <v>13.036966137657814</v>
      </c>
      <c r="E73" s="120">
        <f t="shared" si="24"/>
        <v>12.861263529292682</v>
      </c>
      <c r="F73" s="120">
        <f t="shared" si="24"/>
        <v>12.767324333161355</v>
      </c>
      <c r="G73" s="120">
        <f t="shared" si="24"/>
        <v>12.590124748576317</v>
      </c>
      <c r="H73" s="120">
        <f t="shared" si="24"/>
        <v>12.572982327643722</v>
      </c>
      <c r="I73" s="120">
        <f t="shared" si="24"/>
        <v>12.169618928197764</v>
      </c>
      <c r="J73" s="120">
        <f t="shared" si="24"/>
        <v>12.166983542727678</v>
      </c>
      <c r="K73" s="120">
        <f t="shared" si="24"/>
        <v>12.160556164805854</v>
      </c>
      <c r="L73" s="120">
        <f t="shared" si="24"/>
        <v>11.775825283549132</v>
      </c>
      <c r="M73" s="120">
        <f t="shared" si="24"/>
        <v>11.704683079411499</v>
      </c>
      <c r="N73" s="120">
        <f t="shared" si="24"/>
        <v>11.725658067728135</v>
      </c>
      <c r="O73" s="120">
        <f t="shared" si="24"/>
        <v>11.755275819878552</v>
      </c>
      <c r="P73" s="120">
        <f t="shared" si="24"/>
        <v>11.52542698382789</v>
      </c>
      <c r="Q73" s="120">
        <f t="shared" si="24"/>
        <v>11.487388291299922</v>
      </c>
      <c r="R73" s="120">
        <f t="shared" si="24"/>
        <v>11.307382354869553</v>
      </c>
      <c r="S73" s="120">
        <f t="shared" si="24"/>
        <v>11.005803960947661</v>
      </c>
      <c r="T73" s="120">
        <f t="shared" si="24"/>
        <v>11.228122035043413</v>
      </c>
      <c r="U73" s="120">
        <f t="shared" si="24"/>
        <v>11.228929320049243</v>
      </c>
      <c r="V73" s="120">
        <f t="shared" si="24"/>
        <v>11.015977847830399</v>
      </c>
      <c r="W73" s="120">
        <f t="shared" si="24"/>
        <v>10.947783205683084</v>
      </c>
      <c r="X73" s="120">
        <f t="shared" si="24"/>
        <v>10.938391603804297</v>
      </c>
      <c r="Y73" s="120">
        <f t="shared" si="24"/>
        <v>10.933776774518025</v>
      </c>
      <c r="Z73" s="120">
        <f t="shared" si="24"/>
        <v>10.935453398942458</v>
      </c>
      <c r="AA73" s="120">
        <f t="shared" si="24"/>
        <v>11.060562683115799</v>
      </c>
      <c r="AB73" s="120">
        <f t="shared" si="24"/>
        <v>10.94859787326469</v>
      </c>
      <c r="AC73" s="120">
        <f t="shared" si="24"/>
        <v>11.126353316403868</v>
      </c>
      <c r="AD73" s="120">
        <f t="shared" si="24"/>
        <v>11.186149606283507</v>
      </c>
      <c r="AE73" s="120">
        <f t="shared" si="24"/>
        <v>11.076836696601813</v>
      </c>
      <c r="AF73" s="121"/>
      <c r="AG73" s="121"/>
      <c r="AH73" s="121"/>
      <c r="AI73" s="121"/>
      <c r="AJ73" s="121"/>
      <c r="AK73" s="121"/>
      <c r="AL73" s="121"/>
      <c r="AM73" s="85"/>
      <c r="AN73" s="85"/>
      <c r="AY73" s="125"/>
      <c r="AZ73" s="115"/>
      <c r="BA73" s="115"/>
      <c r="BB73" s="115"/>
      <c r="BC73" s="115"/>
      <c r="BD73" s="115"/>
      <c r="BE73" s="115"/>
      <c r="BF73" s="115"/>
      <c r="BG73" s="125"/>
      <c r="BI73" s="38"/>
      <c r="BJ73" s="38"/>
      <c r="BK73" s="38"/>
      <c r="BL73" s="38"/>
      <c r="BM73" s="38"/>
      <c r="BN73" s="38"/>
      <c r="BO73" s="38"/>
      <c r="BP73" s="38"/>
      <c r="BQ73" s="38"/>
    </row>
    <row r="74" spans="2:69" x14ac:dyDescent="0.3">
      <c r="B74" t="s">
        <v>137</v>
      </c>
      <c r="C74" s="121">
        <f>SUM(D113)</f>
        <v>0.61858149018016462</v>
      </c>
      <c r="D74" s="121">
        <f t="shared" ref="D74:AE74" si="25">SUM(E113)</f>
        <v>0.51163901467478612</v>
      </c>
      <c r="E74" s="121">
        <f t="shared" si="25"/>
        <v>0.40347201903752711</v>
      </c>
      <c r="F74" s="121">
        <f t="shared" si="25"/>
        <v>0.34997138933759009</v>
      </c>
      <c r="G74" s="121">
        <f t="shared" si="25"/>
        <v>0.41221270761780454</v>
      </c>
      <c r="H74" s="121">
        <f t="shared" si="25"/>
        <v>0.53708345401271584</v>
      </c>
      <c r="I74" s="121">
        <f t="shared" si="25"/>
        <v>0.41779164517400413</v>
      </c>
      <c r="J74" s="121">
        <f t="shared" si="25"/>
        <v>0.48322554576347321</v>
      </c>
      <c r="K74" s="121">
        <f t="shared" si="25"/>
        <v>0.26393302340026714</v>
      </c>
      <c r="L74" s="121">
        <f t="shared" si="25"/>
        <v>0.27377717349851211</v>
      </c>
      <c r="M74" s="121">
        <f t="shared" si="25"/>
        <v>0.26836179990141551</v>
      </c>
      <c r="N74" s="121">
        <f t="shared" si="25"/>
        <v>0.20674378564757748</v>
      </c>
      <c r="O74" s="121">
        <f t="shared" si="25"/>
        <v>0.23658828359942116</v>
      </c>
      <c r="P74" s="121">
        <f t="shared" si="25"/>
        <v>0.22865408584406749</v>
      </c>
      <c r="Q74" s="121">
        <f t="shared" si="25"/>
        <v>0.15971065772937049</v>
      </c>
      <c r="R74" s="121">
        <f t="shared" si="25"/>
        <v>0.22179785878175681</v>
      </c>
      <c r="S74" s="121">
        <f t="shared" si="25"/>
        <v>0.19602292122555717</v>
      </c>
      <c r="T74" s="121">
        <f t="shared" si="25"/>
        <v>0.19401737178671949</v>
      </c>
      <c r="U74" s="121">
        <f t="shared" si="25"/>
        <v>0.23124624333565783</v>
      </c>
      <c r="V74" s="121">
        <f t="shared" si="25"/>
        <v>0.18681249594764424</v>
      </c>
      <c r="W74" s="121">
        <f t="shared" si="25"/>
        <v>0.15619406756652091</v>
      </c>
      <c r="X74" s="121">
        <f t="shared" si="25"/>
        <v>0.16505214809404559</v>
      </c>
      <c r="Y74" s="121">
        <f t="shared" si="25"/>
        <v>0.19204069370299792</v>
      </c>
      <c r="Z74" s="121">
        <f t="shared" si="25"/>
        <v>0.24646500102640692</v>
      </c>
      <c r="AA74" s="121">
        <f t="shared" si="25"/>
        <v>0.24024674465713924</v>
      </c>
      <c r="AB74" s="121">
        <f t="shared" si="25"/>
        <v>0.17745255099809926</v>
      </c>
      <c r="AC74" s="121">
        <f t="shared" si="25"/>
        <v>0.21659847376760624</v>
      </c>
      <c r="AD74" s="121">
        <f t="shared" si="25"/>
        <v>0.21912096459253091</v>
      </c>
      <c r="AE74" s="121">
        <f t="shared" si="25"/>
        <v>0.24418459812235424</v>
      </c>
      <c r="AF74" s="121"/>
      <c r="AG74" s="121"/>
      <c r="AH74" s="121"/>
      <c r="AI74" s="121"/>
      <c r="AJ74" s="121"/>
      <c r="AK74" s="121"/>
      <c r="AL74" s="121"/>
      <c r="AM74" s="85"/>
      <c r="AN74" s="85"/>
      <c r="AQ74" s="54"/>
      <c r="AR74" s="54"/>
      <c r="AS74" s="54"/>
      <c r="AT74" s="54"/>
      <c r="AU74" s="54"/>
      <c r="AV74" s="54"/>
      <c r="AW74" s="54"/>
      <c r="AY74" s="125"/>
      <c r="AZ74" s="127"/>
      <c r="BA74" s="127"/>
      <c r="BB74" s="127"/>
      <c r="BC74" s="127"/>
      <c r="BD74" s="127"/>
      <c r="BE74" s="127"/>
      <c r="BF74" s="127"/>
      <c r="BG74" s="125"/>
      <c r="BI74" s="38"/>
      <c r="BJ74" s="38"/>
      <c r="BK74" s="38"/>
      <c r="BL74" s="38"/>
      <c r="BM74" s="38"/>
      <c r="BN74" s="38"/>
      <c r="BO74" s="38"/>
      <c r="BP74" s="38"/>
      <c r="BQ74" s="38"/>
    </row>
    <row r="75" spans="2:69" x14ac:dyDescent="0.3">
      <c r="B75" t="s">
        <v>138</v>
      </c>
      <c r="C75" s="122">
        <f>C73-C74</f>
        <v>12.579858391449678</v>
      </c>
      <c r="D75" s="122">
        <f t="shared" ref="D75:AE75" si="26">D73-D74</f>
        <v>12.525327122983027</v>
      </c>
      <c r="E75" s="122">
        <f t="shared" si="26"/>
        <v>12.457791510255154</v>
      </c>
      <c r="F75" s="122">
        <f t="shared" si="26"/>
        <v>12.417352943823765</v>
      </c>
      <c r="G75" s="122">
        <f t="shared" si="26"/>
        <v>12.177912040958512</v>
      </c>
      <c r="H75" s="122">
        <f t="shared" si="26"/>
        <v>12.035898873631005</v>
      </c>
      <c r="I75" s="122">
        <f t="shared" si="26"/>
        <v>11.75182728302376</v>
      </c>
      <c r="J75" s="122">
        <f t="shared" si="26"/>
        <v>11.683757996964205</v>
      </c>
      <c r="K75" s="122">
        <f t="shared" si="26"/>
        <v>11.896623141405588</v>
      </c>
      <c r="L75" s="122">
        <f t="shared" si="26"/>
        <v>11.50204811005062</v>
      </c>
      <c r="M75" s="122">
        <f t="shared" si="26"/>
        <v>11.436321279510084</v>
      </c>
      <c r="N75" s="122">
        <f t="shared" si="26"/>
        <v>11.518914282080559</v>
      </c>
      <c r="O75" s="122">
        <f t="shared" si="26"/>
        <v>11.518687536279131</v>
      </c>
      <c r="P75" s="122">
        <f t="shared" si="26"/>
        <v>11.296772897983823</v>
      </c>
      <c r="Q75" s="122">
        <f t="shared" si="26"/>
        <v>11.327677633570552</v>
      </c>
      <c r="R75" s="122">
        <f t="shared" si="26"/>
        <v>11.085584496087796</v>
      </c>
      <c r="S75" s="122">
        <f t="shared" si="26"/>
        <v>10.809781039722104</v>
      </c>
      <c r="T75" s="122">
        <f t="shared" si="26"/>
        <v>11.034104663256693</v>
      </c>
      <c r="U75" s="122">
        <f t="shared" si="26"/>
        <v>10.997683076713585</v>
      </c>
      <c r="V75" s="122">
        <f t="shared" si="26"/>
        <v>10.829165351882756</v>
      </c>
      <c r="W75" s="122">
        <f t="shared" si="26"/>
        <v>10.791589138116564</v>
      </c>
      <c r="X75" s="122">
        <f t="shared" si="26"/>
        <v>10.773339455710252</v>
      </c>
      <c r="Y75" s="122">
        <f t="shared" si="26"/>
        <v>10.741736080815027</v>
      </c>
      <c r="Z75" s="122">
        <f t="shared" si="26"/>
        <v>10.688988397916052</v>
      </c>
      <c r="AA75" s="122">
        <f t="shared" si="26"/>
        <v>10.820315938458661</v>
      </c>
      <c r="AB75" s="122">
        <f t="shared" si="26"/>
        <v>10.771145322266591</v>
      </c>
      <c r="AC75" s="122">
        <f t="shared" si="26"/>
        <v>10.909754842636262</v>
      </c>
      <c r="AD75" s="122">
        <f t="shared" si="26"/>
        <v>10.967028641690977</v>
      </c>
      <c r="AE75" s="122">
        <f t="shared" si="26"/>
        <v>10.832652098479459</v>
      </c>
      <c r="AF75" s="111">
        <f t="shared" ref="AF75:AL77" si="27">HLOOKUP($AO75,   $C$66:$AD$86,  ROW($AO75)-ROW($AO$65),FALSE) *(1+AQ75)</f>
        <v>10.587096918661194</v>
      </c>
      <c r="AG75" s="111">
        <f t="shared" si="27"/>
        <v>10.060349792648349</v>
      </c>
      <c r="AH75" s="111">
        <f t="shared" si="27"/>
        <v>9.5336026666355043</v>
      </c>
      <c r="AI75" s="111">
        <f t="shared" si="27"/>
        <v>8.8130396743897972</v>
      </c>
      <c r="AJ75" s="111">
        <f t="shared" si="27"/>
        <v>8.0924766821440901</v>
      </c>
      <c r="AK75" s="111">
        <f t="shared" si="27"/>
        <v>7.3719136898983848</v>
      </c>
      <c r="AL75" s="111">
        <f t="shared" si="27"/>
        <v>6.6513506976526768</v>
      </c>
      <c r="AM75" s="85"/>
      <c r="AN75" s="85"/>
      <c r="AO75">
        <v>2005</v>
      </c>
      <c r="AQ75" s="123">
        <f t="array" ref="AQ75">IF(AZ75="",  INDEX($AY75:$BG75,   MATCH(  LARGE(($AY75:$BG75&lt;&gt;"")*($AY$66:$BG$66&lt;AQ$66)*$AY$66:$BG$66,  1),    $AY$66:$BG$66,0)) -   (INDEX($AY75:$BG75,   MATCH(  LARGE(($AY75:$BG75&lt;&gt;"")*($AY$66:$BG$66&lt;AQ$66)*$AY$66:$BG$66,  1),    $AY$66:$BG$66,0))  -    INDEX($AY75:$BG75,      MATCH( LARGE(($AY75:$BG75&lt;&gt;"")*($AY$66:$BG$66&gt;AQ$66)*$AY$66:$BG$66,     SUM(($AY75:$BG75&lt;&gt;"")*($AY$66:$BG$66&gt;AQ$66))   ),  $AY$66:$BG$66,0)))   /         (LARGE(($AY75:$BG75&lt;&gt;"")*($AY$66:$BG$66&gt;AQ$66)*$AY$66:$BG$66,     SUM(($AY75:$BG75&lt;&gt;"")*($AY$66:$BG$66&gt;AQ$66))   )  -     LARGE(($AY75:$BG75&lt;&gt;"")*($AY$66:$BG$66&lt;AQ$66)*$AY$66:$BG$66,  1) )        *        (AQ$66-LARGE(($AY75:$BG75&lt;&gt;"")*($AY$66:$BG$66&lt;AQ$66)*$AY$66:$BG$66,  1)),AZ75)</f>
        <v>-4.4967189380273352E-2</v>
      </c>
      <c r="AR75" s="123">
        <f t="array" ref="AR75">IF(BA75="",  INDEX($AY75:$BG75,   MATCH(  LARGE(($AY75:$BG75&lt;&gt;"")*($AY$66:$BG$66&lt;AR$66)*$AY$66:$BG$66,  1),    $AY$66:$BG$66,0)) -   (INDEX($AY75:$BG75,   MATCH(  LARGE(($AY75:$BG75&lt;&gt;"")*($AY$66:$BG$66&lt;AR$66)*$AY$66:$BG$66,  1),    $AY$66:$BG$66,0))  -    INDEX($AY75:$BG75,      MATCH( LARGE(($AY75:$BG75&lt;&gt;"")*($AY$66:$BG$66&gt;AR$66)*$AY$66:$BG$66,     SUM(($AY75:$BG75&lt;&gt;"")*($AY$66:$BG$66&gt;AR$66))   ),  $AY$66:$BG$66,0)))   /         (LARGE(($AY75:$BG75&lt;&gt;"")*($AY$66:$BG$66&gt;AR$66)*$AY$66:$BG$66,     SUM(($AY75:$BG75&lt;&gt;"")*($AY$66:$BG$66&gt;AR$66))   )  -     LARGE(($AY75:$BG75&lt;&gt;"")*($AY$66:$BG$66&lt;AR$66)*$AY$66:$BG$66,  1) )        *        (AR$66-LARGE(($AY75:$BG75&lt;&gt;"")*($AY$66:$BG$66&lt;AR$66)*$AY$66:$BG$66,  1)),BA75)</f>
        <v>-9.2483594690136686E-2</v>
      </c>
      <c r="AS75" s="123">
        <f t="array" ref="AS75">IF(BB75="",  INDEX($AY75:$BG75,   MATCH(  LARGE(($AY75:$BG75&lt;&gt;"")*($AY$66:$BG$66&lt;AS$66)*$AY$66:$BG$66,  1),    $AY$66:$BG$66,0)) -   (INDEX($AY75:$BG75,   MATCH(  LARGE(($AY75:$BG75&lt;&gt;"")*($AY$66:$BG$66&lt;AS$66)*$AY$66:$BG$66,  1),    $AY$66:$BG$66,0))  -    INDEX($AY75:$BG75,      MATCH( LARGE(($AY75:$BG75&lt;&gt;"")*($AY$66:$BG$66&gt;AS$66)*$AY$66:$BG$66,     SUM(($AY75:$BG75&lt;&gt;"")*($AY$66:$BG$66&gt;AS$66))   ),  $AY$66:$BG$66,0)))   /         (LARGE(($AY75:$BG75&lt;&gt;"")*($AY$66:$BG$66&gt;AS$66)*$AY$66:$BG$66,     SUM(($AY75:$BG75&lt;&gt;"")*($AY$66:$BG$66&gt;AS$66))   )  -     LARGE(($AY75:$BG75&lt;&gt;"")*($AY$66:$BG$66&lt;AS$66)*$AY$66:$BG$66,  1) )        *        (AS$66-LARGE(($AY75:$BG75&lt;&gt;"")*($AY$66:$BG$66&lt;AS$66)*$AY$66:$BG$66,  1)),BB75)</f>
        <v>-0.14000000000000001</v>
      </c>
      <c r="AT75" s="123">
        <f t="array" ref="AT75">IF(BC75="",  INDEX($AY75:$BG75,   MATCH(  LARGE(($AY75:$BG75&lt;&gt;"")*($AY$66:$BG$66&lt;AT$66)*$AY$66:$BG$66,  1),    $AY$66:$BG$66,0)) -   (INDEX($AY75:$BG75,   MATCH(  LARGE(($AY75:$BG75&lt;&gt;"")*($AY$66:$BG$66&lt;AT$66)*$AY$66:$BG$66,  1),    $AY$66:$BG$66,0))  -    INDEX($AY75:$BG75,      MATCH( LARGE(($AY75:$BG75&lt;&gt;"")*($AY$66:$BG$66&gt;AT$66)*$AY$66:$BG$66,     SUM(($AY75:$BG75&lt;&gt;"")*($AY$66:$BG$66&gt;AT$66))   ),  $AY$66:$BG$66,0)))   /         (LARGE(($AY75:$BG75&lt;&gt;"")*($AY$66:$BG$66&gt;AT$66)*$AY$66:$BG$66,     SUM(($AY75:$BG75&lt;&gt;"")*($AY$66:$BG$66&gt;AT$66))   )  -     LARGE(($AY75:$BG75&lt;&gt;"")*($AY$66:$BG$66&lt;AT$66)*$AY$66:$BG$66,  1) )        *        (AT$66-LARGE(($AY75:$BG75&lt;&gt;"")*($AY$66:$BG$66&lt;AT$66)*$AY$66:$BG$66,  1)),BC75)</f>
        <v>-0.20500000000000002</v>
      </c>
      <c r="AU75" s="123">
        <f t="array" ref="AU75">IF(BD75="",  INDEX($AY75:$BG75,   MATCH(  LARGE(($AY75:$BG75&lt;&gt;"")*($AY$66:$BG$66&lt;AU$66)*$AY$66:$BG$66,  1),    $AY$66:$BG$66,0)) -   (INDEX($AY75:$BG75,   MATCH(  LARGE(($AY75:$BG75&lt;&gt;"")*($AY$66:$BG$66&lt;AU$66)*$AY$66:$BG$66,  1),    $AY$66:$BG$66,0))  -    INDEX($AY75:$BG75,      MATCH( LARGE(($AY75:$BG75&lt;&gt;"")*($AY$66:$BG$66&gt;AU$66)*$AY$66:$BG$66,     SUM(($AY75:$BG75&lt;&gt;"")*($AY$66:$BG$66&gt;AU$66))   ),  $AY$66:$BG$66,0)))   /         (LARGE(($AY75:$BG75&lt;&gt;"")*($AY$66:$BG$66&gt;AU$66)*$AY$66:$BG$66,     SUM(($AY75:$BG75&lt;&gt;"")*($AY$66:$BG$66&gt;AU$66))   )  -     LARGE(($AY75:$BG75&lt;&gt;"")*($AY$66:$BG$66&lt;AU$66)*$AY$66:$BG$66,  1) )        *        (AU$66-LARGE(($AY75:$BG75&lt;&gt;"")*($AY$66:$BG$66&lt;AU$66)*$AY$66:$BG$66,  1)),BD75)</f>
        <v>-0.27</v>
      </c>
      <c r="AV75" s="123">
        <f t="array" ref="AV75">IF(BE75="",  INDEX($AY75:$BG75,   MATCH(  LARGE(($AY75:$BG75&lt;&gt;"")*($AY$66:$BG$66&lt;AV$66)*$AY$66:$BG$66,  1),    $AY$66:$BG$66,0)) -   (INDEX($AY75:$BG75,   MATCH(  LARGE(($AY75:$BG75&lt;&gt;"")*($AY$66:$BG$66&lt;AV$66)*$AY$66:$BG$66,  1),    $AY$66:$BG$66,0))  -    INDEX($AY75:$BG75,      MATCH( LARGE(($AY75:$BG75&lt;&gt;"")*($AY$66:$BG$66&gt;AV$66)*$AY$66:$BG$66,     SUM(($AY75:$BG75&lt;&gt;"")*($AY$66:$BG$66&gt;AV$66))   ),  $AY$66:$BG$66,0)))   /         (LARGE(($AY75:$BG75&lt;&gt;"")*($AY$66:$BG$66&gt;AV$66)*$AY$66:$BG$66,     SUM(($AY75:$BG75&lt;&gt;"")*($AY$66:$BG$66&gt;AV$66))   )  -     LARGE(($AY75:$BG75&lt;&gt;"")*($AY$66:$BG$66&lt;AV$66)*$AY$66:$BG$66,  1) )        *        (AV$66-LARGE(($AY75:$BG75&lt;&gt;"")*($AY$66:$BG$66&lt;AV$66)*$AY$66:$BG$66,  1)),BE75)</f>
        <v>-0.33500000000000002</v>
      </c>
      <c r="AW75" s="123">
        <f t="array" ref="AW75">IF(BF75="",  INDEX($AY75:$BG75,   MATCH(  LARGE(($AY75:$BG75&lt;&gt;"")*($AY$66:$BG$66&lt;AW$66)*$AY$66:$BG$66,  1),    $AY$66:$BG$66,0)) -   (INDEX($AY75:$BG75,   MATCH(  LARGE(($AY75:$BG75&lt;&gt;"")*($AY$66:$BG$66&lt;AW$66)*$AY$66:$BG$66,  1),    $AY$66:$BG$66,0))  -    INDEX($AY75:$BG75,      MATCH( LARGE(($AY75:$BG75&lt;&gt;"")*($AY$66:$BG$66&gt;AW$66)*$AY$66:$BG$66,     SUM(($AY75:$BG75&lt;&gt;"")*($AY$66:$BG$66&gt;AW$66))   ),  $AY$66:$BG$66,0)))   /         (LARGE(($AY75:$BG75&lt;&gt;"")*($AY$66:$BG$66&gt;AW$66)*$AY$66:$BG$66,     SUM(($AY75:$BG75&lt;&gt;"")*($AY$66:$BG$66&gt;AW$66))   )  -     LARGE(($AY75:$BG75&lt;&gt;"")*($AY$66:$BG$66&lt;AW$66)*$AY$66:$BG$66,  1) )        *        (AW$66-LARGE(($AY75:$BG75&lt;&gt;"")*($AY$66:$BG$66&lt;AW$66)*$AY$66:$BG$66,  1)),BF75)</f>
        <v>-0.4</v>
      </c>
      <c r="AY75" s="115">
        <f>AVERAGE(AC75:AE75)/ HLOOKUP($AO75,   $C$66:$AE$86,  ROW($AO75)-ROW($AO$65),FALSE)   -1</f>
        <v>-1.6457346194355349E-2</v>
      </c>
      <c r="AZ75" s="124" t="str">
        <f t="shared" ref="AZ75:BF77" si="28">IF(F33="","",F33)</f>
        <v/>
      </c>
      <c r="BA75" s="124" t="str">
        <f t="shared" si="28"/>
        <v/>
      </c>
      <c r="BB75" s="124">
        <f t="shared" si="28"/>
        <v>-0.14000000000000001</v>
      </c>
      <c r="BC75" s="124" t="str">
        <f t="shared" si="28"/>
        <v/>
      </c>
      <c r="BD75" s="124" t="str">
        <f t="shared" si="28"/>
        <v/>
      </c>
      <c r="BE75" s="124" t="str">
        <f t="shared" si="28"/>
        <v/>
      </c>
      <c r="BF75" s="124">
        <f t="shared" si="28"/>
        <v>-0.4</v>
      </c>
      <c r="BG75" s="124" t="str">
        <f t="shared" ref="BG75:BG77" si="29">IF(BF75="",MIN(AY75:BF75),"")</f>
        <v/>
      </c>
      <c r="BI75" s="38"/>
      <c r="BJ75" s="38"/>
      <c r="BK75" s="38"/>
      <c r="BL75" s="38"/>
      <c r="BM75" s="38"/>
      <c r="BN75" s="38"/>
      <c r="BO75" s="38"/>
      <c r="BP75" s="38"/>
      <c r="BQ75" s="38"/>
    </row>
    <row r="76" spans="2:69" x14ac:dyDescent="0.3">
      <c r="B76" s="109" t="s">
        <v>141</v>
      </c>
      <c r="C76" s="120">
        <f>SUM(D101)</f>
        <v>6.456833332824143</v>
      </c>
      <c r="D76" s="120">
        <f t="shared" ref="D76:AE76" si="30">SUM(E101)</f>
        <v>5.7518318118993754</v>
      </c>
      <c r="E76" s="120">
        <f t="shared" si="30"/>
        <v>6.9916653396298827</v>
      </c>
      <c r="F76" s="120">
        <f t="shared" si="30"/>
        <v>5.7923115847924285</v>
      </c>
      <c r="G76" s="120">
        <f t="shared" si="30"/>
        <v>4.9066990187492419</v>
      </c>
      <c r="H76" s="120">
        <f t="shared" si="30"/>
        <v>4.9865075328466508</v>
      </c>
      <c r="I76" s="120">
        <f t="shared" si="30"/>
        <v>4.4618325344255352</v>
      </c>
      <c r="J76" s="120">
        <f t="shared" si="30"/>
        <v>4.7619480631222952</v>
      </c>
      <c r="K76" s="120">
        <f t="shared" si="30"/>
        <v>4.7225337323339893</v>
      </c>
      <c r="L76" s="120">
        <f t="shared" si="30"/>
        <v>5.0081481065246072</v>
      </c>
      <c r="M76" s="120">
        <f t="shared" si="30"/>
        <v>5.2404622841414952</v>
      </c>
      <c r="N76" s="120">
        <f t="shared" si="30"/>
        <v>5.5251418560043479</v>
      </c>
      <c r="O76" s="120">
        <f t="shared" si="30"/>
        <v>6.5793436794968718</v>
      </c>
      <c r="P76" s="120">
        <f t="shared" si="30"/>
        <v>6.3478915454044449</v>
      </c>
      <c r="Q76" s="120">
        <f t="shared" si="30"/>
        <v>6.021544617630469</v>
      </c>
      <c r="R76" s="120">
        <f t="shared" si="30"/>
        <v>5.9424806227914537</v>
      </c>
      <c r="S76" s="120">
        <f t="shared" si="30"/>
        <v>6.120715879805954</v>
      </c>
      <c r="T76" s="120">
        <f t="shared" si="30"/>
        <v>3.6696211627188005</v>
      </c>
      <c r="U76" s="120">
        <f t="shared" si="30"/>
        <v>-0.86172999035752951</v>
      </c>
      <c r="V76" s="120">
        <f t="shared" si="30"/>
        <v>3.3094101738459902</v>
      </c>
      <c r="W76" s="120">
        <f t="shared" si="30"/>
        <v>0.54611372986129758</v>
      </c>
      <c r="X76" s="120">
        <f t="shared" si="30"/>
        <v>-0.98633242179658365</v>
      </c>
      <c r="Y76" s="120">
        <f t="shared" si="30"/>
        <v>0.68339588170250976</v>
      </c>
      <c r="Z76" s="120">
        <f t="shared" si="30"/>
        <v>1.9182940395166261</v>
      </c>
      <c r="AA76" s="120">
        <f t="shared" si="30"/>
        <v>1.5834439296347718</v>
      </c>
      <c r="AB76" s="120">
        <f t="shared" si="30"/>
        <v>5.1593239020623312</v>
      </c>
      <c r="AC76" s="120">
        <f t="shared" si="30"/>
        <v>6.1669128261904991</v>
      </c>
      <c r="AD76" s="120">
        <f t="shared" si="30"/>
        <v>4.4867171938234689</v>
      </c>
      <c r="AE76" s="120">
        <f t="shared" si="30"/>
        <v>6.5947488406649741</v>
      </c>
      <c r="AF76" s="111">
        <f t="shared" si="27"/>
        <v>4.3059122626414466</v>
      </c>
      <c r="AG76" s="111">
        <f t="shared" si="27"/>
        <v>1.9</v>
      </c>
      <c r="AH76" s="111">
        <f t="shared" si="27"/>
        <v>1.9</v>
      </c>
      <c r="AI76" s="111">
        <f t="shared" si="27"/>
        <v>0.80000000000000027</v>
      </c>
      <c r="AJ76" s="111">
        <f t="shared" si="27"/>
        <v>-0.25899741637219392</v>
      </c>
      <c r="AK76" s="111">
        <f t="shared" si="27"/>
        <v>-1.3179948327443873</v>
      </c>
      <c r="AL76" s="111">
        <f t="shared" si="27"/>
        <v>-2.3769922491165811</v>
      </c>
      <c r="AM76" s="85"/>
      <c r="AN76" s="85"/>
      <c r="AO76">
        <v>2005</v>
      </c>
      <c r="AQ76" s="123">
        <f t="array" ref="AQ76">IF(AZ76="",  INDEX($AY76:$BG76,   MATCH(  LARGE(($AY76:$BG76&lt;&gt;"")*($AY$66:$BG$66&lt;AQ$66)*$AY$66:$BG$66,  1),    $AY$66:$BG$66,0)) -   (INDEX($AY76:$BG76,   MATCH(  LARGE(($AY76:$BG76&lt;&gt;"")*($AY$66:$BG$66&lt;AQ$66)*$AY$66:$BG$66,  1),    $AY$66:$BG$66,0))  -    INDEX($AY76:$BG76,      MATCH( LARGE(($AY76:$BG76&lt;&gt;"")*($AY$66:$BG$66&gt;AQ$66)*$AY$66:$BG$66,     SUM(($AY76:$BG76&lt;&gt;"")*($AY$66:$BG$66&gt;AQ$66))   ),  $AY$66:$BG$66,0)))   /         (LARGE(($AY76:$BG76&lt;&gt;"")*($AY$66:$BG$66&gt;AQ$66)*$AY$66:$BG$66,     SUM(($AY76:$BG76&lt;&gt;"")*($AY$66:$BG$66&gt;AQ$66))   )  -     LARGE(($AY76:$BG76&lt;&gt;"")*($AY$66:$BG$66&lt;AQ$66)*$AY$66:$BG$66,  1) )        *        (AQ$66-LARGE(($AY76:$BG76&lt;&gt;"")*($AY$66:$BG$66&lt;AQ$66)*$AY$66:$BG$66,  1)),AZ76)</f>
        <v>-0.27540154760845259</v>
      </c>
      <c r="AR76" s="123">
        <f t="array" ref="AR76">IF(BA76="",  INDEX($AY76:$BG76,   MATCH(  LARGE(($AY76:$BG76&lt;&gt;"")*($AY$66:$BG$66&lt;AR$66)*$AY$66:$BG$66,  1),    $AY$66:$BG$66,0)) -   (INDEX($AY76:$BG76,   MATCH(  LARGE(($AY76:$BG76&lt;&gt;"")*($AY$66:$BG$66&lt;AR$66)*$AY$66:$BG$66,  1),    $AY$66:$BG$66,0))  -    INDEX($AY76:$BG76,      MATCH( LARGE(($AY76:$BG76&lt;&gt;"")*($AY$66:$BG$66&gt;AR$66)*$AY$66:$BG$66,     SUM(($AY76:$BG76&lt;&gt;"")*($AY$66:$BG$66&gt;AR$66))   ),  $AY$66:$BG$66,0)))   /         (LARGE(($AY76:$BG76&lt;&gt;"")*($AY$66:$BG$66&gt;AR$66)*$AY$66:$BG$66,     SUM(($AY76:$BG76&lt;&gt;"")*($AY$66:$BG$66&gt;AR$66))   )  -     LARGE(($AY76:$BG76&lt;&gt;"")*($AY$66:$BG$66&lt;AR$66)*$AY$66:$BG$66,  1) )        *        (AR$66-LARGE(($AY76:$BG76&lt;&gt;"")*($AY$66:$BG$66&lt;AR$66)*$AY$66:$BG$66,  1)),BA76)</f>
        <v>-0.68026820437363356</v>
      </c>
      <c r="AS76" s="123">
        <f t="array" ref="AS76">IF(BB76="",  INDEX($AY76:$BG76,   MATCH(  LARGE(($AY76:$BG76&lt;&gt;"")*($AY$66:$BG$66&lt;AS$66)*$AY$66:$BG$66,  1),    $AY$66:$BG$66,0)) -   (INDEX($AY76:$BG76,   MATCH(  LARGE(($AY76:$BG76&lt;&gt;"")*($AY$66:$BG$66&lt;AS$66)*$AY$66:$BG$66,  1),    $AY$66:$BG$66,0))  -    INDEX($AY76:$BG76,      MATCH( LARGE(($AY76:$BG76&lt;&gt;"")*($AY$66:$BG$66&gt;AS$66)*$AY$66:$BG$66,     SUM(($AY76:$BG76&lt;&gt;"")*($AY$66:$BG$66&gt;AS$66))   ),  $AY$66:$BG$66,0)))   /         (LARGE(($AY76:$BG76&lt;&gt;"")*($AY$66:$BG$66&gt;AS$66)*$AY$66:$BG$66,     SUM(($AY76:$BG76&lt;&gt;"")*($AY$66:$BG$66&gt;AS$66))   )  -     LARGE(($AY76:$BG76&lt;&gt;"")*($AY$66:$BG$66&lt;AS$66)*$AY$66:$BG$66,  1) )        *        (AS$66-LARGE(($AY76:$BG76&lt;&gt;"")*($AY$66:$BG$66&lt;AS$66)*$AY$66:$BG$66,  1)),BB76)</f>
        <v>-0.68026820437363356</v>
      </c>
      <c r="AT76" s="123">
        <f t="array" ref="AT76">IF(BC76="",  INDEX($AY76:$BG76,   MATCH(  LARGE(($AY76:$BG76&lt;&gt;"")*($AY$66:$BG$66&lt;AT$66)*$AY$66:$BG$66,  1),    $AY$66:$BG$66,0)) -   (INDEX($AY76:$BG76,   MATCH(  LARGE(($AY76:$BG76&lt;&gt;"")*($AY$66:$BG$66&lt;AT$66)*$AY$66:$BG$66,  1),    $AY$66:$BG$66,0))  -    INDEX($AY76:$BG76,      MATCH( LARGE(($AY76:$BG76&lt;&gt;"")*($AY$66:$BG$66&gt;AT$66)*$AY$66:$BG$66,     SUM(($AY76:$BG76&lt;&gt;"")*($AY$66:$BG$66&gt;AT$66))   ),  $AY$66:$BG$66,0)))   /         (LARGE(($AY76:$BG76&lt;&gt;"")*($AY$66:$BG$66&gt;AT$66)*$AY$66:$BG$66,     SUM(($AY76:$BG76&lt;&gt;"")*($AY$66:$BG$66&gt;AT$66))   )  -     LARGE(($AY76:$BG76&lt;&gt;"")*($AY$66:$BG$66&lt;AT$66)*$AY$66:$BG$66,  1) )        *        (AT$66-LARGE(($AY76:$BG76&lt;&gt;"")*($AY$66:$BG$66&lt;AT$66)*$AY$66:$BG$66,  1)),BC76)</f>
        <v>-0.86537608605205618</v>
      </c>
      <c r="AU76" s="123">
        <f t="array" ref="AU76">IF(BD76="",  INDEX($AY76:$BG76,   MATCH(  LARGE(($AY76:$BG76&lt;&gt;"")*($AY$66:$BG$66&lt;AU$66)*$AY$66:$BG$66,  1),    $AY$66:$BG$66,0)) -   (INDEX($AY76:$BG76,   MATCH(  LARGE(($AY76:$BG76&lt;&gt;"")*($AY$66:$BG$66&lt;AU$66)*$AY$66:$BG$66,  1),    $AY$66:$BG$66,0))  -    INDEX($AY76:$BG76,      MATCH( LARGE(($AY76:$BG76&lt;&gt;"")*($AY$66:$BG$66&gt;AU$66)*$AY$66:$BG$66,     SUM(($AY76:$BG76&lt;&gt;"")*($AY$66:$BG$66&gt;AU$66))   ),  $AY$66:$BG$66,0)))   /         (LARGE(($AY76:$BG76&lt;&gt;"")*($AY$66:$BG$66&gt;AU$66)*$AY$66:$BG$66,     SUM(($AY76:$BG76&lt;&gt;"")*($AY$66:$BG$66&gt;AU$66))   )  -     LARGE(($AY76:$BG76&lt;&gt;"")*($AY$66:$BG$66&lt;AU$66)*$AY$66:$BG$66,  1) )        *        (AU$66-LARGE(($AY76:$BG76&lt;&gt;"")*($AY$66:$BG$66&lt;AU$66)*$AY$66:$BG$66,  1)),BD76)</f>
        <v>-1.0435840573680375</v>
      </c>
      <c r="AV76" s="123">
        <f t="array" ref="AV76">IF(BE76="",  INDEX($AY76:$BG76,   MATCH(  LARGE(($AY76:$BG76&lt;&gt;"")*($AY$66:$BG$66&lt;AV$66)*$AY$66:$BG$66,  1),    $AY$66:$BG$66,0)) -   (INDEX($AY76:$BG76,   MATCH(  LARGE(($AY76:$BG76&lt;&gt;"")*($AY$66:$BG$66&lt;AV$66)*$AY$66:$BG$66,  1),    $AY$66:$BG$66,0))  -    INDEX($AY76:$BG76,      MATCH( LARGE(($AY76:$BG76&lt;&gt;"")*($AY$66:$BG$66&gt;AV$66)*$AY$66:$BG$66,     SUM(($AY76:$BG76&lt;&gt;"")*($AY$66:$BG$66&gt;AV$66))   ),  $AY$66:$BG$66,0)))   /         (LARGE(($AY76:$BG76&lt;&gt;"")*($AY$66:$BG$66&gt;AV$66)*$AY$66:$BG$66,     SUM(($AY76:$BG76&lt;&gt;"")*($AY$66:$BG$66&gt;AV$66))   )  -     LARGE(($AY76:$BG76&lt;&gt;"")*($AY$66:$BG$66&lt;AV$66)*$AY$66:$BG$66,  1) )        *        (AV$66-LARGE(($AY76:$BG76&lt;&gt;"")*($AY$66:$BG$66&lt;AV$66)*$AY$66:$BG$66,  1)),BE76)</f>
        <v>-1.2217920286840187</v>
      </c>
      <c r="AW76" s="123">
        <f t="array" ref="AW76">IF(BF76="",  INDEX($AY76:$BG76,   MATCH(  LARGE(($AY76:$BG76&lt;&gt;"")*($AY$66:$BG$66&lt;AW$66)*$AY$66:$BG$66,  1),    $AY$66:$BG$66,0)) -   (INDEX($AY76:$BG76,   MATCH(  LARGE(($AY76:$BG76&lt;&gt;"")*($AY$66:$BG$66&lt;AW$66)*$AY$66:$BG$66,  1),    $AY$66:$BG$66,0))  -    INDEX($AY76:$BG76,      MATCH( LARGE(($AY76:$BG76&lt;&gt;"")*($AY$66:$BG$66&gt;AW$66)*$AY$66:$BG$66,     SUM(($AY76:$BG76&lt;&gt;"")*($AY$66:$BG$66&gt;AW$66))   ),  $AY$66:$BG$66,0)))   /         (LARGE(($AY76:$BG76&lt;&gt;"")*($AY$66:$BG$66&gt;AW$66)*$AY$66:$BG$66,     SUM(($AY76:$BG76&lt;&gt;"")*($AY$66:$BG$66&gt;AW$66))   )  -     LARGE(($AY76:$BG76&lt;&gt;"")*($AY$66:$BG$66&lt;AW$66)*$AY$66:$BG$66,  1) )        *        (AW$66-LARGE(($AY76:$BG76&lt;&gt;"")*($AY$66:$BG$66&lt;AW$66)*$AY$66:$BG$66,  1)),BF76)</f>
        <v>-1.4</v>
      </c>
      <c r="AY76" s="115">
        <f>AVERAGE(AC76:AE76)/ HLOOKUP($AO76,   $C$66:$AE$86,  ROW($AO76)-ROW($AO$65),FALSE)   -1</f>
        <v>-3.2481553549344011E-2</v>
      </c>
      <c r="AZ76" s="124" t="str">
        <f t="shared" si="28"/>
        <v/>
      </c>
      <c r="BA76" s="124">
        <f t="shared" si="28"/>
        <v>-0.68026820437363356</v>
      </c>
      <c r="BB76" s="124">
        <f t="shared" si="28"/>
        <v>-0.68026820437363356</v>
      </c>
      <c r="BC76" s="124">
        <f t="shared" si="28"/>
        <v>-0.86537608605205618</v>
      </c>
      <c r="BD76" s="124" t="str">
        <f t="shared" si="28"/>
        <v/>
      </c>
      <c r="BE76" s="124" t="str">
        <f t="shared" si="28"/>
        <v/>
      </c>
      <c r="BF76" s="124">
        <f t="shared" si="28"/>
        <v>-1.4</v>
      </c>
      <c r="BG76" s="124" t="str">
        <f t="shared" si="29"/>
        <v/>
      </c>
      <c r="BI76" s="38"/>
      <c r="BJ76" s="38"/>
      <c r="BK76" s="38"/>
      <c r="BL76" s="38"/>
      <c r="BM76" s="38"/>
      <c r="BN76" s="38"/>
      <c r="BO76" s="38"/>
      <c r="BP76" s="38"/>
      <c r="BQ76" s="38"/>
    </row>
    <row r="77" spans="2:69" x14ac:dyDescent="0.3">
      <c r="B77" s="109" t="s">
        <v>142</v>
      </c>
      <c r="C77" s="120">
        <f>SUM(D102)</f>
        <v>1.7793438974585023</v>
      </c>
      <c r="D77" s="120">
        <f t="shared" ref="D77:AE78" si="31">SUM(E102)</f>
        <v>1.7870194887643391</v>
      </c>
      <c r="E77" s="120">
        <f t="shared" si="31"/>
        <v>1.7676691588977829</v>
      </c>
      <c r="F77" s="120">
        <f t="shared" si="31"/>
        <v>1.7667506430390374</v>
      </c>
      <c r="G77" s="120">
        <f t="shared" si="31"/>
        <v>1.6999229290771509</v>
      </c>
      <c r="H77" s="120">
        <f t="shared" si="31"/>
        <v>1.6157867564886463</v>
      </c>
      <c r="I77" s="120">
        <f t="shared" si="31"/>
        <v>1.5672187685380896</v>
      </c>
      <c r="J77" s="120">
        <f t="shared" si="31"/>
        <v>1.4921916233816552</v>
      </c>
      <c r="K77" s="120">
        <f t="shared" si="31"/>
        <v>1.4442326280021185</v>
      </c>
      <c r="L77" s="120">
        <f t="shared" si="31"/>
        <v>1.506535597515352</v>
      </c>
      <c r="M77" s="120">
        <f t="shared" si="31"/>
        <v>1.5048653000010244</v>
      </c>
      <c r="N77" s="120">
        <f t="shared" si="31"/>
        <v>1.5392056478905261</v>
      </c>
      <c r="O77" s="120">
        <f t="shared" si="31"/>
        <v>1.5686931614777935</v>
      </c>
      <c r="P77" s="120">
        <f t="shared" si="31"/>
        <v>1.5790335205327901</v>
      </c>
      <c r="Q77" s="120">
        <f t="shared" si="31"/>
        <v>1.2740592799880579</v>
      </c>
      <c r="R77" s="120">
        <f t="shared" si="31"/>
        <v>1.2639750230879452</v>
      </c>
      <c r="S77" s="120">
        <f t="shared" si="31"/>
        <v>1.3222193964724842</v>
      </c>
      <c r="T77" s="120">
        <f t="shared" si="31"/>
        <v>1.3108076618779445</v>
      </c>
      <c r="U77" s="120">
        <f t="shared" si="31"/>
        <v>1.2880263916976793</v>
      </c>
      <c r="V77" s="120">
        <f t="shared" si="31"/>
        <v>1.2442403698019482</v>
      </c>
      <c r="W77" s="120">
        <f t="shared" si="31"/>
        <v>1.167387357742536</v>
      </c>
      <c r="X77" s="120">
        <f t="shared" si="31"/>
        <v>1.1541691808110988</v>
      </c>
      <c r="Y77" s="120">
        <f t="shared" si="31"/>
        <v>1.115967026384511</v>
      </c>
      <c r="Z77" s="120">
        <f t="shared" si="31"/>
        <v>1.0926578748240705</v>
      </c>
      <c r="AA77" s="120">
        <f t="shared" si="31"/>
        <v>1.091722882663388</v>
      </c>
      <c r="AB77" s="120">
        <f t="shared" si="31"/>
        <v>1.0735450387117516</v>
      </c>
      <c r="AC77" s="120">
        <f t="shared" si="31"/>
        <v>1.1101726565886243</v>
      </c>
      <c r="AD77" s="120">
        <f t="shared" si="31"/>
        <v>1.1361555507554733</v>
      </c>
      <c r="AE77" s="120">
        <f t="shared" si="31"/>
        <v>1.1544020818619223</v>
      </c>
      <c r="AF77" s="111">
        <f t="shared" si="27"/>
        <v>1.0032410701427277</v>
      </c>
      <c r="AG77" s="111">
        <f t="shared" si="27"/>
        <v>0.78601491526615153</v>
      </c>
      <c r="AH77" s="111">
        <f t="shared" si="27"/>
        <v>0.56878876038957527</v>
      </c>
      <c r="AI77" s="111">
        <f t="shared" si="27"/>
        <v>0.48979032144657869</v>
      </c>
      <c r="AJ77" s="111">
        <f t="shared" si="27"/>
        <v>0.41079188250358212</v>
      </c>
      <c r="AK77" s="111">
        <f t="shared" si="27"/>
        <v>0.33179344356058554</v>
      </c>
      <c r="AL77" s="111">
        <f t="shared" si="27"/>
        <v>0.25279500461758897</v>
      </c>
      <c r="AM77" s="85"/>
      <c r="AN77" s="85"/>
      <c r="AO77">
        <v>2005</v>
      </c>
      <c r="AQ77" s="123">
        <f t="array" ref="AQ77">IF(AZ77="",  INDEX($AY77:$BG77,   MATCH(  LARGE(($AY77:$BG77&lt;&gt;"")*($AY$66:$BG$66&lt;AQ$66)*$AY$66:$BG$66,  1),    $AY$66:$BG$66,0)) -   (INDEX($AY77:$BG77,   MATCH(  LARGE(($AY77:$BG77&lt;&gt;"")*($AY$66:$BG$66&lt;AQ$66)*$AY$66:$BG$66,  1),    $AY$66:$BG$66,0))  -    INDEX($AY77:$BG77,      MATCH( LARGE(($AY77:$BG77&lt;&gt;"")*($AY$66:$BG$66&gt;AQ$66)*$AY$66:$BG$66,     SUM(($AY77:$BG77&lt;&gt;"")*($AY$66:$BG$66&gt;AQ$66))   ),  $AY$66:$BG$66,0)))   /         (LARGE(($AY77:$BG77&lt;&gt;"")*($AY$66:$BG$66&gt;AQ$66)*$AY$66:$BG$66,     SUM(($AY77:$BG77&lt;&gt;"")*($AY$66:$BG$66&gt;AQ$66))   )  -     LARGE(($AY77:$BG77&lt;&gt;"")*($AY$66:$BG$66&lt;AQ$66)*$AY$66:$BG$66,  1) )        *        (AQ$66-LARGE(($AY77:$BG77&lt;&gt;"")*($AY$66:$BG$66&lt;AQ$66)*$AY$66:$BG$66,  1)),AZ77)</f>
        <v>-0.20628093766301914</v>
      </c>
      <c r="AR77" s="123">
        <f t="array" ref="AR77">IF(BA77="",  INDEX($AY77:$BG77,   MATCH(  LARGE(($AY77:$BG77&lt;&gt;"")*($AY$66:$BG$66&lt;AR$66)*$AY$66:$BG$66,  1),    $AY$66:$BG$66,0)) -   (INDEX($AY77:$BG77,   MATCH(  LARGE(($AY77:$BG77&lt;&gt;"")*($AY$66:$BG$66&lt;AR$66)*$AY$66:$BG$66,  1),    $AY$66:$BG$66,0))  -    INDEX($AY77:$BG77,      MATCH( LARGE(($AY77:$BG77&lt;&gt;"")*($AY$66:$BG$66&gt;AR$66)*$AY$66:$BG$66,     SUM(($AY77:$BG77&lt;&gt;"")*($AY$66:$BG$66&gt;AR$66))   ),  $AY$66:$BG$66,0)))   /         (LARGE(($AY77:$BG77&lt;&gt;"")*($AY$66:$BG$66&gt;AR$66)*$AY$66:$BG$66,     SUM(($AY77:$BG77&lt;&gt;"")*($AY$66:$BG$66&gt;AR$66))   )  -     LARGE(($AY77:$BG77&lt;&gt;"")*($AY$66:$BG$66&lt;AR$66)*$AY$66:$BG$66,  1) )        *        (AR$66-LARGE(($AY77:$BG77&lt;&gt;"")*($AY$66:$BG$66&lt;AR$66)*$AY$66:$BG$66,  1)),BA77)</f>
        <v>-0.37814046883150959</v>
      </c>
      <c r="AS77" s="123">
        <f t="array" ref="AS77">IF(BB77="",  INDEX($AY77:$BG77,   MATCH(  LARGE(($AY77:$BG77&lt;&gt;"")*($AY$66:$BG$66&lt;AS$66)*$AY$66:$BG$66,  1),    $AY$66:$BG$66,0)) -   (INDEX($AY77:$BG77,   MATCH(  LARGE(($AY77:$BG77&lt;&gt;"")*($AY$66:$BG$66&lt;AS$66)*$AY$66:$BG$66,  1),    $AY$66:$BG$66,0))  -    INDEX($AY77:$BG77,      MATCH( LARGE(($AY77:$BG77&lt;&gt;"")*($AY$66:$BG$66&gt;AS$66)*$AY$66:$BG$66,     SUM(($AY77:$BG77&lt;&gt;"")*($AY$66:$BG$66&gt;AS$66))   ),  $AY$66:$BG$66,0)))   /         (LARGE(($AY77:$BG77&lt;&gt;"")*($AY$66:$BG$66&gt;AS$66)*$AY$66:$BG$66,     SUM(($AY77:$BG77&lt;&gt;"")*($AY$66:$BG$66&gt;AS$66))   )  -     LARGE(($AY77:$BG77&lt;&gt;"")*($AY$66:$BG$66&lt;AS$66)*$AY$66:$BG$66,  1) )        *        (AS$66-LARGE(($AY77:$BG77&lt;&gt;"")*($AY$66:$BG$66&lt;AS$66)*$AY$66:$BG$66,  1)),BB77)</f>
        <v>-0.55000000000000004</v>
      </c>
      <c r="AT77" s="123">
        <f t="array" ref="AT77">IF(BC77="",  INDEX($AY77:$BG77,   MATCH(  LARGE(($AY77:$BG77&lt;&gt;"")*($AY$66:$BG$66&lt;AT$66)*$AY$66:$BG$66,  1),    $AY$66:$BG$66,0)) -   (INDEX($AY77:$BG77,   MATCH(  LARGE(($AY77:$BG77&lt;&gt;"")*($AY$66:$BG$66&lt;AT$66)*$AY$66:$BG$66,  1),    $AY$66:$BG$66,0))  -    INDEX($AY77:$BG77,      MATCH( LARGE(($AY77:$BG77&lt;&gt;"")*($AY$66:$BG$66&gt;AT$66)*$AY$66:$BG$66,     SUM(($AY77:$BG77&lt;&gt;"")*($AY$66:$BG$66&gt;AT$66))   ),  $AY$66:$BG$66,0)))   /         (LARGE(($AY77:$BG77&lt;&gt;"")*($AY$66:$BG$66&gt;AT$66)*$AY$66:$BG$66,     SUM(($AY77:$BG77&lt;&gt;"")*($AY$66:$BG$66&gt;AT$66))   )  -     LARGE(($AY77:$BG77&lt;&gt;"")*($AY$66:$BG$66&lt;AT$66)*$AY$66:$BG$66,  1) )        *        (AT$66-LARGE(($AY77:$BG77&lt;&gt;"")*($AY$66:$BG$66&lt;AT$66)*$AY$66:$BG$66,  1)),BC77)</f>
        <v>-0.61250000000000004</v>
      </c>
      <c r="AU77" s="123">
        <f t="array" ref="AU77">IF(BD77="",  INDEX($AY77:$BG77,   MATCH(  LARGE(($AY77:$BG77&lt;&gt;"")*($AY$66:$BG$66&lt;AU$66)*$AY$66:$BG$66,  1),    $AY$66:$BG$66,0)) -   (INDEX($AY77:$BG77,   MATCH(  LARGE(($AY77:$BG77&lt;&gt;"")*($AY$66:$BG$66&lt;AU$66)*$AY$66:$BG$66,  1),    $AY$66:$BG$66,0))  -    INDEX($AY77:$BG77,      MATCH( LARGE(($AY77:$BG77&lt;&gt;"")*($AY$66:$BG$66&gt;AU$66)*$AY$66:$BG$66,     SUM(($AY77:$BG77&lt;&gt;"")*($AY$66:$BG$66&gt;AU$66))   ),  $AY$66:$BG$66,0)))   /         (LARGE(($AY77:$BG77&lt;&gt;"")*($AY$66:$BG$66&gt;AU$66)*$AY$66:$BG$66,     SUM(($AY77:$BG77&lt;&gt;"")*($AY$66:$BG$66&gt;AU$66))   )  -     LARGE(($AY77:$BG77&lt;&gt;"")*($AY$66:$BG$66&lt;AU$66)*$AY$66:$BG$66,  1) )        *        (AU$66-LARGE(($AY77:$BG77&lt;&gt;"")*($AY$66:$BG$66&lt;AU$66)*$AY$66:$BG$66,  1)),BD77)</f>
        <v>-0.67500000000000004</v>
      </c>
      <c r="AV77" s="123">
        <f t="array" ref="AV77">IF(BE77="",  INDEX($AY77:$BG77,   MATCH(  LARGE(($AY77:$BG77&lt;&gt;"")*($AY$66:$BG$66&lt;AV$66)*$AY$66:$BG$66,  1),    $AY$66:$BG$66,0)) -   (INDEX($AY77:$BG77,   MATCH(  LARGE(($AY77:$BG77&lt;&gt;"")*($AY$66:$BG$66&lt;AV$66)*$AY$66:$BG$66,  1),    $AY$66:$BG$66,0))  -    INDEX($AY77:$BG77,      MATCH( LARGE(($AY77:$BG77&lt;&gt;"")*($AY$66:$BG$66&gt;AV$66)*$AY$66:$BG$66,     SUM(($AY77:$BG77&lt;&gt;"")*($AY$66:$BG$66&gt;AV$66))   ),  $AY$66:$BG$66,0)))   /         (LARGE(($AY77:$BG77&lt;&gt;"")*($AY$66:$BG$66&gt;AV$66)*$AY$66:$BG$66,     SUM(($AY77:$BG77&lt;&gt;"")*($AY$66:$BG$66&gt;AV$66))   )  -     LARGE(($AY77:$BG77&lt;&gt;"")*($AY$66:$BG$66&lt;AV$66)*$AY$66:$BG$66,  1) )        *        (AV$66-LARGE(($AY77:$BG77&lt;&gt;"")*($AY$66:$BG$66&lt;AV$66)*$AY$66:$BG$66,  1)),BE77)</f>
        <v>-0.73750000000000004</v>
      </c>
      <c r="AW77" s="123">
        <f t="array" ref="AW77">IF(BF77="",  INDEX($AY77:$BG77,   MATCH(  LARGE(($AY77:$BG77&lt;&gt;"")*($AY$66:$BG$66&lt;AW$66)*$AY$66:$BG$66,  1),    $AY$66:$BG$66,0)) -   (INDEX($AY77:$BG77,   MATCH(  LARGE(($AY77:$BG77&lt;&gt;"")*($AY$66:$BG$66&lt;AW$66)*$AY$66:$BG$66,  1),    $AY$66:$BG$66,0))  -    INDEX($AY77:$BG77,      MATCH( LARGE(($AY77:$BG77&lt;&gt;"")*($AY$66:$BG$66&gt;AW$66)*$AY$66:$BG$66,     SUM(($AY77:$BG77&lt;&gt;"")*($AY$66:$BG$66&gt;AW$66))   ),  $AY$66:$BG$66,0)))   /         (LARGE(($AY77:$BG77&lt;&gt;"")*($AY$66:$BG$66&gt;AW$66)*$AY$66:$BG$66,     SUM(($AY77:$BG77&lt;&gt;"")*($AY$66:$BG$66&gt;AW$66))   )  -     LARGE(($AY77:$BG77&lt;&gt;"")*($AY$66:$BG$66&lt;AW$66)*$AY$66:$BG$66,  1) )        *        (AW$66-LARGE(($AY77:$BG77&lt;&gt;"")*($AY$66:$BG$66&lt;AW$66)*$AY$66:$BG$66,  1)),BF77)</f>
        <v>-0.8</v>
      </c>
      <c r="AY77" s="115">
        <f>AVERAGE(AC77:AE77)/ HLOOKUP($AO77,   $C$66:$AE$86,  ROW($AO77)-ROW($AO$65),FALSE)   -1</f>
        <v>-0.10316521896192488</v>
      </c>
      <c r="AZ77" s="124" t="str">
        <f t="shared" si="28"/>
        <v/>
      </c>
      <c r="BA77" s="124" t="str">
        <f t="shared" si="28"/>
        <v/>
      </c>
      <c r="BB77" s="124">
        <f t="shared" si="28"/>
        <v>-0.55000000000000004</v>
      </c>
      <c r="BC77" s="124" t="str">
        <f t="shared" si="28"/>
        <v/>
      </c>
      <c r="BD77" s="124" t="str">
        <f t="shared" si="28"/>
        <v/>
      </c>
      <c r="BE77" s="124" t="str">
        <f t="shared" si="28"/>
        <v/>
      </c>
      <c r="BF77" s="124">
        <f t="shared" si="28"/>
        <v>-0.8</v>
      </c>
      <c r="BG77" s="124" t="str">
        <f t="shared" si="29"/>
        <v/>
      </c>
      <c r="BI77" s="38"/>
      <c r="BJ77" s="38"/>
      <c r="BK77" s="38"/>
      <c r="BL77" s="38"/>
      <c r="BM77" s="38"/>
      <c r="BN77" s="38"/>
      <c r="BO77" s="38"/>
      <c r="BP77" s="38"/>
      <c r="BQ77" s="38"/>
    </row>
    <row r="78" spans="2:69" x14ac:dyDescent="0.3">
      <c r="B78" s="128" t="s">
        <v>143</v>
      </c>
      <c r="C78" s="121">
        <f>SUM(D103)</f>
        <v>0</v>
      </c>
      <c r="D78" s="121">
        <f t="shared" si="31"/>
        <v>0</v>
      </c>
      <c r="E78" s="121">
        <f t="shared" si="31"/>
        <v>0</v>
      </c>
      <c r="F78" s="121">
        <f t="shared" si="31"/>
        <v>0</v>
      </c>
      <c r="G78" s="121">
        <f t="shared" si="31"/>
        <v>0</v>
      </c>
      <c r="H78" s="121">
        <f t="shared" si="31"/>
        <v>0</v>
      </c>
      <c r="I78" s="121">
        <f t="shared" si="31"/>
        <v>0</v>
      </c>
      <c r="J78" s="121">
        <f t="shared" si="31"/>
        <v>0</v>
      </c>
      <c r="K78" s="121">
        <f t="shared" si="31"/>
        <v>0</v>
      </c>
      <c r="L78" s="121">
        <f t="shared" si="31"/>
        <v>0</v>
      </c>
      <c r="M78" s="121">
        <f t="shared" si="31"/>
        <v>0</v>
      </c>
      <c r="N78" s="121">
        <f t="shared" si="31"/>
        <v>0</v>
      </c>
      <c r="O78" s="121">
        <f t="shared" si="31"/>
        <v>0</v>
      </c>
      <c r="P78" s="121">
        <f t="shared" si="31"/>
        <v>0</v>
      </c>
      <c r="Q78" s="121">
        <f t="shared" si="31"/>
        <v>0</v>
      </c>
      <c r="R78" s="121">
        <f t="shared" si="31"/>
        <v>0</v>
      </c>
      <c r="S78" s="121">
        <f t="shared" si="31"/>
        <v>0</v>
      </c>
      <c r="T78" s="121">
        <f t="shared" si="31"/>
        <v>0</v>
      </c>
      <c r="U78" s="121">
        <f t="shared" si="31"/>
        <v>0</v>
      </c>
      <c r="V78" s="121">
        <f t="shared" si="31"/>
        <v>0</v>
      </c>
      <c r="W78" s="121">
        <f t="shared" si="31"/>
        <v>0</v>
      </c>
      <c r="X78" s="121">
        <f t="shared" si="31"/>
        <v>0</v>
      </c>
      <c r="Y78" s="121">
        <f t="shared" si="31"/>
        <v>0</v>
      </c>
      <c r="Z78" s="121">
        <f t="shared" si="31"/>
        <v>0</v>
      </c>
      <c r="AA78" s="121">
        <f t="shared" si="31"/>
        <v>0</v>
      </c>
      <c r="AB78" s="121">
        <f t="shared" si="31"/>
        <v>0</v>
      </c>
      <c r="AC78" s="121">
        <f t="shared" si="31"/>
        <v>0</v>
      </c>
      <c r="AD78" s="121">
        <f t="shared" si="31"/>
        <v>0</v>
      </c>
      <c r="AE78" s="121">
        <f t="shared" si="31"/>
        <v>0</v>
      </c>
      <c r="AF78" s="121"/>
      <c r="AG78" s="121"/>
      <c r="AH78" s="121"/>
      <c r="AI78" s="121"/>
      <c r="AJ78" s="121"/>
      <c r="AK78" s="121"/>
      <c r="AL78" s="121"/>
      <c r="AM78" s="85"/>
      <c r="AN78" s="85"/>
      <c r="AQ78" s="54"/>
      <c r="AR78" s="54"/>
      <c r="AS78" s="54"/>
      <c r="AT78" s="54"/>
      <c r="AU78" s="54"/>
      <c r="AV78" s="54"/>
      <c r="AW78" s="54"/>
      <c r="AY78" s="125"/>
      <c r="AZ78" s="127"/>
      <c r="BA78" s="127"/>
      <c r="BB78" s="127"/>
      <c r="BC78" s="127"/>
      <c r="BD78" s="127"/>
      <c r="BE78" s="127"/>
      <c r="BF78" s="127"/>
      <c r="BG78" s="125"/>
      <c r="BI78" s="38"/>
      <c r="BJ78" s="38"/>
      <c r="BK78" s="38"/>
      <c r="BL78" s="38"/>
      <c r="BM78" s="38"/>
      <c r="BN78" s="38"/>
      <c r="BO78" s="38"/>
      <c r="BP78" s="38"/>
      <c r="BQ78" s="38"/>
    </row>
    <row r="79" spans="2:69" x14ac:dyDescent="0.3">
      <c r="AM79" s="85"/>
      <c r="AN79" s="85"/>
      <c r="AY79" s="125"/>
      <c r="AZ79" s="115"/>
      <c r="BA79" s="115"/>
      <c r="BB79" s="115"/>
      <c r="BC79" s="115"/>
      <c r="BD79" s="115"/>
      <c r="BE79" s="115"/>
      <c r="BF79" s="115"/>
      <c r="BG79" s="125"/>
      <c r="BI79" s="38"/>
      <c r="BJ79" s="38"/>
      <c r="BK79" s="38"/>
      <c r="BL79" s="38"/>
      <c r="BM79" s="38"/>
      <c r="BN79" s="38"/>
      <c r="BO79" s="38"/>
      <c r="BP79" s="38"/>
      <c r="BQ79" s="38"/>
    </row>
    <row r="80" spans="2:69" x14ac:dyDescent="0.3">
      <c r="B80" s="129" t="s">
        <v>144</v>
      </c>
      <c r="AM80" s="85"/>
      <c r="AN80" s="85"/>
      <c r="AY80" s="125"/>
      <c r="AZ80" s="130" t="str">
        <f t="shared" ref="AZ80:BF80" si="32">IF(C$21="","",    IF(C$20&gt;=$C$15,    C$21, ""))</f>
        <v/>
      </c>
      <c r="BA80" s="130" t="str">
        <f t="shared" si="32"/>
        <v/>
      </c>
      <c r="BB80" s="130" t="str">
        <f t="shared" si="32"/>
        <v/>
      </c>
      <c r="BC80" s="130" t="str">
        <f t="shared" si="32"/>
        <v/>
      </c>
      <c r="BD80" s="130" t="str">
        <f t="shared" si="32"/>
        <v/>
      </c>
      <c r="BE80" s="130" t="str">
        <f t="shared" si="32"/>
        <v/>
      </c>
      <c r="BF80" s="130" t="str">
        <f t="shared" si="32"/>
        <v/>
      </c>
      <c r="BG80" s="125"/>
      <c r="BI80" s="38"/>
      <c r="BJ80" s="38"/>
      <c r="BK80" s="38"/>
      <c r="BL80" s="38"/>
      <c r="BM80" s="38"/>
      <c r="BN80" s="38"/>
      <c r="BO80" s="38"/>
      <c r="BP80" s="38"/>
      <c r="BQ80" s="38"/>
    </row>
    <row r="81" spans="2:69" x14ac:dyDescent="0.3">
      <c r="B81" t="s">
        <v>145</v>
      </c>
      <c r="AM81" s="85"/>
      <c r="AN81" s="85"/>
      <c r="AY81" s="125"/>
      <c r="AZ81" s="131" t="str">
        <f>IF($C$18="","",    IF(AZ$66&gt;$C$15,    $C$18, ""))</f>
        <v/>
      </c>
      <c r="BA81" s="131"/>
      <c r="BB81" s="131" t="str">
        <f t="shared" ref="BB81:BF81" si="33">IF($C$18="","",    IF(BB$66&gt;$C$15,    $C$18, ""))</f>
        <v/>
      </c>
      <c r="BC81" s="131" t="str">
        <f t="shared" si="33"/>
        <v/>
      </c>
      <c r="BD81" s="131" t="str">
        <f t="shared" si="33"/>
        <v/>
      </c>
      <c r="BE81" s="131" t="str">
        <f t="shared" si="33"/>
        <v/>
      </c>
      <c r="BF81" s="131" t="str">
        <f t="shared" si="33"/>
        <v/>
      </c>
      <c r="BG81" s="125"/>
      <c r="BI81" s="38"/>
      <c r="BJ81" s="38"/>
      <c r="BK81" s="38"/>
      <c r="BL81" s="38"/>
      <c r="BM81" s="38"/>
      <c r="BN81" s="38"/>
      <c r="BO81" s="38"/>
      <c r="BP81" s="38"/>
      <c r="BQ81" s="38"/>
    </row>
    <row r="82" spans="2:69" x14ac:dyDescent="0.3">
      <c r="AM82" s="85"/>
      <c r="AN82" s="85"/>
      <c r="AY82" s="125"/>
      <c r="AZ82" s="115"/>
      <c r="BA82" s="115"/>
      <c r="BB82" s="115"/>
      <c r="BC82" s="115"/>
      <c r="BD82" s="115"/>
      <c r="BE82" s="115"/>
      <c r="BF82" s="115"/>
      <c r="BG82" s="125"/>
      <c r="BI82" s="38"/>
      <c r="BJ82" s="38"/>
      <c r="BK82" s="38"/>
      <c r="BL82" s="38"/>
      <c r="BM82" s="38"/>
      <c r="BN82" s="38"/>
      <c r="BO82" s="38"/>
      <c r="BP82" s="38"/>
      <c r="BQ82" s="38"/>
    </row>
    <row r="83" spans="2:69" x14ac:dyDescent="0.3">
      <c r="B83" s="109" t="s">
        <v>146</v>
      </c>
      <c r="C83" s="110">
        <f t="shared" ref="C83:AE83" si="34">SUM(C67,C70,C73,C76,C77,C78)</f>
        <v>77.456853719404464</v>
      </c>
      <c r="D83" s="110">
        <f t="shared" si="34"/>
        <v>87.382504600523347</v>
      </c>
      <c r="E83" s="110">
        <f t="shared" si="34"/>
        <v>82.635205669921746</v>
      </c>
      <c r="F83" s="110">
        <f t="shared" si="34"/>
        <v>83.596425041149118</v>
      </c>
      <c r="G83" s="110">
        <f t="shared" si="34"/>
        <v>86.591417724541174</v>
      </c>
      <c r="H83" s="110">
        <f t="shared" si="34"/>
        <v>83.71847197705047</v>
      </c>
      <c r="I83" s="110">
        <f t="shared" si="34"/>
        <v>96.384803678606602</v>
      </c>
      <c r="J83" s="110">
        <f t="shared" si="34"/>
        <v>87.226884826789401</v>
      </c>
      <c r="K83" s="110">
        <f t="shared" si="34"/>
        <v>83.209418411367523</v>
      </c>
      <c r="L83" s="110">
        <f t="shared" si="34"/>
        <v>81.054776964413719</v>
      </c>
      <c r="M83" s="110">
        <f t="shared" si="34"/>
        <v>77.013873927708417</v>
      </c>
      <c r="N83" s="110">
        <f t="shared" si="34"/>
        <v>79.033380043413928</v>
      </c>
      <c r="O83" s="110">
        <f t="shared" si="34"/>
        <v>79.553621038419337</v>
      </c>
      <c r="P83" s="110">
        <f t="shared" si="34"/>
        <v>84.40806419308224</v>
      </c>
      <c r="Q83" s="110">
        <f t="shared" si="34"/>
        <v>77.969294225186275</v>
      </c>
      <c r="R83" s="110">
        <f t="shared" si="34"/>
        <v>73.483821197792054</v>
      </c>
      <c r="S83" s="110">
        <f t="shared" si="34"/>
        <v>81.389054282824873</v>
      </c>
      <c r="T83" s="110">
        <f t="shared" si="34"/>
        <v>74.366444361903376</v>
      </c>
      <c r="U83" s="110">
        <f t="shared" si="34"/>
        <v>66.247082279865751</v>
      </c>
      <c r="V83" s="110">
        <f t="shared" si="34"/>
        <v>67.664204871220477</v>
      </c>
      <c r="W83" s="110">
        <f t="shared" si="34"/>
        <v>65.200886366619827</v>
      </c>
      <c r="X83" s="110">
        <f t="shared" si="34"/>
        <v>58.435169662171667</v>
      </c>
      <c r="Y83" s="110">
        <f t="shared" si="34"/>
        <v>55.52111449951596</v>
      </c>
      <c r="Z83" s="110">
        <f t="shared" si="34"/>
        <v>58.479897591001929</v>
      </c>
      <c r="AA83" s="110">
        <f t="shared" si="34"/>
        <v>53.944805187213873</v>
      </c>
      <c r="AB83" s="110">
        <f t="shared" si="34"/>
        <v>54.90141071343362</v>
      </c>
      <c r="AC83" s="110">
        <f t="shared" si="34"/>
        <v>57.96518455445041</v>
      </c>
      <c r="AD83" s="110">
        <f t="shared" si="34"/>
        <v>54.164740865543521</v>
      </c>
      <c r="AE83" s="110">
        <f t="shared" si="34"/>
        <v>56.289232139302918</v>
      </c>
      <c r="AF83" s="111">
        <f t="shared" ref="AF83:AL83" si="35">HLOOKUP($AO83,   $C$66:$AE$86,  ROW($AO83)-ROW($AO$65),FALSE) *(1+AQ83)</f>
        <v>48.546796939368214</v>
      </c>
      <c r="AG83" s="111">
        <f t="shared" si="35"/>
        <v>35.891926527594784</v>
      </c>
      <c r="AH83" s="111">
        <f t="shared" si="35"/>
        <v>23.237056115821343</v>
      </c>
      <c r="AI83" s="111">
        <f t="shared" si="35"/>
        <v>17.42779208686601</v>
      </c>
      <c r="AJ83" s="111">
        <f t="shared" si="35"/>
        <v>11.618528057910671</v>
      </c>
      <c r="AK83" s="111">
        <f t="shared" si="35"/>
        <v>5.8092640289553312</v>
      </c>
      <c r="AL83" s="111">
        <f t="shared" si="35"/>
        <v>0</v>
      </c>
      <c r="AM83" s="85"/>
      <c r="AN83" s="85"/>
      <c r="AO83">
        <v>1990</v>
      </c>
      <c r="AQ83" s="123">
        <f t="array" ref="AQ83">IF(AZ83="",  INDEX($AY83:$BG83,   MATCH(  LARGE(($AY83:$BG83&lt;&gt;"")*($AY$66:$BG$66&lt;AQ$66)*$AY$66:$BG$66,  1),    $AY$66:$BG$66,0)) -   (INDEX($AY83:$BG83,   MATCH(  LARGE(($AY83:$BG83&lt;&gt;"")*($AY$66:$BG$66&lt;AQ$66)*$AY$66:$BG$66,  1),    $AY$66:$BG$66,0))  -    INDEX($AY83:$BG83,      MATCH( LARGE(($AY83:$BG83&lt;&gt;"")*($AY$66:$BG$66&gt;AQ$66)*$AY$66:$BG$66,     SUM(($AY83:$BG83&lt;&gt;"")*($AY$66:$BG$66&gt;AQ$66))   ),  $AY$66:$BG$66,0)))   /         (LARGE(($AY83:$BG83&lt;&gt;"")*($AY$66:$BG$66&gt;AQ$66)*$AY$66:$BG$66,     SUM(($AY83:$BG83&lt;&gt;"")*($AY$66:$BG$66&gt;AQ$66))   )  -     LARGE(($AY83:$BG83&lt;&gt;"")*($AY$66:$BG$66&lt;AQ$66)*$AY$66:$BG$66,  1) )        *        (AQ$66-LARGE(($AY83:$BG83&lt;&gt;"")*($AY$66:$BG$66&lt;AQ$66)*$AY$66:$BG$66,  1)),AZ83)</f>
        <v>-0.37324078363376267</v>
      </c>
      <c r="AR83" s="123">
        <f t="array" ref="AR83">IF(BA83="",  INDEX($AY83:$BG83,   MATCH(  LARGE(($AY83:$BG83&lt;&gt;"")*($AY$66:$BG$66&lt;AR$66)*$AY$66:$BG$66,  1),    $AY$66:$BG$66,0)) -   (INDEX($AY83:$BG83,   MATCH(  LARGE(($AY83:$BG83&lt;&gt;"")*($AY$66:$BG$66&lt;AR$66)*$AY$66:$BG$66,  1),    $AY$66:$BG$66,0))  -    INDEX($AY83:$BG83,      MATCH( LARGE(($AY83:$BG83&lt;&gt;"")*($AY$66:$BG$66&gt;AR$66)*$AY$66:$BG$66,     SUM(($AY83:$BG83&lt;&gt;"")*($AY$66:$BG$66&gt;AR$66))   ),  $AY$66:$BG$66,0)))   /         (LARGE(($AY83:$BG83&lt;&gt;"")*($AY$66:$BG$66&gt;AR$66)*$AY$66:$BG$66,     SUM(($AY83:$BG83&lt;&gt;"")*($AY$66:$BG$66&gt;AR$66))   )  -     LARGE(($AY83:$BG83&lt;&gt;"")*($AY$66:$BG$66&lt;AR$66)*$AY$66:$BG$66,  1) )        *        (AR$66-LARGE(($AY83:$BG83&lt;&gt;"")*($AY$66:$BG$66&lt;AR$66)*$AY$66:$BG$66,  1)),BA83)</f>
        <v>-0.53662039181688126</v>
      </c>
      <c r="AS83" s="123">
        <f t="array" ref="AS83">IF(BB83="",  INDEX($AY83:$BG83,   MATCH(  LARGE(($AY83:$BG83&lt;&gt;"")*($AY$66:$BG$66&lt;AS$66)*$AY$66:$BG$66,  1),    $AY$66:$BG$66,0)) -   (INDEX($AY83:$BG83,   MATCH(  LARGE(($AY83:$BG83&lt;&gt;"")*($AY$66:$BG$66&lt;AS$66)*$AY$66:$BG$66,  1),    $AY$66:$BG$66,0))  -    INDEX($AY83:$BG83,      MATCH( LARGE(($AY83:$BG83&lt;&gt;"")*($AY$66:$BG$66&gt;AS$66)*$AY$66:$BG$66,     SUM(($AY83:$BG83&lt;&gt;"")*($AY$66:$BG$66&gt;AS$66))   ),  $AY$66:$BG$66,0)))   /         (LARGE(($AY83:$BG83&lt;&gt;"")*($AY$66:$BG$66&gt;AS$66)*$AY$66:$BG$66,     SUM(($AY83:$BG83&lt;&gt;"")*($AY$66:$BG$66&gt;AS$66))   )  -     LARGE(($AY83:$BG83&lt;&gt;"")*($AY$66:$BG$66&lt;AS$66)*$AY$66:$BG$66,  1) )        *        (AS$66-LARGE(($AY83:$BG83&lt;&gt;"")*($AY$66:$BG$66&lt;AS$66)*$AY$66:$BG$66,  1)),BB83)</f>
        <v>-0.7</v>
      </c>
      <c r="AT83" s="123">
        <f t="array" ref="AT83">IF(BC83="",  INDEX($AY83:$BG83,   MATCH(  LARGE(($AY83:$BG83&lt;&gt;"")*($AY$66:$BG$66&lt;AT$66)*$AY$66:$BG$66,  1),    $AY$66:$BG$66,0)) -   (INDEX($AY83:$BG83,   MATCH(  LARGE(($AY83:$BG83&lt;&gt;"")*($AY$66:$BG$66&lt;AT$66)*$AY$66:$BG$66,  1),    $AY$66:$BG$66,0))  -    INDEX($AY83:$BG83,      MATCH( LARGE(($AY83:$BG83&lt;&gt;"")*($AY$66:$BG$66&gt;AT$66)*$AY$66:$BG$66,     SUM(($AY83:$BG83&lt;&gt;"")*($AY$66:$BG$66&gt;AT$66))   ),  $AY$66:$BG$66,0)))   /         (LARGE(($AY83:$BG83&lt;&gt;"")*($AY$66:$BG$66&gt;AT$66)*$AY$66:$BG$66,     SUM(($AY83:$BG83&lt;&gt;"")*($AY$66:$BG$66&gt;AT$66))   )  -     LARGE(($AY83:$BG83&lt;&gt;"")*($AY$66:$BG$66&lt;AT$66)*$AY$66:$BG$66,  1) )        *        (AT$66-LARGE(($AY83:$BG83&lt;&gt;"")*($AY$66:$BG$66&lt;AT$66)*$AY$66:$BG$66,  1)),BC83)</f>
        <v>-0.77499999999999991</v>
      </c>
      <c r="AU83" s="123">
        <f t="array" ref="AU83">IF(BD83="",  INDEX($AY83:$BG83,   MATCH(  LARGE(($AY83:$BG83&lt;&gt;"")*($AY$66:$BG$66&lt;AU$66)*$AY$66:$BG$66,  1),    $AY$66:$BG$66,0)) -   (INDEX($AY83:$BG83,   MATCH(  LARGE(($AY83:$BG83&lt;&gt;"")*($AY$66:$BG$66&lt;AU$66)*$AY$66:$BG$66,  1),    $AY$66:$BG$66,0))  -    INDEX($AY83:$BG83,      MATCH( LARGE(($AY83:$BG83&lt;&gt;"")*($AY$66:$BG$66&gt;AU$66)*$AY$66:$BG$66,     SUM(($AY83:$BG83&lt;&gt;"")*($AY$66:$BG$66&gt;AU$66))   ),  $AY$66:$BG$66,0)))   /         (LARGE(($AY83:$BG83&lt;&gt;"")*($AY$66:$BG$66&gt;AU$66)*$AY$66:$BG$66,     SUM(($AY83:$BG83&lt;&gt;"")*($AY$66:$BG$66&gt;AU$66))   )  -     LARGE(($AY83:$BG83&lt;&gt;"")*($AY$66:$BG$66&lt;AU$66)*$AY$66:$BG$66,  1) )        *        (AU$66-LARGE(($AY83:$BG83&lt;&gt;"")*($AY$66:$BG$66&lt;AU$66)*$AY$66:$BG$66,  1)),BD83)</f>
        <v>-0.85</v>
      </c>
      <c r="AV83" s="123">
        <f t="array" ref="AV83">IF(BE83="",  INDEX($AY83:$BG83,   MATCH(  LARGE(($AY83:$BG83&lt;&gt;"")*($AY$66:$BG$66&lt;AV$66)*$AY$66:$BG$66,  1),    $AY$66:$BG$66,0)) -   (INDEX($AY83:$BG83,   MATCH(  LARGE(($AY83:$BG83&lt;&gt;"")*($AY$66:$BG$66&lt;AV$66)*$AY$66:$BG$66,  1),    $AY$66:$BG$66,0))  -    INDEX($AY83:$BG83,      MATCH( LARGE(($AY83:$BG83&lt;&gt;"")*($AY$66:$BG$66&gt;AV$66)*$AY$66:$BG$66,     SUM(($AY83:$BG83&lt;&gt;"")*($AY$66:$BG$66&gt;AV$66))   ),  $AY$66:$BG$66,0)))   /         (LARGE(($AY83:$BG83&lt;&gt;"")*($AY$66:$BG$66&gt;AV$66)*$AY$66:$BG$66,     SUM(($AY83:$BG83&lt;&gt;"")*($AY$66:$BG$66&gt;AV$66))   )  -     LARGE(($AY83:$BG83&lt;&gt;"")*($AY$66:$BG$66&lt;AV$66)*$AY$66:$BG$66,  1) )        *        (AV$66-LARGE(($AY83:$BG83&lt;&gt;"")*($AY$66:$BG$66&lt;AV$66)*$AY$66:$BG$66,  1)),BE83)</f>
        <v>-0.92500000000000004</v>
      </c>
      <c r="AW83" s="123">
        <f t="array" ref="AW83">IF(BF83="",  INDEX($AY83:$BG83,   MATCH(  LARGE(($AY83:$BG83&lt;&gt;"")*($AY$66:$BG$66&lt;AW$66)*$AY$66:$BG$66,  1),    $AY$66:$BG$66,0)) -   (INDEX($AY83:$BG83,   MATCH(  LARGE(($AY83:$BG83&lt;&gt;"")*($AY$66:$BG$66&lt;AW$66)*$AY$66:$BG$66,  1),    $AY$66:$BG$66,0))  -    INDEX($AY83:$BG83,      MATCH( LARGE(($AY83:$BG83&lt;&gt;"")*($AY$66:$BG$66&gt;AW$66)*$AY$66:$BG$66,     SUM(($AY83:$BG83&lt;&gt;"")*($AY$66:$BG$66&gt;AW$66))   ),  $AY$66:$BG$66,0)))   /         (LARGE(($AY83:$BG83&lt;&gt;"")*($AY$66:$BG$66&gt;AW$66)*$AY$66:$BG$66,     SUM(($AY83:$BG83&lt;&gt;"")*($AY$66:$BG$66&gt;AW$66))   )  -     LARGE(($AY83:$BG83&lt;&gt;"")*($AY$66:$BG$66&lt;AW$66)*$AY$66:$BG$66,  1) )        *        (AW$66-LARGE(($AY83:$BG83&lt;&gt;"")*($AY$66:$BG$66&lt;AW$66)*$AY$66:$BG$66,  1)),BF83)</f>
        <v>-1</v>
      </c>
      <c r="AY83" s="115">
        <f>AVERAGE(AC83:AE83)/ HLOOKUP($AO83,   $C$66:$AE$86,  ROW($AO83)-ROW($AO$65),FALSE)   -1</f>
        <v>-0.27521301872389148</v>
      </c>
      <c r="AZ83" s="124" t="str">
        <f t="shared" ref="AZ83:BF83" si="36">IF(AND(AZ$66&lt;$C$15,C$25=""),  "",                 MIN(IF(AZ66&gt;=$C$15,  -1    +      SUM(AZ$80)    + SUM(AZ81)*(AZ$66-$C$15), 0),                          IF(C25="",0,C25)    ))</f>
        <v/>
      </c>
      <c r="BA83" s="124" t="str">
        <f t="shared" si="36"/>
        <v/>
      </c>
      <c r="BB83" s="124">
        <f t="shared" si="36"/>
        <v>-0.7</v>
      </c>
      <c r="BC83" s="124" t="str">
        <f t="shared" si="36"/>
        <v/>
      </c>
      <c r="BD83" s="124" t="str">
        <f t="shared" si="36"/>
        <v/>
      </c>
      <c r="BE83" s="124" t="str">
        <f t="shared" si="36"/>
        <v/>
      </c>
      <c r="BF83" s="124">
        <f t="shared" si="36"/>
        <v>-1</v>
      </c>
      <c r="BG83" s="125"/>
      <c r="BI83" s="38"/>
      <c r="BJ83" s="38"/>
      <c r="BK83" s="38"/>
      <c r="BL83" s="38"/>
      <c r="BM83" s="38"/>
      <c r="BN83" s="38"/>
      <c r="BO83" s="38"/>
      <c r="BP83" s="38"/>
      <c r="BQ83" s="38"/>
    </row>
    <row r="84" spans="2:69" x14ac:dyDescent="0.3">
      <c r="B84" s="109" t="s">
        <v>125</v>
      </c>
      <c r="C84" s="110">
        <f>C83-C76</f>
        <v>71.000020386580317</v>
      </c>
      <c r="D84" s="110">
        <f t="shared" ref="D84:AE84" si="37">D83-D76</f>
        <v>81.630672788623968</v>
      </c>
      <c r="E84" s="110">
        <f t="shared" si="37"/>
        <v>75.64354033029187</v>
      </c>
      <c r="F84" s="110">
        <f t="shared" si="37"/>
        <v>77.804113456356689</v>
      </c>
      <c r="G84" s="110">
        <f t="shared" si="37"/>
        <v>81.684718705791937</v>
      </c>
      <c r="H84" s="110">
        <f t="shared" si="37"/>
        <v>78.731964444203825</v>
      </c>
      <c r="I84" s="110">
        <f t="shared" si="37"/>
        <v>91.922971144181062</v>
      </c>
      <c r="J84" s="110">
        <f t="shared" si="37"/>
        <v>82.464936763667112</v>
      </c>
      <c r="K84" s="110">
        <f t="shared" si="37"/>
        <v>78.486884679033537</v>
      </c>
      <c r="L84" s="110">
        <f t="shared" si="37"/>
        <v>76.046628857889118</v>
      </c>
      <c r="M84" s="110">
        <f t="shared" si="37"/>
        <v>71.773411643566916</v>
      </c>
      <c r="N84" s="110">
        <f t="shared" si="37"/>
        <v>73.508238187409574</v>
      </c>
      <c r="O84" s="110">
        <f t="shared" si="37"/>
        <v>72.974277358922464</v>
      </c>
      <c r="P84" s="110">
        <f t="shared" si="37"/>
        <v>78.060172647677788</v>
      </c>
      <c r="Q84" s="110">
        <f t="shared" si="37"/>
        <v>71.947749607555807</v>
      </c>
      <c r="R84" s="110">
        <f t="shared" si="37"/>
        <v>67.541340575000604</v>
      </c>
      <c r="S84" s="110">
        <f t="shared" si="37"/>
        <v>75.268338403018916</v>
      </c>
      <c r="T84" s="110">
        <f t="shared" si="37"/>
        <v>70.696823199184578</v>
      </c>
      <c r="U84" s="110">
        <f t="shared" si="37"/>
        <v>67.108812270223282</v>
      </c>
      <c r="V84" s="110">
        <f t="shared" si="37"/>
        <v>64.354794697374487</v>
      </c>
      <c r="W84" s="110">
        <f t="shared" si="37"/>
        <v>64.654772636758523</v>
      </c>
      <c r="X84" s="110">
        <f t="shared" si="37"/>
        <v>59.42150208396825</v>
      </c>
      <c r="Y84" s="110">
        <f t="shared" si="37"/>
        <v>54.837718617813451</v>
      </c>
      <c r="Z84" s="110">
        <f t="shared" si="37"/>
        <v>56.561603551485305</v>
      </c>
      <c r="AA84" s="110">
        <f t="shared" si="37"/>
        <v>52.361361257579105</v>
      </c>
      <c r="AB84" s="110">
        <f t="shared" si="37"/>
        <v>49.742086811371287</v>
      </c>
      <c r="AC84" s="110">
        <f t="shared" si="37"/>
        <v>51.798271728259913</v>
      </c>
      <c r="AD84" s="110">
        <f t="shared" si="37"/>
        <v>49.678023671720055</v>
      </c>
      <c r="AE84" s="110">
        <f t="shared" si="37"/>
        <v>49.694483298637941</v>
      </c>
      <c r="AF84" s="132" t="str">
        <f>IFERROR(MIN(AF83-AF76,       HLOOKUP($AO84,   $C$66:$AE$86,  ROW($AO84)-ROW($AO$65),FALSE) *(1+AQ84)), "")</f>
        <v/>
      </c>
      <c r="AG84" s="132" t="str">
        <f t="shared" ref="AG84:AL84" si="38">IFERROR(MIN(AG83-AG76,       HLOOKUP($AO84,   $C$66:$AE$86,  ROW($AO84)-ROW($AO$65),FALSE) *(1+AR84)), "")</f>
        <v/>
      </c>
      <c r="AH84" s="132" t="str">
        <f t="shared" si="38"/>
        <v/>
      </c>
      <c r="AI84" s="132" t="str">
        <f t="shared" si="38"/>
        <v/>
      </c>
      <c r="AJ84" s="132" t="str">
        <f t="shared" si="38"/>
        <v/>
      </c>
      <c r="AK84" s="132" t="str">
        <f t="shared" si="38"/>
        <v/>
      </c>
      <c r="AL84" s="132" t="str">
        <f t="shared" si="38"/>
        <v/>
      </c>
      <c r="AM84" s="85"/>
      <c r="AN84" s="85"/>
      <c r="AO84">
        <v>1990</v>
      </c>
      <c r="AQ84" s="123" t="str">
        <f t="array" ref="AQ84">IFERROR(IF(AZ84="",  INDEX($AY84:$BG84,   MATCH(  LARGE(($AY84:$BG84&lt;&gt;"")*($AY$66:$BG$66&lt;AQ$66)*$AY$66:$BG$66,  1),    $AY$66:$BG$66,0)) -   (INDEX($AY84:$BG84,   MATCH(  LARGE(($AY84:$BG84&lt;&gt;"")*($AY$66:$BG$66&lt;AQ$66)*$AY$66:$BG$66,  1),    $AY$66:$BG$66,0))  -    INDEX($AY84:$BG84,      MATCH( LARGE(($AY84:$BG84&lt;&gt;"")*($AY$66:$BG$66&gt;AQ$66)*$AY$66:$BG$66,     SUM(($AY84:$BG84&lt;&gt;"")*($AY$66:$BG$66&gt;AQ$66))   ),  $AY$66:$BG$66,0)))   /         (LARGE(($AY84:$BG84&lt;&gt;"")*($AY$66:$BG$66&gt;AQ$66)*$AY$66:$BG$66,     SUM(($AY84:$BG84&lt;&gt;"")*($AY$66:$BG$66&gt;AQ$66))   )  -     LARGE(($AY84:$BG84&lt;&gt;"")*($AY$66:$BG$66&lt;AQ$66)*$AY$66:$BG$66,  1) )        *        (AQ$66-LARGE(($AY84:$BG84&lt;&gt;"")*($AY$66:$BG$66&lt;AQ$66)*$AY$66:$BG$66,  1)),AZ84),   "")</f>
        <v/>
      </c>
      <c r="AR84" s="123" t="str">
        <f t="array" ref="AR84">IFERROR(IF(BA84="",  INDEX($AY84:$BG84,   MATCH(  LARGE(($AY84:$BG84&lt;&gt;"")*($AY$66:$BG$66&lt;AR$66)*$AY$66:$BG$66,  1),    $AY$66:$BG$66,0)) -   (INDEX($AY84:$BG84,   MATCH(  LARGE(($AY84:$BG84&lt;&gt;"")*($AY$66:$BG$66&lt;AR$66)*$AY$66:$BG$66,  1),    $AY$66:$BG$66,0))  -    INDEX($AY84:$BG84,      MATCH( LARGE(($AY84:$BG84&lt;&gt;"")*($AY$66:$BG$66&gt;AR$66)*$AY$66:$BG$66,     SUM(($AY84:$BG84&lt;&gt;"")*($AY$66:$BG$66&gt;AR$66))   ),  $AY$66:$BG$66,0)))   /         (LARGE(($AY84:$BG84&lt;&gt;"")*($AY$66:$BG$66&gt;AR$66)*$AY$66:$BG$66,     SUM(($AY84:$BG84&lt;&gt;"")*($AY$66:$BG$66&gt;AR$66))   )  -     LARGE(($AY84:$BG84&lt;&gt;"")*($AY$66:$BG$66&lt;AR$66)*$AY$66:$BG$66,  1) )        *        (AR$66-LARGE(($AY84:$BG84&lt;&gt;"")*($AY$66:$BG$66&lt;AR$66)*$AY$66:$BG$66,  1)),BA84),   "")</f>
        <v/>
      </c>
      <c r="AS84" s="123" t="str">
        <f t="array" ref="AS84">IFERROR(IF(BB84="",  INDEX($AY84:$BG84,   MATCH(  LARGE(($AY84:$BG84&lt;&gt;"")*($AY$66:$BG$66&lt;AS$66)*$AY$66:$BG$66,  1),    $AY$66:$BG$66,0)) -   (INDEX($AY84:$BG84,   MATCH(  LARGE(($AY84:$BG84&lt;&gt;"")*($AY$66:$BG$66&lt;AS$66)*$AY$66:$BG$66,  1),    $AY$66:$BG$66,0))  -    INDEX($AY84:$BG84,      MATCH( LARGE(($AY84:$BG84&lt;&gt;"")*($AY$66:$BG$66&gt;AS$66)*$AY$66:$BG$66,     SUM(($AY84:$BG84&lt;&gt;"")*($AY$66:$BG$66&gt;AS$66))   ),  $AY$66:$BG$66,0)))   /         (LARGE(($AY84:$BG84&lt;&gt;"")*($AY$66:$BG$66&gt;AS$66)*$AY$66:$BG$66,     SUM(($AY84:$BG84&lt;&gt;"")*($AY$66:$BG$66&gt;AS$66))   )  -     LARGE(($AY84:$BG84&lt;&gt;"")*($AY$66:$BG$66&lt;AS$66)*$AY$66:$BG$66,  1) )        *        (AS$66-LARGE(($AY84:$BG84&lt;&gt;"")*($AY$66:$BG$66&lt;AS$66)*$AY$66:$BG$66,  1)),BB84),   "")</f>
        <v/>
      </c>
      <c r="AT84" s="123" t="str">
        <f t="array" ref="AT84">IFERROR(IF(BC84="",  INDEX($AY84:$BG84,   MATCH(  LARGE(($AY84:$BG84&lt;&gt;"")*($AY$66:$BG$66&lt;AT$66)*$AY$66:$BG$66,  1),    $AY$66:$BG$66,0)) -   (INDEX($AY84:$BG84,   MATCH(  LARGE(($AY84:$BG84&lt;&gt;"")*($AY$66:$BG$66&lt;AT$66)*$AY$66:$BG$66,  1),    $AY$66:$BG$66,0))  -    INDEX($AY84:$BG84,      MATCH( LARGE(($AY84:$BG84&lt;&gt;"")*($AY$66:$BG$66&gt;AT$66)*$AY$66:$BG$66,     SUM(($AY84:$BG84&lt;&gt;"")*($AY$66:$BG$66&gt;AT$66))   ),  $AY$66:$BG$66,0)))   /         (LARGE(($AY84:$BG84&lt;&gt;"")*($AY$66:$BG$66&gt;AT$66)*$AY$66:$BG$66,     SUM(($AY84:$BG84&lt;&gt;"")*($AY$66:$BG$66&gt;AT$66))   )  -     LARGE(($AY84:$BG84&lt;&gt;"")*($AY$66:$BG$66&lt;AT$66)*$AY$66:$BG$66,  1) )        *        (AT$66-LARGE(($AY84:$BG84&lt;&gt;"")*($AY$66:$BG$66&lt;AT$66)*$AY$66:$BG$66,  1)),BC84),   "")</f>
        <v/>
      </c>
      <c r="AU84" s="123" t="str">
        <f t="array" ref="AU84">IFERROR(IF(BD84="",  INDEX($AY84:$BG84,   MATCH(  LARGE(($AY84:$BG84&lt;&gt;"")*($AY$66:$BG$66&lt;AU$66)*$AY$66:$BG$66,  1),    $AY$66:$BG$66,0)) -   (INDEX($AY84:$BG84,   MATCH(  LARGE(($AY84:$BG84&lt;&gt;"")*($AY$66:$BG$66&lt;AU$66)*$AY$66:$BG$66,  1),    $AY$66:$BG$66,0))  -    INDEX($AY84:$BG84,      MATCH( LARGE(($AY84:$BG84&lt;&gt;"")*($AY$66:$BG$66&gt;AU$66)*$AY$66:$BG$66,     SUM(($AY84:$BG84&lt;&gt;"")*($AY$66:$BG$66&gt;AU$66))   ),  $AY$66:$BG$66,0)))   /         (LARGE(($AY84:$BG84&lt;&gt;"")*($AY$66:$BG$66&gt;AU$66)*$AY$66:$BG$66,     SUM(($AY84:$BG84&lt;&gt;"")*($AY$66:$BG$66&gt;AU$66))   )  -     LARGE(($AY84:$BG84&lt;&gt;"")*($AY$66:$BG$66&lt;AU$66)*$AY$66:$BG$66,  1) )        *        (AU$66-LARGE(($AY84:$BG84&lt;&gt;"")*($AY$66:$BG$66&lt;AU$66)*$AY$66:$BG$66,  1)),BD84),   "")</f>
        <v/>
      </c>
      <c r="AV84" s="123" t="str">
        <f t="array" ref="AV84">IFERROR(IF(BE84="",  INDEX($AY84:$BG84,   MATCH(  LARGE(($AY84:$BG84&lt;&gt;"")*($AY$66:$BG$66&lt;AV$66)*$AY$66:$BG$66,  1),    $AY$66:$BG$66,0)) -   (INDEX($AY84:$BG84,   MATCH(  LARGE(($AY84:$BG84&lt;&gt;"")*($AY$66:$BG$66&lt;AV$66)*$AY$66:$BG$66,  1),    $AY$66:$BG$66,0))  -    INDEX($AY84:$BG84,      MATCH( LARGE(($AY84:$BG84&lt;&gt;"")*($AY$66:$BG$66&gt;AV$66)*$AY$66:$BG$66,     SUM(($AY84:$BG84&lt;&gt;"")*($AY$66:$BG$66&gt;AV$66))   ),  $AY$66:$BG$66,0)))   /         (LARGE(($AY84:$BG84&lt;&gt;"")*($AY$66:$BG$66&gt;AV$66)*$AY$66:$BG$66,     SUM(($AY84:$BG84&lt;&gt;"")*($AY$66:$BG$66&gt;AV$66))   )  -     LARGE(($AY84:$BG84&lt;&gt;"")*($AY$66:$BG$66&lt;AV$66)*$AY$66:$BG$66,  1) )        *        (AV$66-LARGE(($AY84:$BG84&lt;&gt;"")*($AY$66:$BG$66&lt;AV$66)*$AY$66:$BG$66,  1)),BE84),   "")</f>
        <v/>
      </c>
      <c r="AW84" s="123" t="str">
        <f t="array" ref="AW84">IFERROR(IF(BF84="",  INDEX($AY84:$BG84,   MATCH(  LARGE(($AY84:$BG84&lt;&gt;"")*($AY$66:$BG$66&lt;AW$66)*$AY$66:$BG$66,  1),    $AY$66:$BG$66,0)) -   (INDEX($AY84:$BG84,   MATCH(  LARGE(($AY84:$BG84&lt;&gt;"")*($AY$66:$BG$66&lt;AW$66)*$AY$66:$BG$66,  1),    $AY$66:$BG$66,0))  -    INDEX($AY84:$BG84,      MATCH( LARGE(($AY84:$BG84&lt;&gt;"")*($AY$66:$BG$66&gt;AW$66)*$AY$66:$BG$66,     SUM(($AY84:$BG84&lt;&gt;"")*($AY$66:$BG$66&gt;AW$66))   ),  $AY$66:$BG$66,0)))   /         (LARGE(($AY84:$BG84&lt;&gt;"")*($AY$66:$BG$66&gt;AW$66)*$AY$66:$BG$66,     SUM(($AY84:$BG84&lt;&gt;"")*($AY$66:$BG$66&gt;AW$66))   )  -     LARGE(($AY84:$BG84&lt;&gt;"")*($AY$66:$BG$66&lt;AW$66)*$AY$66:$BG$66,  1) )        *        (AW$66-LARGE(($AY84:$BG84&lt;&gt;"")*($AY$66:$BG$66&lt;AW$66)*$AY$66:$BG$66,  1)),BF84),   "")</f>
        <v/>
      </c>
      <c r="AY84" s="115">
        <f>AVERAGE(AC84:AE84)/ HLOOKUP($AO84,   $C$66:$AE$86,  ROW($AO84)-ROW($AO$65),FALSE)   -1</f>
        <v>-0.29027823806470043</v>
      </c>
      <c r="AZ84" s="124" t="str">
        <f t="shared" ref="AZ84:BF84" si="39" xml:space="preserve">                            IF(C26="","",C26)</f>
        <v/>
      </c>
      <c r="BA84" s="124" t="str">
        <f t="shared" si="39"/>
        <v/>
      </c>
      <c r="BB84" s="124" t="str">
        <f t="shared" si="39"/>
        <v/>
      </c>
      <c r="BC84" s="124" t="str">
        <f t="shared" si="39"/>
        <v/>
      </c>
      <c r="BD84" s="124" t="str">
        <f t="shared" si="39"/>
        <v/>
      </c>
      <c r="BE84" s="124" t="str">
        <f t="shared" si="39"/>
        <v/>
      </c>
      <c r="BF84" s="124" t="str">
        <f t="shared" si="39"/>
        <v/>
      </c>
      <c r="BG84" s="125"/>
      <c r="BI84" s="38"/>
      <c r="BJ84" s="38"/>
      <c r="BK84" s="38"/>
      <c r="BL84" s="38"/>
      <c r="BM84" s="38"/>
      <c r="BN84" s="38"/>
      <c r="BO84" s="38"/>
      <c r="BP84" s="38"/>
      <c r="BQ84" s="38"/>
    </row>
    <row r="85" spans="2:69" x14ac:dyDescent="0.3">
      <c r="B85" s="112" t="s">
        <v>126</v>
      </c>
      <c r="C85" s="113">
        <f t="shared" ref="C85:AE85" si="40">SUM(C68,C71,C74)</f>
        <v>54.82281482466999</v>
      </c>
      <c r="D85" s="113">
        <f t="shared" si="40"/>
        <v>65.404965206201922</v>
      </c>
      <c r="E85" s="113">
        <f t="shared" si="40"/>
        <v>59.570864507354791</v>
      </c>
      <c r="F85" s="113">
        <f t="shared" si="40"/>
        <v>61.659614701083164</v>
      </c>
      <c r="G85" s="113">
        <f t="shared" si="40"/>
        <v>65.676550650045158</v>
      </c>
      <c r="H85" s="113">
        <f t="shared" si="40"/>
        <v>62.63042843035835</v>
      </c>
      <c r="I85" s="113">
        <f t="shared" si="40"/>
        <v>75.961223946549708</v>
      </c>
      <c r="J85" s="113">
        <f t="shared" si="40"/>
        <v>66.578438165920332</v>
      </c>
      <c r="K85" s="113">
        <f t="shared" si="40"/>
        <v>62.37238254641138</v>
      </c>
      <c r="L85" s="113">
        <f t="shared" si="40"/>
        <v>59.818199823175661</v>
      </c>
      <c r="M85" s="113">
        <f t="shared" si="40"/>
        <v>55.585748207587464</v>
      </c>
      <c r="N85" s="113">
        <f t="shared" si="40"/>
        <v>57.298898462257675</v>
      </c>
      <c r="O85" s="113">
        <f t="shared" si="40"/>
        <v>56.872256442921895</v>
      </c>
      <c r="P85" s="113">
        <f t="shared" si="40"/>
        <v>62.03101108374976</v>
      </c>
      <c r="Q85" s="113">
        <f t="shared" si="40"/>
        <v>56.477137670963621</v>
      </c>
      <c r="R85" s="113">
        <f t="shared" si="40"/>
        <v>52.908691291879954</v>
      </c>
      <c r="S85" s="113">
        <f t="shared" si="40"/>
        <v>60.834945062170007</v>
      </c>
      <c r="T85" s="113">
        <f t="shared" si="40"/>
        <v>56.0776497592664</v>
      </c>
      <c r="U85" s="113">
        <f t="shared" si="40"/>
        <v>52.616791347411208</v>
      </c>
      <c r="V85" s="113">
        <f t="shared" si="40"/>
        <v>50.161755445295988</v>
      </c>
      <c r="W85" s="113">
        <f t="shared" si="40"/>
        <v>50.657748369045599</v>
      </c>
      <c r="X85" s="113">
        <f t="shared" si="40"/>
        <v>45.632085021666796</v>
      </c>
      <c r="Y85" s="113">
        <f t="shared" si="40"/>
        <v>41.199603839065958</v>
      </c>
      <c r="Z85" s="113">
        <f t="shared" si="40"/>
        <v>43.060136507016004</v>
      </c>
      <c r="AA85" s="113">
        <f t="shared" si="40"/>
        <v>38.849205227081768</v>
      </c>
      <c r="AB85" s="113">
        <f t="shared" si="40"/>
        <v>36.475789401769809</v>
      </c>
      <c r="AC85" s="113">
        <f t="shared" si="40"/>
        <v>38.280748418173125</v>
      </c>
      <c r="AD85" s="113">
        <f t="shared" si="40"/>
        <v>36.194376897390825</v>
      </c>
      <c r="AE85" s="113">
        <f t="shared" si="40"/>
        <v>36.224970316612328</v>
      </c>
      <c r="AF85" s="114">
        <f>MIN(AF83-SUM(AF67:AF78),     IF(AF84="",  10000,   AF84-SUM(AF67:AF75,AF77:AF78)))</f>
        <v>31.26903192171666</v>
      </c>
      <c r="AG85" s="114">
        <f t="shared" ref="AG85:AL85" si="41">MIN(AG83-SUM(AG67:AG78),     IF(AG84="",  10000,   AG84-SUM(AG67:AG75,AG77:AG78)))</f>
        <v>21.884031995590966</v>
      </c>
      <c r="AH85" s="114">
        <f t="shared" si="41"/>
        <v>10.093119806823813</v>
      </c>
      <c r="AI85" s="114">
        <f t="shared" si="41"/>
        <v>6.3546489413530498</v>
      </c>
      <c r="AJ85" s="114">
        <f t="shared" si="41"/>
        <v>2.5751754922544787</v>
      </c>
      <c r="AK85" s="114">
        <f t="shared" si="41"/>
        <v>-1.2042979568440986</v>
      </c>
      <c r="AL85" s="114">
        <f t="shared" si="41"/>
        <v>-4.9837714059426643</v>
      </c>
      <c r="AM85" s="85"/>
      <c r="AN85" s="85"/>
      <c r="BI85" s="38"/>
      <c r="BJ85" s="38"/>
      <c r="BK85" s="38"/>
      <c r="BL85" s="38"/>
      <c r="BM85" s="38"/>
      <c r="BN85" s="38"/>
      <c r="BO85" s="38"/>
      <c r="BP85" s="38"/>
      <c r="BQ85" s="38"/>
    </row>
    <row r="86" spans="2:69" x14ac:dyDescent="0.3">
      <c r="B86" s="38" t="s">
        <v>147</v>
      </c>
      <c r="C86" s="110">
        <f>C84-C85</f>
        <v>16.177205561910327</v>
      </c>
      <c r="D86" s="110">
        <f t="shared" ref="D86:AE86" si="42">D84-D85</f>
        <v>16.225707582422046</v>
      </c>
      <c r="E86" s="110">
        <f t="shared" si="42"/>
        <v>16.072675822937079</v>
      </c>
      <c r="F86" s="110">
        <f t="shared" si="42"/>
        <v>16.144498755273524</v>
      </c>
      <c r="G86" s="110">
        <f t="shared" si="42"/>
        <v>16.008168055746779</v>
      </c>
      <c r="H86" s="110">
        <f t="shared" si="42"/>
        <v>16.101536013845475</v>
      </c>
      <c r="I86" s="110">
        <f t="shared" si="42"/>
        <v>15.961747197631354</v>
      </c>
      <c r="J86" s="110">
        <f t="shared" si="42"/>
        <v>15.88649859774678</v>
      </c>
      <c r="K86" s="110">
        <f t="shared" si="42"/>
        <v>16.114502132622157</v>
      </c>
      <c r="L86" s="110">
        <f t="shared" si="42"/>
        <v>16.228429034713457</v>
      </c>
      <c r="M86" s="110">
        <f t="shared" si="42"/>
        <v>16.187663435979452</v>
      </c>
      <c r="N86" s="110">
        <f t="shared" si="42"/>
        <v>16.209339725151899</v>
      </c>
      <c r="O86" s="110">
        <f t="shared" si="42"/>
        <v>16.102020916000569</v>
      </c>
      <c r="P86" s="110">
        <f t="shared" si="42"/>
        <v>16.029161563928028</v>
      </c>
      <c r="Q86" s="110">
        <f t="shared" si="42"/>
        <v>15.470611936592185</v>
      </c>
      <c r="R86" s="110">
        <f t="shared" si="42"/>
        <v>14.632649283120649</v>
      </c>
      <c r="S86" s="110">
        <f t="shared" si="42"/>
        <v>14.433393340848909</v>
      </c>
      <c r="T86" s="110">
        <f t="shared" si="42"/>
        <v>14.619173439918178</v>
      </c>
      <c r="U86" s="110">
        <f t="shared" si="42"/>
        <v>14.492020922812074</v>
      </c>
      <c r="V86" s="110">
        <f t="shared" si="42"/>
        <v>14.193039252078499</v>
      </c>
      <c r="W86" s="110">
        <f t="shared" si="42"/>
        <v>13.997024267712924</v>
      </c>
      <c r="X86" s="110">
        <f t="shared" si="42"/>
        <v>13.789417062301453</v>
      </c>
      <c r="Y86" s="110">
        <f t="shared" si="42"/>
        <v>13.638114778747493</v>
      </c>
      <c r="Z86" s="110">
        <f t="shared" si="42"/>
        <v>13.501467044469301</v>
      </c>
      <c r="AA86" s="110">
        <f t="shared" si="42"/>
        <v>13.512156030497337</v>
      </c>
      <c r="AB86" s="110">
        <f t="shared" si="42"/>
        <v>13.266297409601478</v>
      </c>
      <c r="AC86" s="110">
        <f t="shared" si="42"/>
        <v>13.517523310086787</v>
      </c>
      <c r="AD86" s="110">
        <f t="shared" si="42"/>
        <v>13.48364677432923</v>
      </c>
      <c r="AE86" s="110">
        <f t="shared" si="42"/>
        <v>13.469512982025613</v>
      </c>
      <c r="AF86" s="133">
        <f>IF(AF84="",AF83-AF85-AF76,AF84-AF85)</f>
        <v>12.971852755010108</v>
      </c>
      <c r="AG86" s="133">
        <f t="shared" ref="AG86:AL86" si="43">IF(AG84="",AG83-AG85-AG76,AG84-AG85)</f>
        <v>12.107894532003817</v>
      </c>
      <c r="AH86" s="133">
        <f t="shared" si="43"/>
        <v>11.243936308997529</v>
      </c>
      <c r="AI86" s="133">
        <f t="shared" si="43"/>
        <v>10.273143145512959</v>
      </c>
      <c r="AJ86" s="133">
        <f t="shared" si="43"/>
        <v>9.302349982028387</v>
      </c>
      <c r="AK86" s="133">
        <f t="shared" si="43"/>
        <v>8.3315568185438167</v>
      </c>
      <c r="AL86" s="133">
        <f t="shared" si="43"/>
        <v>7.3607636550592455</v>
      </c>
      <c r="AM86" s="85"/>
      <c r="AN86" s="85"/>
      <c r="BI86" s="38"/>
      <c r="BJ86" s="38"/>
      <c r="BK86" s="38"/>
      <c r="BL86" s="38"/>
      <c r="BM86" s="38"/>
      <c r="BN86" s="38"/>
      <c r="BO86" s="38"/>
      <c r="BP86" s="38"/>
      <c r="BQ86" s="38"/>
    </row>
    <row r="87" spans="2:69" x14ac:dyDescent="0.3">
      <c r="BI87" s="38"/>
      <c r="BJ87" s="38"/>
      <c r="BK87" s="38"/>
      <c r="BL87" s="38"/>
      <c r="BM87" s="38"/>
      <c r="BN87" s="38"/>
      <c r="BO87" s="38"/>
      <c r="BP87" s="38"/>
      <c r="BQ87" s="38"/>
    </row>
    <row r="88" spans="2:69" x14ac:dyDescent="0.3">
      <c r="BH88" s="38"/>
      <c r="BI88" s="38"/>
      <c r="BJ88" s="38"/>
      <c r="BK88" s="38"/>
      <c r="BL88" s="38"/>
      <c r="BM88" s="38"/>
      <c r="BN88" s="38"/>
      <c r="BO88" s="38"/>
      <c r="BP88" s="38"/>
    </row>
    <row r="89" spans="2:69" x14ac:dyDescent="0.3">
      <c r="BH89" s="38"/>
      <c r="BI89" s="38"/>
      <c r="BJ89" s="38"/>
      <c r="BK89" s="38"/>
      <c r="BL89" s="38"/>
      <c r="BM89" s="38"/>
      <c r="BN89" s="38"/>
      <c r="BO89" s="38"/>
      <c r="BP89" s="38"/>
    </row>
    <row r="90" spans="2:69" s="106" customFormat="1" x14ac:dyDescent="0.3">
      <c r="B90" s="105" t="s">
        <v>148</v>
      </c>
    </row>
    <row r="91" spans="2:69" s="106" customFormat="1" x14ac:dyDescent="0.3">
      <c r="B91" s="134" t="s">
        <v>149</v>
      </c>
    </row>
    <row r="93" spans="2:69" x14ac:dyDescent="0.3">
      <c r="B93" s="135" t="s">
        <v>150</v>
      </c>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c r="AA93" s="128"/>
      <c r="AB93" s="128"/>
      <c r="AC93" s="128"/>
      <c r="AD93" s="128"/>
      <c r="AE93" s="128"/>
      <c r="AF93" s="128"/>
    </row>
    <row r="94" spans="2:69" x14ac:dyDescent="0.3">
      <c r="B94" s="128" t="s">
        <v>151</v>
      </c>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c r="AA94" s="128"/>
      <c r="AB94" s="128"/>
      <c r="AC94" s="128"/>
      <c r="AD94" s="128"/>
      <c r="AE94" s="128"/>
      <c r="AF94" s="128"/>
    </row>
    <row r="96" spans="2:69" x14ac:dyDescent="0.3">
      <c r="B96" s="135" t="s">
        <v>152</v>
      </c>
      <c r="C96" s="135" t="s">
        <v>153</v>
      </c>
      <c r="D96" s="135" t="s">
        <v>154</v>
      </c>
      <c r="E96" s="135" t="s">
        <v>155</v>
      </c>
      <c r="F96" s="135" t="s">
        <v>156</v>
      </c>
      <c r="G96" s="135" t="s">
        <v>157</v>
      </c>
      <c r="H96" s="135" t="s">
        <v>158</v>
      </c>
      <c r="I96" s="135" t="s">
        <v>159</v>
      </c>
      <c r="J96" s="135" t="s">
        <v>160</v>
      </c>
      <c r="K96" s="135" t="s">
        <v>161</v>
      </c>
      <c r="L96" s="135" t="s">
        <v>162</v>
      </c>
      <c r="M96" s="135" t="s">
        <v>163</v>
      </c>
      <c r="N96" s="135" t="s">
        <v>164</v>
      </c>
      <c r="O96" s="135" t="s">
        <v>165</v>
      </c>
      <c r="P96" s="135" t="s">
        <v>166</v>
      </c>
      <c r="Q96" s="135" t="s">
        <v>167</v>
      </c>
      <c r="R96" s="135" t="s">
        <v>168</v>
      </c>
      <c r="S96" s="135" t="s">
        <v>50</v>
      </c>
      <c r="T96" s="135" t="s">
        <v>169</v>
      </c>
      <c r="U96" s="135" t="s">
        <v>170</v>
      </c>
      <c r="V96" s="135" t="s">
        <v>171</v>
      </c>
      <c r="W96" s="135" t="s">
        <v>172</v>
      </c>
      <c r="X96" s="135" t="s">
        <v>66</v>
      </c>
      <c r="Y96" s="135" t="s">
        <v>67</v>
      </c>
      <c r="Z96" s="135" t="s">
        <v>68</v>
      </c>
      <c r="AA96" s="135" t="s">
        <v>69</v>
      </c>
      <c r="AB96" s="135" t="s">
        <v>70</v>
      </c>
      <c r="AC96" s="135" t="s">
        <v>71</v>
      </c>
      <c r="AD96" s="135" t="s">
        <v>72</v>
      </c>
      <c r="AE96" s="135" t="s">
        <v>73</v>
      </c>
      <c r="AF96" s="135" t="s">
        <v>173</v>
      </c>
    </row>
    <row r="97" spans="2:32" x14ac:dyDescent="0.3">
      <c r="B97" s="128" t="s">
        <v>174</v>
      </c>
      <c r="C97" s="136">
        <v>77.456853719404464</v>
      </c>
      <c r="D97" s="136">
        <v>77.456853719404464</v>
      </c>
      <c r="E97" s="136">
        <v>87.382504600523347</v>
      </c>
      <c r="F97" s="136">
        <v>82.635205669921746</v>
      </c>
      <c r="G97" s="136">
        <v>83.596425041149118</v>
      </c>
      <c r="H97" s="136">
        <v>86.591417724541174</v>
      </c>
      <c r="I97" s="136">
        <v>83.71847197705047</v>
      </c>
      <c r="J97" s="136">
        <v>96.384803678606616</v>
      </c>
      <c r="K97" s="136">
        <v>87.226884826789401</v>
      </c>
      <c r="L97" s="136">
        <v>83.209418411367537</v>
      </c>
      <c r="M97" s="136">
        <v>81.054776964413733</v>
      </c>
      <c r="N97" s="136">
        <v>77.013873927708403</v>
      </c>
      <c r="O97" s="136">
        <v>79.033380043413914</v>
      </c>
      <c r="P97" s="136">
        <v>79.553621038419323</v>
      </c>
      <c r="Q97" s="136">
        <v>84.40806419308224</v>
      </c>
      <c r="R97" s="136">
        <v>77.969294225186275</v>
      </c>
      <c r="S97" s="136">
        <v>73.483821197792039</v>
      </c>
      <c r="T97" s="136">
        <v>81.389054282824858</v>
      </c>
      <c r="U97" s="136">
        <v>74.366444361903376</v>
      </c>
      <c r="V97" s="136">
        <v>66.247082279865751</v>
      </c>
      <c r="W97" s="136">
        <v>67.664204871220477</v>
      </c>
      <c r="X97" s="136">
        <v>65.200886366619827</v>
      </c>
      <c r="Y97" s="136">
        <v>58.435169662171667</v>
      </c>
      <c r="Z97" s="136">
        <v>55.521114499515967</v>
      </c>
      <c r="AA97" s="136">
        <v>58.479897591001929</v>
      </c>
      <c r="AB97" s="136">
        <v>53.944805187213866</v>
      </c>
      <c r="AC97" s="136">
        <v>54.901410713433634</v>
      </c>
      <c r="AD97" s="136">
        <v>57.965184554450417</v>
      </c>
      <c r="AE97" s="136">
        <v>54.164740865543521</v>
      </c>
      <c r="AF97" s="136">
        <v>56.289232139302904</v>
      </c>
    </row>
    <row r="98" spans="2:32" x14ac:dyDescent="0.3">
      <c r="B98" s="128" t="s">
        <v>175</v>
      </c>
      <c r="C98" s="136">
        <v>53.678414804047932</v>
      </c>
      <c r="D98" s="136">
        <v>53.678414804047932</v>
      </c>
      <c r="E98" s="136">
        <v>64.334932697572327</v>
      </c>
      <c r="F98" s="136">
        <v>58.488221820122718</v>
      </c>
      <c r="G98" s="136">
        <v>60.665679855397741</v>
      </c>
      <c r="H98" s="136">
        <v>64.671712606826361</v>
      </c>
      <c r="I98" s="136">
        <v>61.642604261861081</v>
      </c>
      <c r="J98" s="136">
        <v>75.13899681009579</v>
      </c>
      <c r="K98" s="136">
        <v>65.67212778981677</v>
      </c>
      <c r="L98" s="136">
        <v>61.616286448208633</v>
      </c>
      <c r="M98" s="136">
        <v>59.221305435219939</v>
      </c>
      <c r="N98" s="136">
        <v>54.857789013781385</v>
      </c>
      <c r="O98" s="136">
        <v>56.685167181899004</v>
      </c>
      <c r="P98" s="136">
        <v>56.162270988893809</v>
      </c>
      <c r="Q98" s="136">
        <v>61.461865529975732</v>
      </c>
      <c r="R98" s="136">
        <v>55.866696101368326</v>
      </c>
      <c r="S98" s="136">
        <v>52.180072002447389</v>
      </c>
      <c r="T98" s="136">
        <v>60.092615688671124</v>
      </c>
      <c r="U98" s="136">
        <v>55.274125413587726</v>
      </c>
      <c r="V98" s="136">
        <v>52.013762580656312</v>
      </c>
      <c r="W98" s="136">
        <v>49.939995380038468</v>
      </c>
      <c r="X98" s="136">
        <v>50.605254982396843</v>
      </c>
      <c r="Y98" s="136">
        <v>45.252558014410518</v>
      </c>
      <c r="Z98" s="136">
        <v>40.673552394109798</v>
      </c>
      <c r="AA98" s="136">
        <v>42.448307682642955</v>
      </c>
      <c r="AB98" s="136">
        <v>38.159435442245467</v>
      </c>
      <c r="AC98" s="136">
        <v>35.83544276984545</v>
      </c>
      <c r="AD98" s="136">
        <v>37.459077894042558</v>
      </c>
      <c r="AE98" s="136">
        <v>35.263827631979048</v>
      </c>
      <c r="AF98" s="136">
        <v>35.320792974465462</v>
      </c>
    </row>
    <row r="99" spans="2:32" x14ac:dyDescent="0.3">
      <c r="B99" s="128" t="s">
        <v>139</v>
      </c>
      <c r="C99" s="136">
        <v>2.3438218034440443</v>
      </c>
      <c r="D99" s="136">
        <v>2.3438218034440443</v>
      </c>
      <c r="E99" s="136">
        <v>2.4717544646294862</v>
      </c>
      <c r="F99" s="136">
        <v>2.5263858219786859</v>
      </c>
      <c r="G99" s="136">
        <v>2.6043586247585577</v>
      </c>
      <c r="H99" s="136">
        <v>2.722958421312109</v>
      </c>
      <c r="I99" s="136">
        <v>2.9005910982103713</v>
      </c>
      <c r="J99" s="136">
        <v>3.0471366373494231</v>
      </c>
      <c r="K99" s="136">
        <v>3.1336338077410097</v>
      </c>
      <c r="L99" s="136">
        <v>3.2658094380169409</v>
      </c>
      <c r="M99" s="136">
        <v>3.5429625416047039</v>
      </c>
      <c r="N99" s="136">
        <v>3.7060742503729993</v>
      </c>
      <c r="O99" s="136">
        <v>3.5582072898919046</v>
      </c>
      <c r="P99" s="136">
        <v>3.4880373886723102</v>
      </c>
      <c r="Q99" s="136">
        <v>3.4938466133413768</v>
      </c>
      <c r="R99" s="136">
        <v>3.3196059348995042</v>
      </c>
      <c r="S99" s="136">
        <v>2.7899111945957085</v>
      </c>
      <c r="T99" s="136">
        <v>2.8476993569276381</v>
      </c>
      <c r="U99" s="136">
        <v>2.8837680886754851</v>
      </c>
      <c r="V99" s="136">
        <v>2.5780939778200467</v>
      </c>
      <c r="W99" s="136">
        <v>2.1545810997036705</v>
      </c>
      <c r="X99" s="136">
        <v>1.9343470909360594</v>
      </c>
      <c r="Y99" s="136">
        <v>2.0763832849423354</v>
      </c>
      <c r="Z99" s="136">
        <v>2.1144224228011179</v>
      </c>
      <c r="AA99" s="136">
        <v>2.0851845950758219</v>
      </c>
      <c r="AB99" s="136">
        <v>2.0496402495544466</v>
      </c>
      <c r="AC99" s="136">
        <v>1.8845011295493987</v>
      </c>
      <c r="AD99" s="136">
        <v>2.102667861224865</v>
      </c>
      <c r="AE99" s="136">
        <v>2.0918908827020277</v>
      </c>
      <c r="AF99" s="136">
        <v>2.1424515457087403</v>
      </c>
    </row>
    <row r="100" spans="2:32" x14ac:dyDescent="0.3">
      <c r="B100" s="128" t="s">
        <v>140</v>
      </c>
      <c r="C100" s="136">
        <v>13.198439881629842</v>
      </c>
      <c r="D100" s="136">
        <v>13.198439881629842</v>
      </c>
      <c r="E100" s="136">
        <v>13.036966137657814</v>
      </c>
      <c r="F100" s="136">
        <v>12.861263529292682</v>
      </c>
      <c r="G100" s="136">
        <v>12.767324333161355</v>
      </c>
      <c r="H100" s="136">
        <v>12.590124748576317</v>
      </c>
      <c r="I100" s="136">
        <v>12.572982327643722</v>
      </c>
      <c r="J100" s="136">
        <v>12.169618928197764</v>
      </c>
      <c r="K100" s="136">
        <v>12.166983542727678</v>
      </c>
      <c r="L100" s="136">
        <v>12.160556164805854</v>
      </c>
      <c r="M100" s="136">
        <v>11.775825283549132</v>
      </c>
      <c r="N100" s="136">
        <v>11.704683079411499</v>
      </c>
      <c r="O100" s="136">
        <v>11.725658067728135</v>
      </c>
      <c r="P100" s="136">
        <v>11.755275819878552</v>
      </c>
      <c r="Q100" s="136">
        <v>11.52542698382789</v>
      </c>
      <c r="R100" s="136">
        <v>11.487388291299922</v>
      </c>
      <c r="S100" s="136">
        <v>11.307382354869553</v>
      </c>
      <c r="T100" s="136">
        <v>11.005803960947661</v>
      </c>
      <c r="U100" s="136">
        <v>11.228122035043413</v>
      </c>
      <c r="V100" s="136">
        <v>11.228929320049243</v>
      </c>
      <c r="W100" s="136">
        <v>11.015977847830399</v>
      </c>
      <c r="X100" s="136">
        <v>10.947783205683084</v>
      </c>
      <c r="Y100" s="136">
        <v>10.938391603804297</v>
      </c>
      <c r="Z100" s="136">
        <v>10.933776774518025</v>
      </c>
      <c r="AA100" s="136">
        <v>10.935453398942458</v>
      </c>
      <c r="AB100" s="136">
        <v>11.060562683115799</v>
      </c>
      <c r="AC100" s="136">
        <v>10.94859787326469</v>
      </c>
      <c r="AD100" s="136">
        <v>11.126353316403868</v>
      </c>
      <c r="AE100" s="136">
        <v>11.186149606283507</v>
      </c>
      <c r="AF100" s="136">
        <v>11.076836696601813</v>
      </c>
    </row>
    <row r="101" spans="2:32" x14ac:dyDescent="0.3">
      <c r="B101" s="128" t="s">
        <v>141</v>
      </c>
      <c r="C101" s="136">
        <v>6.456833332824143</v>
      </c>
      <c r="D101" s="136">
        <v>6.456833332824143</v>
      </c>
      <c r="E101" s="136">
        <v>5.7518318118993754</v>
      </c>
      <c r="F101" s="136">
        <v>6.9916653396298827</v>
      </c>
      <c r="G101" s="136">
        <v>5.7923115847924285</v>
      </c>
      <c r="H101" s="136">
        <v>4.9066990187492419</v>
      </c>
      <c r="I101" s="136">
        <v>4.9865075328466508</v>
      </c>
      <c r="J101" s="136">
        <v>4.4618325344255352</v>
      </c>
      <c r="K101" s="136">
        <v>4.7619480631222952</v>
      </c>
      <c r="L101" s="136">
        <v>4.7225337323339893</v>
      </c>
      <c r="M101" s="136">
        <v>5.0081481065246072</v>
      </c>
      <c r="N101" s="136">
        <v>5.2404622841414952</v>
      </c>
      <c r="O101" s="136">
        <v>5.5251418560043479</v>
      </c>
      <c r="P101" s="136">
        <v>6.5793436794968718</v>
      </c>
      <c r="Q101" s="136">
        <v>6.3478915454044449</v>
      </c>
      <c r="R101" s="136">
        <v>6.021544617630469</v>
      </c>
      <c r="S101" s="136">
        <v>5.9424806227914537</v>
      </c>
      <c r="T101" s="136">
        <v>6.120715879805954</v>
      </c>
      <c r="U101" s="136">
        <v>3.6696211627188005</v>
      </c>
      <c r="V101" s="136">
        <v>-0.86172999035752951</v>
      </c>
      <c r="W101" s="136">
        <v>3.3094101738459902</v>
      </c>
      <c r="X101" s="136">
        <v>0.54611372986129758</v>
      </c>
      <c r="Y101" s="136">
        <v>-0.98633242179658365</v>
      </c>
      <c r="Z101" s="136">
        <v>0.68339588170250976</v>
      </c>
      <c r="AA101" s="136">
        <v>1.9182940395166261</v>
      </c>
      <c r="AB101" s="136">
        <v>1.5834439296347718</v>
      </c>
      <c r="AC101" s="136">
        <v>5.1593239020623312</v>
      </c>
      <c r="AD101" s="136">
        <v>6.1669128261904991</v>
      </c>
      <c r="AE101" s="136">
        <v>4.4867171938234689</v>
      </c>
      <c r="AF101" s="136">
        <v>6.5947488406649741</v>
      </c>
    </row>
    <row r="102" spans="2:32" x14ac:dyDescent="0.3">
      <c r="B102" s="128" t="s">
        <v>142</v>
      </c>
      <c r="C102" s="136">
        <v>1.7793438974585023</v>
      </c>
      <c r="D102" s="136">
        <v>1.7793438974585023</v>
      </c>
      <c r="E102" s="136">
        <v>1.7870194887643391</v>
      </c>
      <c r="F102" s="136">
        <v>1.7676691588977829</v>
      </c>
      <c r="G102" s="136">
        <v>1.7667506430390374</v>
      </c>
      <c r="H102" s="136">
        <v>1.6999229290771509</v>
      </c>
      <c r="I102" s="136">
        <v>1.6157867564886463</v>
      </c>
      <c r="J102" s="136">
        <v>1.5672187685380896</v>
      </c>
      <c r="K102" s="136">
        <v>1.4921916233816552</v>
      </c>
      <c r="L102" s="136">
        <v>1.4442326280021185</v>
      </c>
      <c r="M102" s="136">
        <v>1.506535597515352</v>
      </c>
      <c r="N102" s="136">
        <v>1.5048653000010244</v>
      </c>
      <c r="O102" s="136">
        <v>1.5392056478905261</v>
      </c>
      <c r="P102" s="136">
        <v>1.5686931614777935</v>
      </c>
      <c r="Q102" s="136">
        <v>1.5790335205327901</v>
      </c>
      <c r="R102" s="136">
        <v>1.2740592799880579</v>
      </c>
      <c r="S102" s="136">
        <v>1.2639750230879452</v>
      </c>
      <c r="T102" s="136">
        <v>1.3222193964724842</v>
      </c>
      <c r="U102" s="136">
        <v>1.3108076618779445</v>
      </c>
      <c r="V102" s="136">
        <v>1.2880263916976793</v>
      </c>
      <c r="W102" s="136">
        <v>1.2442403698019482</v>
      </c>
      <c r="X102" s="136">
        <v>1.167387357742536</v>
      </c>
      <c r="Y102" s="136">
        <v>1.1541691808110988</v>
      </c>
      <c r="Z102" s="136">
        <v>1.115967026384511</v>
      </c>
      <c r="AA102" s="136">
        <v>1.0926578748240705</v>
      </c>
      <c r="AB102" s="136">
        <v>1.091722882663388</v>
      </c>
      <c r="AC102" s="136">
        <v>1.0735450387117516</v>
      </c>
      <c r="AD102" s="136">
        <v>1.1101726565886243</v>
      </c>
      <c r="AE102" s="136">
        <v>1.1361555507554733</v>
      </c>
      <c r="AF102" s="136">
        <v>1.1544020818619223</v>
      </c>
    </row>
    <row r="103" spans="2:32" x14ac:dyDescent="0.3">
      <c r="B103" s="128" t="s">
        <v>143</v>
      </c>
      <c r="C103" s="137" t="s">
        <v>15</v>
      </c>
      <c r="D103" s="137" t="s">
        <v>15</v>
      </c>
      <c r="E103" s="137" t="s">
        <v>15</v>
      </c>
      <c r="F103" s="137" t="s">
        <v>15</v>
      </c>
      <c r="G103" s="137" t="s">
        <v>15</v>
      </c>
      <c r="H103" s="137" t="s">
        <v>15</v>
      </c>
      <c r="I103" s="137" t="s">
        <v>15</v>
      </c>
      <c r="J103" s="137" t="s">
        <v>15</v>
      </c>
      <c r="K103" s="137" t="s">
        <v>15</v>
      </c>
      <c r="L103" s="137" t="s">
        <v>15</v>
      </c>
      <c r="M103" s="137" t="s">
        <v>15</v>
      </c>
      <c r="N103" s="137" t="s">
        <v>15</v>
      </c>
      <c r="O103" s="137" t="s">
        <v>15</v>
      </c>
      <c r="P103" s="137" t="s">
        <v>15</v>
      </c>
      <c r="Q103" s="137" t="s">
        <v>15</v>
      </c>
      <c r="R103" s="137" t="s">
        <v>15</v>
      </c>
      <c r="S103" s="137" t="s">
        <v>15</v>
      </c>
      <c r="T103" s="137" t="s">
        <v>15</v>
      </c>
      <c r="U103" s="137" t="s">
        <v>15</v>
      </c>
      <c r="V103" s="137" t="s">
        <v>15</v>
      </c>
      <c r="W103" s="137" t="s">
        <v>15</v>
      </c>
      <c r="X103" s="137" t="s">
        <v>15</v>
      </c>
      <c r="Y103" s="137" t="s">
        <v>15</v>
      </c>
      <c r="Z103" s="137" t="s">
        <v>15</v>
      </c>
      <c r="AA103" s="137" t="s">
        <v>15</v>
      </c>
      <c r="AB103" s="137" t="s">
        <v>15</v>
      </c>
      <c r="AC103" s="137" t="s">
        <v>15</v>
      </c>
      <c r="AD103" s="137" t="s">
        <v>15</v>
      </c>
      <c r="AE103" s="137" t="s">
        <v>15</v>
      </c>
      <c r="AF103" s="137" t="s">
        <v>15</v>
      </c>
    </row>
    <row r="104" spans="2:32" x14ac:dyDescent="0.3">
      <c r="C104" s="138"/>
    </row>
    <row r="105" spans="2:32" x14ac:dyDescent="0.3">
      <c r="C105" s="138"/>
    </row>
    <row r="106" spans="2:32" x14ac:dyDescent="0.3">
      <c r="B106" s="135" t="s">
        <v>176</v>
      </c>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c r="AA106" s="128"/>
      <c r="AB106" s="128"/>
      <c r="AC106" s="128"/>
      <c r="AD106" s="128"/>
      <c r="AE106" s="128"/>
      <c r="AF106" s="128"/>
    </row>
    <row r="107" spans="2:32" x14ac:dyDescent="0.3">
      <c r="B107" s="128" t="s">
        <v>177</v>
      </c>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c r="AA107" s="128"/>
      <c r="AB107" s="128"/>
      <c r="AC107" s="128"/>
      <c r="AD107" s="128"/>
      <c r="AE107" s="128"/>
      <c r="AF107" s="128"/>
    </row>
    <row r="108" spans="2:32" x14ac:dyDescent="0.3">
      <c r="C108" s="138"/>
    </row>
    <row r="109" spans="2:32" x14ac:dyDescent="0.3">
      <c r="B109" s="135" t="s">
        <v>152</v>
      </c>
      <c r="C109" s="135" t="s">
        <v>153</v>
      </c>
      <c r="D109" s="135" t="s">
        <v>154</v>
      </c>
      <c r="E109" s="135" t="s">
        <v>155</v>
      </c>
      <c r="F109" s="135" t="s">
        <v>156</v>
      </c>
      <c r="G109" s="135" t="s">
        <v>157</v>
      </c>
      <c r="H109" s="135" t="s">
        <v>158</v>
      </c>
      <c r="I109" s="135" t="s">
        <v>159</v>
      </c>
      <c r="J109" s="135" t="s">
        <v>160</v>
      </c>
      <c r="K109" s="135" t="s">
        <v>161</v>
      </c>
      <c r="L109" s="135" t="s">
        <v>162</v>
      </c>
      <c r="M109" s="135" t="s">
        <v>163</v>
      </c>
      <c r="N109" s="135" t="s">
        <v>164</v>
      </c>
      <c r="O109" s="135" t="s">
        <v>165</v>
      </c>
      <c r="P109" s="135" t="s">
        <v>166</v>
      </c>
      <c r="Q109" s="135" t="s">
        <v>167</v>
      </c>
      <c r="R109" s="135" t="s">
        <v>168</v>
      </c>
      <c r="S109" s="135" t="s">
        <v>50</v>
      </c>
      <c r="T109" s="135" t="s">
        <v>169</v>
      </c>
      <c r="U109" s="135" t="s">
        <v>170</v>
      </c>
      <c r="V109" s="135" t="s">
        <v>171</v>
      </c>
      <c r="W109" s="135" t="s">
        <v>172</v>
      </c>
      <c r="X109" s="135" t="s">
        <v>66</v>
      </c>
      <c r="Y109" s="135" t="s">
        <v>67</v>
      </c>
      <c r="Z109" s="135" t="s">
        <v>68</v>
      </c>
      <c r="AA109" s="135" t="s">
        <v>69</v>
      </c>
      <c r="AB109" s="135" t="s">
        <v>70</v>
      </c>
      <c r="AC109" s="135" t="s">
        <v>71</v>
      </c>
      <c r="AD109" s="135" t="s">
        <v>72</v>
      </c>
      <c r="AE109" s="135" t="s">
        <v>73</v>
      </c>
      <c r="AF109" s="135" t="s">
        <v>173</v>
      </c>
    </row>
    <row r="110" spans="2:32" x14ac:dyDescent="0.3">
      <c r="B110" s="128" t="s">
        <v>174</v>
      </c>
      <c r="C110" s="136">
        <v>61.01867187559516</v>
      </c>
      <c r="D110" s="136">
        <v>61.01867187559516</v>
      </c>
      <c r="E110" s="136">
        <v>70.896123120614803</v>
      </c>
      <c r="F110" s="136">
        <v>66.301914515829836</v>
      </c>
      <c r="G110" s="136">
        <v>67.188302850390087</v>
      </c>
      <c r="H110" s="136">
        <v>70.318407081149687</v>
      </c>
      <c r="I110" s="136">
        <v>67.353187670726186</v>
      </c>
      <c r="J110" s="136">
        <v>80.158540230073868</v>
      </c>
      <c r="K110" s="136">
        <v>71.073515539027198</v>
      </c>
      <c r="L110" s="136">
        <v>66.825694588283937</v>
      </c>
      <c r="M110" s="136">
        <v>64.556913853664284</v>
      </c>
      <c r="N110" s="136">
        <v>60.55514586837193</v>
      </c>
      <c r="O110" s="136">
        <v>62.551674474758649</v>
      </c>
      <c r="P110" s="136">
        <v>63.177609077945263</v>
      </c>
      <c r="Q110" s="136">
        <v>68.105459096616514</v>
      </c>
      <c r="R110" s="136">
        <v>62.220799094434078</v>
      </c>
      <c r="S110" s="136">
        <v>58.57286930938885</v>
      </c>
      <c r="T110" s="136">
        <v>66.676080538127536</v>
      </c>
      <c r="U110" s="136">
        <v>59.466687128752177</v>
      </c>
      <c r="V110" s="136">
        <v>51.471996038286676</v>
      </c>
      <c r="W110" s="136">
        <v>53.18580526410598</v>
      </c>
      <c r="X110" s="136">
        <v>50.915093981810131</v>
      </c>
      <c r="Y110" s="136">
        <v>44.351846247972574</v>
      </c>
      <c r="Z110" s="136">
        <v>41.58311716611373</v>
      </c>
      <c r="AA110" s="136">
        <v>44.673324030165745</v>
      </c>
      <c r="AB110" s="136">
        <v>40.123124195759644</v>
      </c>
      <c r="AC110" s="136">
        <v>41.326143473505525</v>
      </c>
      <c r="AD110" s="136">
        <v>44.135480272629572</v>
      </c>
      <c r="AE110" s="136">
        <v>40.366040680939712</v>
      </c>
      <c r="AF110" s="136">
        <v>42.498419073433062</v>
      </c>
    </row>
    <row r="111" spans="2:32" x14ac:dyDescent="0.3">
      <c r="B111" s="128" t="s">
        <v>175</v>
      </c>
      <c r="C111" s="136">
        <v>52.925505450268687</v>
      </c>
      <c r="D111" s="136">
        <v>52.925505450268687</v>
      </c>
      <c r="E111" s="136">
        <v>63.42114940641045</v>
      </c>
      <c r="F111" s="136">
        <v>57.563210979870952</v>
      </c>
      <c r="G111" s="136">
        <v>59.698221927936764</v>
      </c>
      <c r="H111" s="136">
        <v>63.612866517665317</v>
      </c>
      <c r="I111" s="136">
        <v>60.446575202160126</v>
      </c>
      <c r="J111" s="136">
        <v>73.781360210573439</v>
      </c>
      <c r="K111" s="136">
        <v>64.273941916987269</v>
      </c>
      <c r="L111" s="136">
        <v>60.241989295947306</v>
      </c>
      <c r="M111" s="136">
        <v>57.696312434388524</v>
      </c>
      <c r="N111" s="136">
        <v>53.452431373780342</v>
      </c>
      <c r="O111" s="136">
        <v>55.239479640322827</v>
      </c>
      <c r="P111" s="136">
        <v>54.766869355320843</v>
      </c>
      <c r="Q111" s="136">
        <v>60.068887096758495</v>
      </c>
      <c r="R111" s="136">
        <v>54.464532989983695</v>
      </c>
      <c r="S111" s="136">
        <v>50.887429881855255</v>
      </c>
      <c r="T111" s="136">
        <v>58.821726443011038</v>
      </c>
      <c r="U111" s="136">
        <v>54.061847118488124</v>
      </c>
      <c r="V111" s="136">
        <v>50.863066122779799</v>
      </c>
      <c r="W111" s="136">
        <v>48.911509469347735</v>
      </c>
      <c r="X111" s="136">
        <v>49.493101419347752</v>
      </c>
      <c r="Y111" s="136">
        <v>44.276658904434207</v>
      </c>
      <c r="Z111" s="136">
        <v>39.824524189842784</v>
      </c>
      <c r="AA111" s="136">
        <v>41.622858551166374</v>
      </c>
      <c r="AB111" s="136">
        <v>37.401429682778691</v>
      </c>
      <c r="AC111" s="136">
        <v>35.075171355416217</v>
      </c>
      <c r="AD111" s="136">
        <v>36.667563697684066</v>
      </c>
      <c r="AE111" s="136">
        <v>34.468804987261706</v>
      </c>
      <c r="AF111" s="136">
        <v>34.519668284335758</v>
      </c>
    </row>
    <row r="112" spans="2:32" x14ac:dyDescent="0.3">
      <c r="B112" s="128" t="s">
        <v>139</v>
      </c>
      <c r="C112" s="136">
        <v>1.2787278842211383</v>
      </c>
      <c r="D112" s="136">
        <v>1.2787278842211383</v>
      </c>
      <c r="E112" s="136">
        <v>1.4721767851166874</v>
      </c>
      <c r="F112" s="136">
        <v>1.6041815084463109</v>
      </c>
      <c r="G112" s="136">
        <v>1.6114213838088087</v>
      </c>
      <c r="H112" s="136">
        <v>1.6514714247620499</v>
      </c>
      <c r="I112" s="136">
        <v>1.6467697741855054</v>
      </c>
      <c r="J112" s="136">
        <v>1.7620720908022698</v>
      </c>
      <c r="K112" s="136">
        <v>1.8212707031695936</v>
      </c>
      <c r="L112" s="136">
        <v>1.8664602270638027</v>
      </c>
      <c r="M112" s="136">
        <v>1.8481102152886253</v>
      </c>
      <c r="N112" s="136">
        <v>1.8649550339057066</v>
      </c>
      <c r="O112" s="136">
        <v>1.8526750362872728</v>
      </c>
      <c r="P112" s="136">
        <v>1.8687988040016283</v>
      </c>
      <c r="Q112" s="136">
        <v>1.7334699011471966</v>
      </c>
      <c r="R112" s="136">
        <v>1.8528940232505544</v>
      </c>
      <c r="S112" s="136">
        <v>1.7994635512429433</v>
      </c>
      <c r="T112" s="136">
        <v>1.8171956979334118</v>
      </c>
      <c r="U112" s="136">
        <v>1.8217852689915544</v>
      </c>
      <c r="V112" s="136">
        <v>1.5224789812957584</v>
      </c>
      <c r="W112" s="136">
        <v>1.0634334800006111</v>
      </c>
      <c r="X112" s="136">
        <v>1.0084528821313223</v>
      </c>
      <c r="Y112" s="136">
        <v>1.1903739691385407</v>
      </c>
      <c r="Z112" s="136">
        <v>1.1830389555201766</v>
      </c>
      <c r="AA112" s="136">
        <v>1.1908129548232245</v>
      </c>
      <c r="AB112" s="136">
        <v>1.2075287996459367</v>
      </c>
      <c r="AC112" s="136">
        <v>1.2231654953554967</v>
      </c>
      <c r="AD112" s="136">
        <v>1.3965862467214529</v>
      </c>
      <c r="AE112" s="136">
        <v>1.5064509455365851</v>
      </c>
      <c r="AF112" s="136">
        <v>1.4611174341542172</v>
      </c>
    </row>
    <row r="113" spans="2:32" x14ac:dyDescent="0.3">
      <c r="B113" s="128" t="s">
        <v>140</v>
      </c>
      <c r="C113" s="136">
        <v>0.61858149018016462</v>
      </c>
      <c r="D113" s="136">
        <v>0.61858149018016462</v>
      </c>
      <c r="E113" s="136">
        <v>0.51163901467478612</v>
      </c>
      <c r="F113" s="136">
        <v>0.40347201903752711</v>
      </c>
      <c r="G113" s="136">
        <v>0.34997138933759009</v>
      </c>
      <c r="H113" s="136">
        <v>0.41221270761780454</v>
      </c>
      <c r="I113" s="136">
        <v>0.53708345401271584</v>
      </c>
      <c r="J113" s="136">
        <v>0.41779164517400413</v>
      </c>
      <c r="K113" s="136">
        <v>0.48322554576347321</v>
      </c>
      <c r="L113" s="136">
        <v>0.26393302340026714</v>
      </c>
      <c r="M113" s="136">
        <v>0.27377717349851211</v>
      </c>
      <c r="N113" s="136">
        <v>0.26836179990141551</v>
      </c>
      <c r="O113" s="136">
        <v>0.20674378564757748</v>
      </c>
      <c r="P113" s="136">
        <v>0.23658828359942116</v>
      </c>
      <c r="Q113" s="136">
        <v>0.22865408584406749</v>
      </c>
      <c r="R113" s="136">
        <v>0.15971065772937049</v>
      </c>
      <c r="S113" s="136">
        <v>0.22179785878175681</v>
      </c>
      <c r="T113" s="136">
        <v>0.19602292122555717</v>
      </c>
      <c r="U113" s="136">
        <v>0.19401737178671949</v>
      </c>
      <c r="V113" s="136">
        <v>0.23124624333565783</v>
      </c>
      <c r="W113" s="136">
        <v>0.18681249594764424</v>
      </c>
      <c r="X113" s="136">
        <v>0.15619406756652091</v>
      </c>
      <c r="Y113" s="136">
        <v>0.16505214809404559</v>
      </c>
      <c r="Z113" s="136">
        <v>0.19204069370299792</v>
      </c>
      <c r="AA113" s="136">
        <v>0.24646500102640692</v>
      </c>
      <c r="AB113" s="136">
        <v>0.24024674465713924</v>
      </c>
      <c r="AC113" s="136">
        <v>0.17745255099809926</v>
      </c>
      <c r="AD113" s="136">
        <v>0.21659847376760624</v>
      </c>
      <c r="AE113" s="136">
        <v>0.21912096459253091</v>
      </c>
      <c r="AF113" s="136">
        <v>0.24418459812235424</v>
      </c>
    </row>
    <row r="114" spans="2:32" x14ac:dyDescent="0.3">
      <c r="B114" s="128" t="s">
        <v>141</v>
      </c>
      <c r="C114" s="136">
        <v>6.1729973980796062</v>
      </c>
      <c r="D114" s="136">
        <v>6.1729973980796062</v>
      </c>
      <c r="E114" s="136">
        <v>5.4677775945186324</v>
      </c>
      <c r="F114" s="136">
        <v>6.7063259367559889</v>
      </c>
      <c r="G114" s="136">
        <v>5.5057067598248519</v>
      </c>
      <c r="H114" s="136">
        <v>4.6188414250394114</v>
      </c>
      <c r="I114" s="136">
        <v>4.6974150988193273</v>
      </c>
      <c r="J114" s="136">
        <v>4.1715280205706655</v>
      </c>
      <c r="K114" s="136">
        <v>4.4704404988232485</v>
      </c>
      <c r="L114" s="136">
        <v>4.4298022328976048</v>
      </c>
      <c r="M114" s="136">
        <v>4.7142947483245896</v>
      </c>
      <c r="N114" s="136">
        <v>4.9454603329931333</v>
      </c>
      <c r="O114" s="136">
        <v>5.228995759887324</v>
      </c>
      <c r="P114" s="136">
        <v>6.2820702086254192</v>
      </c>
      <c r="Q114" s="136">
        <v>6.0495263006865576</v>
      </c>
      <c r="R114" s="136">
        <v>5.7209858919661833</v>
      </c>
      <c r="S114" s="136">
        <v>5.64086862345364</v>
      </c>
      <c r="T114" s="136">
        <v>5.8173951892152544</v>
      </c>
      <c r="U114" s="136">
        <v>3.3646516966092777</v>
      </c>
      <c r="V114" s="136">
        <v>-1.1683702553888839</v>
      </c>
      <c r="W114" s="136">
        <v>3.0011160673005786</v>
      </c>
      <c r="X114" s="136">
        <v>0.23678779155320231</v>
      </c>
      <c r="Y114" s="136">
        <v>-1.3004325801909644</v>
      </c>
      <c r="Z114" s="136">
        <v>0.36488149281377419</v>
      </c>
      <c r="AA114" s="136">
        <v>1.5939946892338566</v>
      </c>
      <c r="AB114" s="136">
        <v>1.2563955457901272</v>
      </c>
      <c r="AC114" s="136">
        <v>4.8321486197818286</v>
      </c>
      <c r="AD114" s="136">
        <v>5.8344557795093435</v>
      </c>
      <c r="AE114" s="136">
        <v>4.1527884035338065</v>
      </c>
      <c r="AF114" s="136">
        <v>6.252214250531134</v>
      </c>
    </row>
    <row r="115" spans="2:32" x14ac:dyDescent="0.3">
      <c r="B115" s="128" t="s">
        <v>142</v>
      </c>
      <c r="C115" s="136">
        <v>2.2859652845566073E-2</v>
      </c>
      <c r="D115" s="136">
        <v>2.2859652845566073E-2</v>
      </c>
      <c r="E115" s="136">
        <v>2.3380319894249501E-2</v>
      </c>
      <c r="F115" s="136">
        <v>2.4724071719052759E-2</v>
      </c>
      <c r="G115" s="136">
        <v>2.2981389482075103E-2</v>
      </c>
      <c r="H115" s="136">
        <v>2.301500606509559E-2</v>
      </c>
      <c r="I115" s="136">
        <v>2.5344141548517482E-2</v>
      </c>
      <c r="J115" s="136">
        <v>2.578826295350041E-2</v>
      </c>
      <c r="K115" s="136">
        <v>2.463687428360798E-2</v>
      </c>
      <c r="L115" s="136">
        <v>2.3509808974947158E-2</v>
      </c>
      <c r="M115" s="136">
        <v>2.4419282164030651E-2</v>
      </c>
      <c r="N115" s="136">
        <v>2.3937327791338281E-2</v>
      </c>
      <c r="O115" s="136">
        <v>2.3780252613647222E-2</v>
      </c>
      <c r="P115" s="136">
        <v>2.3282426397951132E-2</v>
      </c>
      <c r="Q115" s="136">
        <v>2.492171218019491E-2</v>
      </c>
      <c r="R115" s="136">
        <v>2.2675531504277941E-2</v>
      </c>
      <c r="S115" s="136">
        <v>2.3309394055255592E-2</v>
      </c>
      <c r="T115" s="136">
        <v>2.3740286742266553E-2</v>
      </c>
      <c r="U115" s="136">
        <v>2.438567287650497E-2</v>
      </c>
      <c r="V115" s="136">
        <v>2.3574946264343411E-2</v>
      </c>
      <c r="W115" s="136">
        <v>2.293375150940723E-2</v>
      </c>
      <c r="X115" s="136">
        <v>2.055782121133538E-2</v>
      </c>
      <c r="Y115" s="136">
        <v>2.0193806496743769E-2</v>
      </c>
      <c r="Z115" s="136">
        <v>1.8631834233994969E-2</v>
      </c>
      <c r="AA115" s="136">
        <v>1.9192833915885221E-2</v>
      </c>
      <c r="AB115" s="136">
        <v>1.7523422887753898E-2</v>
      </c>
      <c r="AC115" s="136">
        <v>1.8205451953882679E-2</v>
      </c>
      <c r="AD115" s="136">
        <v>2.0276074947100958E-2</v>
      </c>
      <c r="AE115" s="136">
        <v>1.8875380015084341E-2</v>
      </c>
      <c r="AF115" s="136">
        <v>2.1234506289607817E-2</v>
      </c>
    </row>
    <row r="116" spans="2:32" x14ac:dyDescent="0.3">
      <c r="B116" s="128" t="s">
        <v>143</v>
      </c>
      <c r="C116" s="137" t="s">
        <v>15</v>
      </c>
      <c r="D116" s="137" t="s">
        <v>15</v>
      </c>
      <c r="E116" s="137" t="s">
        <v>15</v>
      </c>
      <c r="F116" s="137" t="s">
        <v>15</v>
      </c>
      <c r="G116" s="137" t="s">
        <v>15</v>
      </c>
      <c r="H116" s="137" t="s">
        <v>15</v>
      </c>
      <c r="I116" s="137" t="s">
        <v>15</v>
      </c>
      <c r="J116" s="137" t="s">
        <v>15</v>
      </c>
      <c r="K116" s="137" t="s">
        <v>15</v>
      </c>
      <c r="L116" s="137" t="s">
        <v>15</v>
      </c>
      <c r="M116" s="137" t="s">
        <v>15</v>
      </c>
      <c r="N116" s="137" t="s">
        <v>15</v>
      </c>
      <c r="O116" s="137" t="s">
        <v>15</v>
      </c>
      <c r="P116" s="137" t="s">
        <v>15</v>
      </c>
      <c r="Q116" s="137" t="s">
        <v>15</v>
      </c>
      <c r="R116" s="137" t="s">
        <v>15</v>
      </c>
      <c r="S116" s="137" t="s">
        <v>15</v>
      </c>
      <c r="T116" s="137" t="s">
        <v>15</v>
      </c>
      <c r="U116" s="137" t="s">
        <v>15</v>
      </c>
      <c r="V116" s="137" t="s">
        <v>15</v>
      </c>
      <c r="W116" s="137" t="s">
        <v>15</v>
      </c>
      <c r="X116" s="137" t="s">
        <v>15</v>
      </c>
      <c r="Y116" s="137" t="s">
        <v>15</v>
      </c>
      <c r="Z116" s="137" t="s">
        <v>15</v>
      </c>
      <c r="AA116" s="137" t="s">
        <v>15</v>
      </c>
      <c r="AB116" s="137" t="s">
        <v>15</v>
      </c>
      <c r="AC116" s="137" t="s">
        <v>15</v>
      </c>
      <c r="AD116" s="137" t="s">
        <v>15</v>
      </c>
      <c r="AE116" s="137" t="s">
        <v>15</v>
      </c>
      <c r="AF116" s="137" t="s">
        <v>15</v>
      </c>
    </row>
  </sheetData>
  <conditionalFormatting sqref="F36:L36">
    <cfRule type="containsText" dxfId="14" priority="3" operator="containsText" text="err">
      <formula>NOT(ISERROR(SEARCH("err",F36)))</formula>
    </cfRule>
  </conditionalFormatting>
  <conditionalFormatting sqref="C22:I22">
    <cfRule type="containsText" dxfId="13" priority="2" operator="containsText" text="err">
      <formula>NOT(ISERROR(SEARCH("err",C22)))</formula>
    </cfRule>
  </conditionalFormatting>
  <conditionalFormatting sqref="C27:I27">
    <cfRule type="containsText" dxfId="12" priority="1" operator="containsText" text="err">
      <formula>NOT(ISERROR(SEARCH("err",C27)))</formula>
    </cfRule>
  </conditionalFormatting>
  <hyperlinks>
    <hyperlink ref="B91" r:id="rId1" xr:uid="{8D4ED8E9-F9C8-40B7-B88C-FD9DD41BB61F}"/>
  </hyperlinks>
  <pageMargins left="0.7" right="0.7" top="0.75" bottom="0.75" header="0.3" footer="0.3"/>
  <pageSetup paperSize="9" orientation="portrait" verticalDpi="0"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34004-863D-4B8A-9C05-B1EA52DCF6BD}">
  <sheetPr codeName="Sheet8"/>
  <dimension ref="A3:BS116"/>
  <sheetViews>
    <sheetView topLeftCell="A60" workbookViewId="0">
      <pane xSplit="2" topLeftCell="C1" activePane="topRight" state="frozen"/>
      <selection activeCell="AL42" sqref="AL42"/>
      <selection pane="topRight" activeCell="A60" sqref="A1:XFD1048576"/>
    </sheetView>
  </sheetViews>
  <sheetFormatPr defaultRowHeight="14.4" x14ac:dyDescent="0.3"/>
  <cols>
    <col min="1" max="1" width="1.6640625" customWidth="1"/>
    <col min="2" max="2" width="31.88671875" customWidth="1"/>
    <col min="3" max="10" width="5.6640625" customWidth="1"/>
    <col min="11" max="11" width="6.88671875" customWidth="1"/>
    <col min="12" max="43" width="5.6640625" customWidth="1"/>
    <col min="44" max="44" width="9.109375" customWidth="1"/>
    <col min="45" max="49" width="5.6640625" customWidth="1"/>
    <col min="50" max="50" width="8.6640625" customWidth="1"/>
    <col min="51" max="54" width="5.6640625" customWidth="1"/>
    <col min="55" max="55" width="11" customWidth="1"/>
    <col min="56" max="58" width="5.6640625" customWidth="1"/>
  </cols>
  <sheetData>
    <row r="3" spans="1:68" x14ac:dyDescent="0.3">
      <c r="B3" s="32" t="s">
        <v>88</v>
      </c>
      <c r="C3" s="33"/>
      <c r="D3" s="33"/>
      <c r="E3" s="33"/>
      <c r="F3" s="33"/>
      <c r="G3" s="33"/>
      <c r="H3" s="33"/>
    </row>
    <row r="4" spans="1:68" x14ac:dyDescent="0.3">
      <c r="B4" s="33" t="s">
        <v>89</v>
      </c>
      <c r="C4" s="33"/>
      <c r="D4" s="33"/>
      <c r="E4" s="33"/>
      <c r="F4" s="33"/>
      <c r="G4" s="33"/>
      <c r="H4" s="33"/>
    </row>
    <row r="5" spans="1:68" x14ac:dyDescent="0.3">
      <c r="B5" s="33" t="s">
        <v>90</v>
      </c>
      <c r="C5" s="33"/>
      <c r="D5" s="33"/>
      <c r="E5" s="33"/>
      <c r="F5" s="33"/>
      <c r="G5" s="33"/>
      <c r="H5" s="33"/>
    </row>
    <row r="6" spans="1:68" x14ac:dyDescent="0.3">
      <c r="B6" s="33" t="s">
        <v>91</v>
      </c>
      <c r="C6" s="33"/>
      <c r="D6" s="33"/>
      <c r="E6" s="33"/>
      <c r="F6" s="33"/>
      <c r="G6" s="33"/>
      <c r="H6" s="33"/>
    </row>
    <row r="7" spans="1:68" x14ac:dyDescent="0.3">
      <c r="B7" s="33" t="s">
        <v>92</v>
      </c>
      <c r="C7" s="33"/>
      <c r="D7" s="33"/>
      <c r="E7" s="33"/>
      <c r="F7" s="33"/>
      <c r="G7" s="33"/>
      <c r="H7" s="33"/>
    </row>
    <row r="8" spans="1:68" x14ac:dyDescent="0.3">
      <c r="B8" s="33"/>
      <c r="C8" s="33"/>
      <c r="D8" s="33"/>
      <c r="E8" s="33"/>
      <c r="F8" s="33"/>
      <c r="G8" s="33"/>
      <c r="H8" s="33"/>
    </row>
    <row r="11" spans="1:68" x14ac:dyDescent="0.3">
      <c r="A11" s="34"/>
      <c r="B11" s="35" t="s">
        <v>54</v>
      </c>
      <c r="C11" s="34"/>
      <c r="D11" s="34"/>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row>
    <row r="12" spans="1:68" x14ac:dyDescent="0.3">
      <c r="A12" s="36"/>
      <c r="B12" s="37" t="s">
        <v>93</v>
      </c>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row>
    <row r="13" spans="1:68" x14ac:dyDescent="0.3">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row>
    <row r="14" spans="1:68" x14ac:dyDescent="0.3">
      <c r="B14" s="39"/>
      <c r="C14" s="40" t="s">
        <v>94</v>
      </c>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row>
    <row r="15" spans="1:68" x14ac:dyDescent="0.3">
      <c r="B15" s="41" t="s">
        <v>95</v>
      </c>
      <c r="C15" s="42">
        <v>2035</v>
      </c>
      <c r="D15" s="38"/>
      <c r="E15" s="33" t="s">
        <v>96</v>
      </c>
      <c r="F15" s="33"/>
      <c r="G15" s="38"/>
      <c r="H15" s="38"/>
      <c r="I15" s="38"/>
      <c r="J15" s="38"/>
      <c r="K15" s="38"/>
      <c r="L15" s="38"/>
      <c r="M15" s="38"/>
      <c r="N15" s="38"/>
      <c r="O15" s="38"/>
      <c r="P15" s="38"/>
      <c r="Q15" s="38"/>
      <c r="R15" s="38"/>
      <c r="S15" s="38"/>
      <c r="T15" s="38"/>
      <c r="U15" s="38"/>
      <c r="V15" s="38"/>
      <c r="W15" s="38"/>
      <c r="X15" s="38"/>
      <c r="Y15" s="38"/>
      <c r="Z15" s="38"/>
      <c r="AA15" s="38"/>
      <c r="AB15" s="38"/>
      <c r="AC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row>
    <row r="16" spans="1:68" x14ac:dyDescent="0.3">
      <c r="K16" s="38"/>
      <c r="L16" s="38"/>
      <c r="M16" s="38"/>
      <c r="N16" s="38"/>
      <c r="O16" s="38"/>
      <c r="P16" s="38"/>
      <c r="Q16" s="38"/>
      <c r="R16" s="38"/>
      <c r="S16" s="38"/>
      <c r="T16" s="38"/>
      <c r="U16" s="38"/>
      <c r="V16" s="38"/>
      <c r="W16" s="38"/>
      <c r="X16" s="38"/>
      <c r="Y16" s="38"/>
      <c r="Z16" s="38"/>
      <c r="AA16" s="38"/>
      <c r="AB16" s="38"/>
      <c r="AC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row>
    <row r="17" spans="2:71" x14ac:dyDescent="0.3">
      <c r="B17" s="39"/>
      <c r="C17" s="43" t="s">
        <v>94</v>
      </c>
      <c r="K17" s="38"/>
      <c r="L17" s="38"/>
      <c r="M17" s="38"/>
      <c r="N17" s="38"/>
      <c r="O17" s="38"/>
      <c r="P17" s="38"/>
      <c r="Q17" s="38"/>
      <c r="R17" s="38"/>
      <c r="S17" s="38"/>
      <c r="T17" s="38"/>
      <c r="U17" s="38"/>
      <c r="V17" s="38"/>
      <c r="W17" s="38"/>
      <c r="X17" s="38"/>
      <c r="Y17" s="38"/>
      <c r="Z17" s="38"/>
      <c r="AA17" s="38"/>
      <c r="AB17" s="38"/>
      <c r="AC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row>
    <row r="18" spans="2:71" x14ac:dyDescent="0.3">
      <c r="B18" s="41" t="s">
        <v>97</v>
      </c>
      <c r="C18" s="44">
        <v>-5.0000000000000001E-3</v>
      </c>
      <c r="E18" s="33" t="s">
        <v>98</v>
      </c>
      <c r="F18" s="33"/>
      <c r="G18" s="33"/>
      <c r="H18" s="33"/>
      <c r="I18" s="33"/>
      <c r="J18" s="33"/>
      <c r="K18" s="32"/>
      <c r="L18" s="32"/>
      <c r="M18" s="32"/>
      <c r="N18" s="32"/>
      <c r="O18" s="38"/>
      <c r="P18" s="38"/>
      <c r="Q18" s="38"/>
      <c r="R18" s="38"/>
      <c r="S18" s="38"/>
      <c r="T18" s="38"/>
      <c r="U18" s="38"/>
      <c r="V18" s="38"/>
      <c r="W18" s="38"/>
      <c r="X18" s="38"/>
      <c r="Y18" s="38"/>
      <c r="Z18" s="38"/>
      <c r="AA18" s="38"/>
      <c r="AB18" s="38"/>
      <c r="AC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row>
    <row r="19" spans="2:71" x14ac:dyDescent="0.3">
      <c r="K19" s="38"/>
      <c r="L19" s="38"/>
      <c r="M19" s="38"/>
      <c r="N19" s="38"/>
      <c r="O19" s="38"/>
      <c r="P19" s="38"/>
      <c r="Q19" s="38"/>
      <c r="R19" s="38"/>
      <c r="S19" s="38"/>
      <c r="T19" s="38"/>
      <c r="U19" s="38"/>
      <c r="V19" s="38"/>
      <c r="W19" s="38"/>
      <c r="X19" s="38"/>
      <c r="Y19" s="38"/>
      <c r="Z19" s="38"/>
      <c r="AA19" s="38"/>
      <c r="AB19" s="38"/>
      <c r="AC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row>
    <row r="20" spans="2:71" x14ac:dyDescent="0.3">
      <c r="B20" s="39"/>
      <c r="C20" s="45">
        <v>2020</v>
      </c>
      <c r="D20" s="45">
        <v>2025</v>
      </c>
      <c r="E20" s="45">
        <v>2030</v>
      </c>
      <c r="F20" s="45">
        <v>2035</v>
      </c>
      <c r="G20" s="45">
        <v>2040</v>
      </c>
      <c r="H20" s="45">
        <v>2045</v>
      </c>
      <c r="I20" s="46">
        <v>2050</v>
      </c>
      <c r="L20" s="38"/>
      <c r="M20" s="38"/>
      <c r="N20" s="38"/>
      <c r="O20" s="38"/>
      <c r="P20" s="38"/>
      <c r="Q20" s="38"/>
      <c r="R20" s="38"/>
      <c r="S20" s="38"/>
      <c r="T20" s="38"/>
      <c r="U20" s="38"/>
      <c r="V20" s="38"/>
      <c r="W20" s="38"/>
      <c r="X20" s="38"/>
      <c r="Y20" s="38"/>
      <c r="Z20" s="38"/>
      <c r="AA20" s="38"/>
      <c r="AB20" s="38" t="s">
        <v>99</v>
      </c>
      <c r="AC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row>
    <row r="21" spans="2:71" x14ac:dyDescent="0.3">
      <c r="B21" s="47" t="s">
        <v>100</v>
      </c>
      <c r="C21" s="48"/>
      <c r="D21" s="49"/>
      <c r="E21" s="49"/>
      <c r="F21" s="49"/>
      <c r="G21" s="50"/>
      <c r="H21" s="49"/>
      <c r="I21" s="51"/>
      <c r="M21" s="33" t="s">
        <v>101</v>
      </c>
      <c r="N21" s="33"/>
      <c r="O21" s="32"/>
      <c r="P21" s="32"/>
      <c r="Q21" s="32"/>
      <c r="R21" s="32"/>
      <c r="S21" s="32"/>
      <c r="T21" s="32"/>
      <c r="U21" s="32"/>
      <c r="V21" s="32"/>
      <c r="W21" s="32"/>
      <c r="X21" s="32"/>
      <c r="Y21" s="38"/>
      <c r="Z21" s="38"/>
      <c r="AA21" s="38"/>
      <c r="AB21" t="s">
        <v>178</v>
      </c>
      <c r="AC21" s="38"/>
      <c r="AD21" s="38"/>
      <c r="AE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row>
    <row r="22" spans="2:71" x14ac:dyDescent="0.3">
      <c r="B22" s="52" t="s">
        <v>103</v>
      </c>
      <c r="C22" s="53" t="str">
        <f>IF(C21="","",  IF(C20&lt;$C$15,  "error", "ok"))</f>
        <v/>
      </c>
      <c r="D22" s="53" t="str">
        <f t="shared" ref="D22:I22" si="0">IF(D21="","",  IF(D20&lt;$C$15,  "error", "ok"))</f>
        <v/>
      </c>
      <c r="E22" s="53" t="str">
        <f t="shared" si="0"/>
        <v/>
      </c>
      <c r="F22" s="53" t="str">
        <f t="shared" si="0"/>
        <v/>
      </c>
      <c r="G22" s="53" t="str">
        <f t="shared" si="0"/>
        <v/>
      </c>
      <c r="H22" s="53" t="str">
        <f t="shared" si="0"/>
        <v/>
      </c>
      <c r="I22" s="53" t="str">
        <f t="shared" si="0"/>
        <v/>
      </c>
      <c r="M22" s="38"/>
      <c r="N22" s="38"/>
      <c r="O22" s="38"/>
      <c r="P22" s="38"/>
      <c r="Q22" s="38"/>
      <c r="R22" s="38"/>
      <c r="S22" s="38"/>
      <c r="T22" s="38"/>
      <c r="U22" s="38"/>
      <c r="V22" s="38"/>
      <c r="W22" s="38"/>
      <c r="X22" s="38"/>
      <c r="Y22" s="38"/>
      <c r="Z22" s="38"/>
      <c r="AA22" s="38"/>
      <c r="AB22" t="s">
        <v>179</v>
      </c>
      <c r="AC22" s="38"/>
      <c r="AD22" s="38"/>
      <c r="AE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row>
    <row r="23" spans="2:71" x14ac:dyDescent="0.3">
      <c r="C23" s="54"/>
      <c r="D23" s="54"/>
      <c r="E23" s="54"/>
      <c r="F23" s="54"/>
      <c r="G23" s="54"/>
      <c r="H23" s="54"/>
      <c r="I23" s="54"/>
      <c r="M23" s="38"/>
      <c r="N23" s="38"/>
      <c r="O23" s="38"/>
      <c r="P23" s="38"/>
      <c r="Q23" s="38"/>
      <c r="R23" s="38"/>
      <c r="S23" s="38"/>
      <c r="T23" s="38"/>
      <c r="U23" s="38"/>
      <c r="V23" s="38"/>
      <c r="W23" s="38"/>
      <c r="X23" s="38"/>
      <c r="Y23" s="38"/>
      <c r="Z23" s="38"/>
      <c r="AA23" s="38"/>
      <c r="AB23" t="s">
        <v>104</v>
      </c>
      <c r="AC23" s="38"/>
      <c r="AD23" s="38"/>
      <c r="AE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row>
    <row r="24" spans="2:71" x14ac:dyDescent="0.3">
      <c r="B24" s="39"/>
      <c r="C24" s="45">
        <v>2020</v>
      </c>
      <c r="D24" s="45">
        <v>2025</v>
      </c>
      <c r="E24" s="45">
        <v>2030</v>
      </c>
      <c r="F24" s="45">
        <v>2035</v>
      </c>
      <c r="G24" s="45">
        <v>2040</v>
      </c>
      <c r="H24" s="45">
        <v>2045</v>
      </c>
      <c r="I24" s="46">
        <v>2050</v>
      </c>
      <c r="J24" s="38"/>
      <c r="K24" s="55" t="s">
        <v>105</v>
      </c>
      <c r="M24" s="38"/>
      <c r="N24" s="38"/>
      <c r="O24" s="38"/>
      <c r="P24" s="38"/>
      <c r="Q24" s="38"/>
      <c r="R24" s="38"/>
      <c r="S24" s="38"/>
      <c r="T24" s="38"/>
      <c r="U24" s="38"/>
      <c r="V24" s="38"/>
      <c r="W24" s="38"/>
      <c r="X24" s="38"/>
      <c r="Y24" s="38"/>
      <c r="Z24" s="38"/>
      <c r="AA24" s="38"/>
      <c r="AB24" s="38"/>
      <c r="AC24" s="38"/>
      <c r="AD24" s="38"/>
      <c r="AE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row>
    <row r="25" spans="2:71" x14ac:dyDescent="0.3">
      <c r="B25" s="56" t="s">
        <v>106</v>
      </c>
      <c r="C25" s="57"/>
      <c r="D25" s="58"/>
      <c r="E25" s="58"/>
      <c r="F25" s="59"/>
      <c r="G25" s="59"/>
      <c r="H25" s="59"/>
      <c r="I25" s="60"/>
      <c r="J25" s="38"/>
      <c r="K25" s="61"/>
      <c r="M25" s="33" t="s">
        <v>180</v>
      </c>
      <c r="N25" s="33"/>
      <c r="O25" s="32"/>
      <c r="P25" s="32"/>
      <c r="Q25" s="32"/>
      <c r="R25" s="32"/>
      <c r="S25" s="32"/>
      <c r="T25" s="32"/>
      <c r="U25" s="32"/>
      <c r="V25" s="38"/>
      <c r="W25" s="38"/>
      <c r="X25" s="38"/>
      <c r="Y25" s="38"/>
      <c r="Z25" s="38"/>
      <c r="AA25" s="38"/>
      <c r="AB25" s="38"/>
      <c r="AC25" s="38"/>
      <c r="AD25" s="38"/>
      <c r="AE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row>
    <row r="26" spans="2:71" ht="28.8" x14ac:dyDescent="0.3">
      <c r="B26" s="62" t="s">
        <v>108</v>
      </c>
      <c r="C26" s="63"/>
      <c r="D26" s="64"/>
      <c r="E26" s="64"/>
      <c r="F26" s="64"/>
      <c r="G26" s="139">
        <v>-0.75</v>
      </c>
      <c r="H26" s="64"/>
      <c r="I26" s="65">
        <v>-0.8</v>
      </c>
      <c r="J26" s="38"/>
      <c r="K26" s="66" t="s">
        <v>181</v>
      </c>
      <c r="M26" s="33" t="s">
        <v>182</v>
      </c>
      <c r="N26" s="33"/>
      <c r="O26" s="32"/>
      <c r="P26" s="32"/>
      <c r="Q26" s="32"/>
      <c r="R26" s="32"/>
      <c r="S26" s="32"/>
      <c r="T26" s="32"/>
      <c r="U26" s="32"/>
      <c r="V26" s="38"/>
      <c r="W26" s="38"/>
      <c r="X26" s="38"/>
      <c r="Y26" s="38"/>
      <c r="Z26" s="38"/>
      <c r="AA26" s="38"/>
      <c r="AB26" s="38"/>
      <c r="AC26" s="38"/>
      <c r="AD26" s="38"/>
      <c r="AE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row>
    <row r="27" spans="2:71" x14ac:dyDescent="0.3">
      <c r="B27" s="67" t="s">
        <v>110</v>
      </c>
      <c r="C27" s="53" t="str">
        <f>IF(OR(MIN(C25:C26)&lt;-1,  MAX(C25:C26)&gt;1), "error",    IF(OR(ISTEXT(C25), ISTEXT(C26)), "error",   "ok"))</f>
        <v>ok</v>
      </c>
      <c r="D27" s="53" t="str">
        <f t="shared" ref="D27:I27" si="1">IF(OR(MIN(D25:D26)&lt;-1,  MAX(D25:D26)&gt;1), "error",    IF(OR(ISTEXT(D25), ISTEXT(D26)), "error",   "ok"))</f>
        <v>ok</v>
      </c>
      <c r="E27" s="53" t="str">
        <f t="shared" si="1"/>
        <v>ok</v>
      </c>
      <c r="F27" s="53" t="str">
        <f t="shared" si="1"/>
        <v>ok</v>
      </c>
      <c r="G27" s="53" t="str">
        <f t="shared" si="1"/>
        <v>ok</v>
      </c>
      <c r="H27" s="53" t="str">
        <f t="shared" si="1"/>
        <v>ok</v>
      </c>
      <c r="I27" s="53" t="str">
        <f t="shared" si="1"/>
        <v>ok</v>
      </c>
      <c r="J27" s="38"/>
      <c r="M27" s="38"/>
      <c r="N27" s="38"/>
      <c r="O27" s="38"/>
      <c r="P27" s="38"/>
      <c r="Q27" s="38"/>
      <c r="R27" s="38"/>
      <c r="S27" s="38"/>
      <c r="T27" s="38"/>
      <c r="U27" s="38"/>
      <c r="V27" s="38"/>
      <c r="W27" s="38"/>
      <c r="X27" s="38"/>
      <c r="Y27" s="38"/>
      <c r="Z27" s="38"/>
      <c r="AA27" s="38"/>
      <c r="AB27" s="38"/>
      <c r="AC27" s="38"/>
      <c r="AD27" s="38"/>
      <c r="AE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row>
    <row r="28" spans="2:71" x14ac:dyDescent="0.3">
      <c r="C28" s="54"/>
      <c r="D28" s="68"/>
      <c r="E28" s="68"/>
      <c r="F28" s="68"/>
      <c r="G28" s="68"/>
      <c r="H28" s="68"/>
      <c r="I28" s="68"/>
      <c r="J28" s="38"/>
      <c r="M28" s="38"/>
      <c r="N28" s="38"/>
      <c r="O28" s="38"/>
      <c r="P28" s="38"/>
      <c r="Q28" s="38"/>
      <c r="R28" s="38"/>
      <c r="S28" s="38"/>
      <c r="T28" s="38"/>
      <c r="U28" s="38"/>
      <c r="V28" s="38"/>
      <c r="W28" s="38"/>
      <c r="X28" s="38"/>
      <c r="Y28" s="38"/>
      <c r="Z28" s="38"/>
      <c r="AA28" s="38"/>
      <c r="AB28" s="38"/>
      <c r="AC28" s="38"/>
      <c r="AD28" s="38"/>
      <c r="AE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row r="29" spans="2:71" x14ac:dyDescent="0.3">
      <c r="B29" s="38" t="s">
        <v>111</v>
      </c>
      <c r="C29" s="69" t="s">
        <v>112</v>
      </c>
      <c r="D29" s="69" t="s">
        <v>113</v>
      </c>
      <c r="E29" s="56" t="s">
        <v>114</v>
      </c>
      <c r="F29" s="54"/>
      <c r="G29" s="68"/>
      <c r="H29" s="68"/>
      <c r="I29" s="68"/>
      <c r="J29" s="68"/>
      <c r="K29" s="68"/>
      <c r="L29" s="68"/>
      <c r="M29" s="38"/>
      <c r="P29" s="33" t="s">
        <v>115</v>
      </c>
      <c r="Q29" s="32"/>
      <c r="R29" s="32"/>
      <c r="S29" s="32"/>
      <c r="T29" s="32"/>
      <c r="U29" s="32"/>
      <c r="V29" s="32"/>
      <c r="W29" s="32"/>
      <c r="X29" s="32"/>
      <c r="Y29" s="32"/>
      <c r="Z29" s="32"/>
      <c r="AA29" s="32"/>
      <c r="AB29" s="38"/>
      <c r="AC29" s="38"/>
      <c r="AD29" s="38"/>
      <c r="AE29" s="38"/>
      <c r="AF29" s="38"/>
      <c r="AG29" s="38"/>
      <c r="AH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2:71" x14ac:dyDescent="0.3">
      <c r="B30" s="41"/>
      <c r="C30" s="70">
        <v>2018</v>
      </c>
      <c r="D30" s="70">
        <v>2018</v>
      </c>
      <c r="E30" s="41">
        <v>2018</v>
      </c>
      <c r="F30" s="45">
        <v>2020</v>
      </c>
      <c r="G30" s="45">
        <v>2025</v>
      </c>
      <c r="H30" s="45">
        <v>2030</v>
      </c>
      <c r="I30" s="45">
        <v>2035</v>
      </c>
      <c r="J30" s="45">
        <v>2040</v>
      </c>
      <c r="K30" s="45">
        <v>2045</v>
      </c>
      <c r="L30" s="46">
        <v>2050</v>
      </c>
      <c r="M30" s="38"/>
      <c r="N30" s="55" t="s">
        <v>105</v>
      </c>
      <c r="P30" s="38"/>
      <c r="Q30" s="38"/>
      <c r="R30" s="38"/>
      <c r="S30" s="38"/>
      <c r="T30" s="38"/>
      <c r="U30" s="38"/>
      <c r="V30" s="38"/>
      <c r="W30" s="38"/>
      <c r="X30" s="38"/>
      <c r="Y30" s="38"/>
      <c r="Z30" s="38"/>
      <c r="AC30" s="39"/>
      <c r="AD30" s="70">
        <v>2020</v>
      </c>
      <c r="AE30" s="70">
        <v>2025</v>
      </c>
      <c r="AF30" s="70">
        <v>2030</v>
      </c>
      <c r="AG30" s="70">
        <v>2035</v>
      </c>
      <c r="AH30" s="70">
        <v>2040</v>
      </c>
      <c r="AI30" s="70">
        <v>2045</v>
      </c>
      <c r="AJ30" s="71">
        <v>2050</v>
      </c>
      <c r="AK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2:71" x14ac:dyDescent="0.3">
      <c r="B31" s="72" t="s">
        <v>116</v>
      </c>
      <c r="C31" s="73">
        <f>AE69</f>
        <v>0.9039570990681085</v>
      </c>
      <c r="D31" s="74">
        <f>C31/$AE$43</f>
        <v>1.6039248498101018E-2</v>
      </c>
      <c r="E31" s="75">
        <f>AE69/R69-1</f>
        <v>-3.3845764624874541E-2</v>
      </c>
      <c r="F31" s="76"/>
      <c r="G31" s="77"/>
      <c r="H31" s="140">
        <v>-0.13</v>
      </c>
      <c r="I31" s="140"/>
      <c r="J31" s="140"/>
      <c r="K31" s="77"/>
      <c r="L31" s="141">
        <v>-0.4</v>
      </c>
      <c r="M31" s="38"/>
      <c r="N31" s="61" t="s">
        <v>183</v>
      </c>
      <c r="P31" s="33" t="s">
        <v>117</v>
      </c>
      <c r="Q31" s="33"/>
      <c r="R31" s="32"/>
      <c r="S31" s="32"/>
      <c r="T31" s="32"/>
      <c r="U31" s="32"/>
      <c r="V31" s="32"/>
      <c r="W31" s="32"/>
      <c r="X31" s="32"/>
      <c r="Y31" s="32"/>
      <c r="Z31" s="32"/>
      <c r="AA31" s="33"/>
      <c r="AC31" s="72" t="s">
        <v>116</v>
      </c>
      <c r="AD31" s="38"/>
      <c r="AE31" s="38"/>
      <c r="AF31" s="38"/>
      <c r="AG31" s="38"/>
      <c r="AH31" s="38"/>
      <c r="AI31" s="38"/>
      <c r="AJ31" s="80"/>
      <c r="AK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row>
    <row r="32" spans="2:71" x14ac:dyDescent="0.3">
      <c r="B32" s="72" t="s">
        <v>118</v>
      </c>
      <c r="C32" s="81">
        <f>AE72</f>
        <v>1.435219412301632</v>
      </c>
      <c r="D32" s="74">
        <f t="shared" ref="D32:D35" si="2">C32/$AE$43</f>
        <v>2.5465634184338597E-2</v>
      </c>
      <c r="E32" s="75">
        <f>AE72/R72-1</f>
        <v>-0.48642913612203054</v>
      </c>
      <c r="F32" s="76"/>
      <c r="G32" s="77"/>
      <c r="H32" s="140">
        <v>-0.6</v>
      </c>
      <c r="I32" s="140"/>
      <c r="J32" s="140"/>
      <c r="K32" s="77"/>
      <c r="L32" s="141">
        <v>-0.65</v>
      </c>
      <c r="M32" s="38"/>
      <c r="N32" s="61"/>
      <c r="P32" s="33"/>
      <c r="Q32" s="33"/>
      <c r="R32" s="32"/>
      <c r="S32" s="32"/>
      <c r="T32" s="32"/>
      <c r="U32" s="32"/>
      <c r="V32" s="32"/>
      <c r="W32" s="32"/>
      <c r="X32" s="32"/>
      <c r="Y32" s="32"/>
      <c r="Z32" s="32"/>
      <c r="AA32" s="33"/>
      <c r="AC32" s="72" t="s">
        <v>118</v>
      </c>
      <c r="AD32" s="82"/>
      <c r="AE32" s="83"/>
      <c r="AF32" s="83"/>
      <c r="AG32" s="83"/>
      <c r="AH32" s="83"/>
      <c r="AI32" s="83"/>
      <c r="AJ32" s="84"/>
      <c r="AK32" s="38"/>
      <c r="AO32" s="85"/>
      <c r="AP32" s="85"/>
      <c r="AQ32" s="85"/>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row>
    <row r="33" spans="2:71" x14ac:dyDescent="0.3">
      <c r="B33" s="72" t="s">
        <v>119</v>
      </c>
      <c r="C33" s="81">
        <f>AE75</f>
        <v>6.3507331942628777</v>
      </c>
      <c r="D33" s="74">
        <f t="shared" si="2"/>
        <v>0.11268343149573123</v>
      </c>
      <c r="E33" s="75">
        <f>AE75/R75-1</f>
        <v>1.5822106017176152E-2</v>
      </c>
      <c r="F33" s="86"/>
      <c r="G33" s="87"/>
      <c r="H33" s="94"/>
      <c r="I33" s="87"/>
      <c r="J33" s="87"/>
      <c r="K33" s="87"/>
      <c r="L33" s="142">
        <v>-0.3</v>
      </c>
      <c r="M33" s="38"/>
      <c r="N33" s="90"/>
      <c r="P33" s="33"/>
      <c r="Q33" s="33"/>
      <c r="R33" s="32"/>
      <c r="S33" s="32"/>
      <c r="T33" s="32"/>
      <c r="U33" s="32"/>
      <c r="V33" s="32"/>
      <c r="W33" s="32"/>
      <c r="X33" s="32"/>
      <c r="Y33" s="32"/>
      <c r="Z33" s="32"/>
      <c r="AA33" s="33"/>
      <c r="AC33" s="72" t="s">
        <v>119</v>
      </c>
      <c r="AD33" s="91"/>
      <c r="AE33" s="92"/>
      <c r="AF33" s="92"/>
      <c r="AG33" s="92"/>
      <c r="AH33" s="92"/>
      <c r="AI33" s="92"/>
      <c r="AJ33" s="93">
        <v>-0.4</v>
      </c>
      <c r="AK33" s="38"/>
      <c r="AO33" s="85"/>
      <c r="AP33" s="85"/>
      <c r="AQ33" s="85"/>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row>
    <row r="34" spans="2:71" x14ac:dyDescent="0.3">
      <c r="B34" s="72" t="s">
        <v>120</v>
      </c>
      <c r="C34" s="81">
        <f>AE76</f>
        <v>-10.267824527333342</v>
      </c>
      <c r="D34" s="74">
        <f t="shared" si="2"/>
        <v>-0.18218584631789889</v>
      </c>
      <c r="E34" s="75">
        <f>AE76/R76-1</f>
        <v>-0.57971215250212038</v>
      </c>
      <c r="F34" s="86"/>
      <c r="G34" s="87"/>
      <c r="H34" s="94">
        <v>-0.15</v>
      </c>
      <c r="I34" s="94"/>
      <c r="J34" s="94">
        <v>-0.15</v>
      </c>
      <c r="K34" s="87"/>
      <c r="L34" s="142">
        <v>-0.1</v>
      </c>
      <c r="M34" s="38"/>
      <c r="N34" s="90"/>
      <c r="P34" s="33" t="s">
        <v>121</v>
      </c>
      <c r="Q34" s="33"/>
      <c r="R34" s="32"/>
      <c r="S34" s="32"/>
      <c r="T34" s="32"/>
      <c r="U34" s="32"/>
      <c r="V34" s="32"/>
      <c r="W34" s="32"/>
      <c r="X34" s="32"/>
      <c r="Y34" s="32"/>
      <c r="Z34" s="32"/>
      <c r="AA34" s="33"/>
      <c r="AC34" s="72" t="s">
        <v>120</v>
      </c>
      <c r="AD34" s="91"/>
      <c r="AE34" s="92"/>
      <c r="AF34" s="92"/>
      <c r="AG34" s="92"/>
      <c r="AH34" s="92"/>
      <c r="AI34" s="92"/>
      <c r="AJ34" s="93"/>
      <c r="AK34" s="38"/>
      <c r="AO34" s="85"/>
      <c r="AP34" s="85"/>
      <c r="AQ34" s="85"/>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row>
    <row r="35" spans="2:71" x14ac:dyDescent="0.3">
      <c r="B35" s="95" t="s">
        <v>122</v>
      </c>
      <c r="C35" s="96">
        <f>AE77</f>
        <v>1.819809038724</v>
      </c>
      <c r="D35" s="97">
        <f t="shared" si="2"/>
        <v>3.2289551596281434E-2</v>
      </c>
      <c r="E35" s="98">
        <f>AE77/R77-1</f>
        <v>-0.35287596544715927</v>
      </c>
      <c r="F35" s="63"/>
      <c r="G35" s="64"/>
      <c r="H35" s="143">
        <v>-0.6</v>
      </c>
      <c r="I35" s="64"/>
      <c r="J35" s="64"/>
      <c r="K35" s="64"/>
      <c r="L35" s="65">
        <v>-0.8</v>
      </c>
      <c r="M35" s="38"/>
      <c r="N35" s="66"/>
      <c r="P35" s="33"/>
      <c r="Q35" s="33"/>
      <c r="R35" s="32"/>
      <c r="S35" s="32"/>
      <c r="T35" s="32"/>
      <c r="U35" s="32"/>
      <c r="V35" s="32"/>
      <c r="W35" s="32"/>
      <c r="X35" s="32"/>
      <c r="Y35" s="32"/>
      <c r="Z35" s="32"/>
      <c r="AA35" s="33"/>
      <c r="AC35" s="95" t="s">
        <v>122</v>
      </c>
      <c r="AD35" s="101"/>
      <c r="AE35" s="102"/>
      <c r="AF35" s="102"/>
      <c r="AG35" s="102"/>
      <c r="AH35" s="102"/>
      <c r="AI35" s="102"/>
      <c r="AJ35" s="103">
        <v>-0.8</v>
      </c>
      <c r="AK35" s="38"/>
      <c r="AO35" s="85"/>
      <c r="AP35" s="85"/>
      <c r="AQ35" s="85"/>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row>
    <row r="36" spans="2:71" x14ac:dyDescent="0.3">
      <c r="B36" s="104" t="s">
        <v>110</v>
      </c>
      <c r="C36" s="52"/>
      <c r="D36" s="52"/>
      <c r="E36" s="52"/>
      <c r="F36" s="53" t="str">
        <f t="shared" ref="F36:K36" si="3">IF(OR(MIN(F31:F35)&lt;-2,  MAX(F31:F35)&gt;1), "error",      IF(OR(ISTEXT(F31),ISTEXT(F32),ISTEXT(F33),ISTEXT(F34),ISTEXT(F35)),"error",        "ok"))</f>
        <v>ok</v>
      </c>
      <c r="G36" s="53" t="str">
        <f t="shared" si="3"/>
        <v>ok</v>
      </c>
      <c r="H36" s="53" t="str">
        <f t="shared" si="3"/>
        <v>ok</v>
      </c>
      <c r="I36" s="53" t="str">
        <f t="shared" si="3"/>
        <v>ok</v>
      </c>
      <c r="J36" s="53" t="str">
        <f t="shared" si="3"/>
        <v>ok</v>
      </c>
      <c r="K36" s="53" t="str">
        <f t="shared" si="3"/>
        <v>ok</v>
      </c>
      <c r="L36" s="53" t="str">
        <f>IF(OR(MIN(L31:L35)&lt;-2,  MAX(L31:L35)&gt;1), "error",      IF(OR(ISTEXT(L31),ISTEXT(L32),ISTEXT(L33),ISTEXT(L34),ISTEXT(L35)),"error",        "ok"))</f>
        <v>ok</v>
      </c>
      <c r="M36" s="38"/>
      <c r="N36" s="38"/>
      <c r="O36" s="38"/>
      <c r="P36" s="38"/>
      <c r="Q36" s="38"/>
      <c r="R36" s="38"/>
      <c r="S36" s="38"/>
      <c r="T36" s="38"/>
      <c r="U36" s="38"/>
      <c r="V36" s="38"/>
      <c r="W36" s="38"/>
      <c r="X36" s="38"/>
      <c r="Y36" s="38"/>
      <c r="Z36" s="38"/>
      <c r="AA36" s="38"/>
      <c r="AB36" s="38"/>
      <c r="AC36" s="38"/>
      <c r="AD36" s="38"/>
      <c r="AE36" s="38"/>
      <c r="AF36" s="38"/>
      <c r="AO36" s="85"/>
      <c r="AP36" s="85"/>
      <c r="AQ36" s="85"/>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row>
    <row r="37" spans="2:71" x14ac:dyDescent="0.3">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N37" s="85"/>
      <c r="AO37" s="85"/>
      <c r="AP37" s="85"/>
      <c r="AQ37" s="38"/>
      <c r="AR37" s="38"/>
      <c r="AT37" s="38"/>
      <c r="AU37" s="38"/>
      <c r="AV37" s="38"/>
      <c r="AW37" s="38"/>
      <c r="AX37" s="38"/>
      <c r="AY37" s="38"/>
      <c r="AZ37" s="38"/>
      <c r="BB37" s="38"/>
      <c r="BC37" s="38"/>
      <c r="BD37" s="38"/>
      <c r="BE37" s="38"/>
      <c r="BF37" s="38"/>
      <c r="BG37" s="38"/>
      <c r="BH37" s="38"/>
      <c r="BI37" s="38"/>
      <c r="BJ37" s="38"/>
      <c r="BK37" s="38"/>
      <c r="BL37" s="38"/>
      <c r="BM37" s="38"/>
      <c r="BN37" s="38"/>
      <c r="BO37" s="38"/>
      <c r="BP37" s="38"/>
      <c r="BQ37" s="38"/>
      <c r="BR37" s="38"/>
      <c r="BS37" s="38"/>
    </row>
    <row r="38" spans="2:71" x14ac:dyDescent="0.3">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K38" s="85"/>
      <c r="AL38" s="85"/>
      <c r="AM38" s="85"/>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row>
    <row r="39" spans="2:71" s="106" customFormat="1" x14ac:dyDescent="0.3">
      <c r="B39" s="105" t="s">
        <v>123</v>
      </c>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E39" s="105"/>
      <c r="AL39" s="107"/>
      <c r="AM39" s="107"/>
      <c r="AN39" s="107"/>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row>
    <row r="40" spans="2:71" x14ac:dyDescent="0.3">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E40" s="38"/>
      <c r="AL40" s="85"/>
      <c r="AM40" s="85"/>
      <c r="AN40" s="85"/>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row>
    <row r="41" spans="2:71" x14ac:dyDescent="0.3">
      <c r="C41" s="108">
        <v>1990</v>
      </c>
      <c r="D41" s="108">
        <f>C41+1</f>
        <v>1991</v>
      </c>
      <c r="E41" s="108">
        <f t="shared" ref="E41:AE41" si="4">D41+1</f>
        <v>1992</v>
      </c>
      <c r="F41" s="108">
        <f t="shared" si="4"/>
        <v>1993</v>
      </c>
      <c r="G41" s="108">
        <f t="shared" si="4"/>
        <v>1994</v>
      </c>
      <c r="H41" s="108">
        <f t="shared" si="4"/>
        <v>1995</v>
      </c>
      <c r="I41" s="108">
        <f t="shared" si="4"/>
        <v>1996</v>
      </c>
      <c r="J41" s="108">
        <f t="shared" si="4"/>
        <v>1997</v>
      </c>
      <c r="K41" s="108">
        <f t="shared" si="4"/>
        <v>1998</v>
      </c>
      <c r="L41" s="108">
        <f t="shared" si="4"/>
        <v>1999</v>
      </c>
      <c r="M41" s="108">
        <f t="shared" si="4"/>
        <v>2000</v>
      </c>
      <c r="N41" s="108">
        <f t="shared" si="4"/>
        <v>2001</v>
      </c>
      <c r="O41" s="108">
        <f t="shared" si="4"/>
        <v>2002</v>
      </c>
      <c r="P41" s="108">
        <f t="shared" si="4"/>
        <v>2003</v>
      </c>
      <c r="Q41" s="108">
        <f t="shared" si="4"/>
        <v>2004</v>
      </c>
      <c r="R41" s="108">
        <f t="shared" si="4"/>
        <v>2005</v>
      </c>
      <c r="S41" s="108">
        <f t="shared" si="4"/>
        <v>2006</v>
      </c>
      <c r="T41" s="108">
        <f t="shared" si="4"/>
        <v>2007</v>
      </c>
      <c r="U41" s="108">
        <f t="shared" si="4"/>
        <v>2008</v>
      </c>
      <c r="V41" s="108">
        <f t="shared" si="4"/>
        <v>2009</v>
      </c>
      <c r="W41" s="108">
        <f t="shared" si="4"/>
        <v>2010</v>
      </c>
      <c r="X41" s="108">
        <f t="shared" si="4"/>
        <v>2011</v>
      </c>
      <c r="Y41" s="108">
        <f t="shared" si="4"/>
        <v>2012</v>
      </c>
      <c r="Z41" s="108">
        <f t="shared" si="4"/>
        <v>2013</v>
      </c>
      <c r="AA41" s="108">
        <f t="shared" si="4"/>
        <v>2014</v>
      </c>
      <c r="AB41" s="108">
        <f t="shared" si="4"/>
        <v>2015</v>
      </c>
      <c r="AC41" s="108">
        <f t="shared" si="4"/>
        <v>2016</v>
      </c>
      <c r="AD41" s="108">
        <v>2017</v>
      </c>
      <c r="AE41" s="108">
        <f t="shared" si="4"/>
        <v>2018</v>
      </c>
      <c r="AF41" s="108">
        <v>2020</v>
      </c>
      <c r="AG41" s="108">
        <v>2025</v>
      </c>
      <c r="AH41" s="108">
        <v>2030</v>
      </c>
      <c r="AI41" s="108">
        <v>2035</v>
      </c>
      <c r="AJ41" s="108">
        <v>2040</v>
      </c>
      <c r="AK41" s="108">
        <v>2045</v>
      </c>
      <c r="AL41" s="108">
        <v>2050</v>
      </c>
      <c r="AM41" s="85"/>
      <c r="AN41" s="85"/>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row>
    <row r="42" spans="2:71" x14ac:dyDescent="0.3">
      <c r="B42" s="109" t="s">
        <v>124</v>
      </c>
      <c r="C42" s="110">
        <f>C83</f>
        <v>56.299600344707834</v>
      </c>
      <c r="D42" s="110">
        <f t="shared" ref="D42:AE43" si="5">D83</f>
        <v>41.673383805471452</v>
      </c>
      <c r="E42" s="110">
        <f t="shared" si="5"/>
        <v>46.336707809943526</v>
      </c>
      <c r="F42" s="110">
        <f t="shared" si="5"/>
        <v>48.453567403355315</v>
      </c>
      <c r="G42" s="110">
        <f t="shared" si="5"/>
        <v>60.6527893253391</v>
      </c>
      <c r="H42" s="110">
        <f t="shared" si="5"/>
        <v>57.594821963122328</v>
      </c>
      <c r="I42" s="110">
        <f t="shared" si="5"/>
        <v>56.25632437884677</v>
      </c>
      <c r="J42" s="110">
        <f t="shared" si="5"/>
        <v>59.012070939260795</v>
      </c>
      <c r="K42" s="110">
        <f t="shared" si="5"/>
        <v>57.07750492835828</v>
      </c>
      <c r="L42" s="110">
        <f t="shared" si="5"/>
        <v>54.180007496420266</v>
      </c>
      <c r="M42" s="110">
        <f t="shared" si="5"/>
        <v>51.247527416409199</v>
      </c>
      <c r="N42" s="110">
        <f t="shared" si="5"/>
        <v>54.701475684692262</v>
      </c>
      <c r="O42" s="110">
        <f t="shared" si="5"/>
        <v>56.065658242816198</v>
      </c>
      <c r="P42" s="110">
        <f t="shared" si="5"/>
        <v>63.196826297001337</v>
      </c>
      <c r="Q42" s="110">
        <f t="shared" si="5"/>
        <v>58.336401499036924</v>
      </c>
      <c r="R42" s="110">
        <f t="shared" si="5"/>
        <v>45.406618290133864</v>
      </c>
      <c r="S42" s="110">
        <f t="shared" si="5"/>
        <v>50.669797080690451</v>
      </c>
      <c r="T42" s="110">
        <f t="shared" si="5"/>
        <v>56.988935911336242</v>
      </c>
      <c r="U42" s="110">
        <f t="shared" si="5"/>
        <v>50.170719915736527</v>
      </c>
      <c r="V42" s="110">
        <f t="shared" si="5"/>
        <v>33.981953221983382</v>
      </c>
      <c r="W42" s="110">
        <f t="shared" si="5"/>
        <v>53.187355123777671</v>
      </c>
      <c r="X42" s="110">
        <f t="shared" si="5"/>
        <v>45.165261235102477</v>
      </c>
      <c r="Y42" s="110">
        <f t="shared" si="5"/>
        <v>36.969320890803353</v>
      </c>
      <c r="Z42" s="110">
        <f t="shared" si="5"/>
        <v>43.814855014295752</v>
      </c>
      <c r="AA42" s="110">
        <f t="shared" si="5"/>
        <v>37.357493152758138</v>
      </c>
      <c r="AB42" s="110">
        <f t="shared" si="5"/>
        <v>36.21681727530958</v>
      </c>
      <c r="AC42" s="110">
        <f t="shared" si="5"/>
        <v>41.286177652584755</v>
      </c>
      <c r="AD42" s="110">
        <f t="shared" si="5"/>
        <v>38.154238179104219</v>
      </c>
      <c r="AE42" s="110">
        <f t="shared" si="5"/>
        <v>46.091243615736659</v>
      </c>
      <c r="AF42" s="111">
        <f>AF85+SUM(AF67:AF78)</f>
        <v>34.86990540206267</v>
      </c>
      <c r="AG42" s="111">
        <f t="shared" ref="AG42:AL42" si="6">AG85+SUM(AG67:AG78)</f>
        <v>23.246603601375114</v>
      </c>
      <c r="AH42" s="111">
        <f t="shared" si="6"/>
        <v>11.623301800687555</v>
      </c>
      <c r="AI42" s="111">
        <f t="shared" si="6"/>
        <v>0</v>
      </c>
      <c r="AJ42" s="111">
        <f t="shared" si="6"/>
        <v>-2.99957322180639</v>
      </c>
      <c r="AK42" s="111">
        <f t="shared" si="6"/>
        <v>-5.3869662589824205</v>
      </c>
      <c r="AL42" s="111">
        <f t="shared" si="6"/>
        <v>-7.7743592961584556</v>
      </c>
      <c r="AM42" s="85"/>
      <c r="AN42" s="85"/>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row>
    <row r="43" spans="2:71" x14ac:dyDescent="0.3">
      <c r="B43" s="109" t="s">
        <v>125</v>
      </c>
      <c r="C43" s="110">
        <f>C84</f>
        <v>71.06526367470785</v>
      </c>
      <c r="D43" s="110">
        <f t="shared" si="5"/>
        <v>68.854170272804822</v>
      </c>
      <c r="E43" s="110">
        <f t="shared" si="5"/>
        <v>67.416606505610218</v>
      </c>
      <c r="F43" s="110">
        <f t="shared" si="5"/>
        <v>69.684057351355335</v>
      </c>
      <c r="G43" s="110">
        <f t="shared" si="5"/>
        <v>75.215366925672441</v>
      </c>
      <c r="H43" s="110">
        <f t="shared" si="5"/>
        <v>71.656558360455676</v>
      </c>
      <c r="I43" s="110">
        <f t="shared" si="5"/>
        <v>77.633325650180126</v>
      </c>
      <c r="J43" s="110">
        <f t="shared" si="5"/>
        <v>76.321115391594134</v>
      </c>
      <c r="K43" s="110">
        <f t="shared" si="5"/>
        <v>72.626355345358292</v>
      </c>
      <c r="L43" s="110">
        <f t="shared" si="5"/>
        <v>72.016773762420286</v>
      </c>
      <c r="M43" s="110">
        <f t="shared" si="5"/>
        <v>70.145345621075876</v>
      </c>
      <c r="N43" s="110">
        <f t="shared" si="5"/>
        <v>75.475579698025612</v>
      </c>
      <c r="O43" s="110">
        <f t="shared" si="5"/>
        <v>77.909236188482879</v>
      </c>
      <c r="P43" s="110">
        <f t="shared" si="5"/>
        <v>85.53207414533469</v>
      </c>
      <c r="Q43" s="110">
        <f t="shared" si="5"/>
        <v>81.839006469036946</v>
      </c>
      <c r="R43" s="110">
        <f t="shared" si="5"/>
        <v>69.837076102467222</v>
      </c>
      <c r="S43" s="110">
        <f t="shared" si="5"/>
        <v>81.207895862357148</v>
      </c>
      <c r="T43" s="110">
        <f t="shared" si="5"/>
        <v>79.544790494336269</v>
      </c>
      <c r="U43" s="110">
        <f t="shared" si="5"/>
        <v>71.452382777736545</v>
      </c>
      <c r="V43" s="110">
        <f t="shared" si="5"/>
        <v>67.834700416983424</v>
      </c>
      <c r="W43" s="110">
        <f t="shared" si="5"/>
        <v>75.649744662444363</v>
      </c>
      <c r="X43" s="110">
        <f t="shared" si="5"/>
        <v>67.8994053701025</v>
      </c>
      <c r="Y43" s="110">
        <f t="shared" si="5"/>
        <v>62.419238605470042</v>
      </c>
      <c r="Z43" s="110">
        <f t="shared" si="5"/>
        <v>62.856359998629102</v>
      </c>
      <c r="AA43" s="110">
        <f t="shared" si="5"/>
        <v>58.700072702424826</v>
      </c>
      <c r="AB43" s="110">
        <f t="shared" si="5"/>
        <v>55.086249588309599</v>
      </c>
      <c r="AC43" s="110">
        <f t="shared" si="5"/>
        <v>58.039641665918104</v>
      </c>
      <c r="AD43" s="110">
        <f t="shared" si="5"/>
        <v>55.336721042437567</v>
      </c>
      <c r="AE43" s="110">
        <f t="shared" si="5"/>
        <v>56.359068143070004</v>
      </c>
      <c r="AF43" s="111">
        <f>IF(AF84="",   AF83-AF76, AF84)</f>
        <v>50.996334025251144</v>
      </c>
      <c r="AG43" s="111">
        <f t="shared" ref="AG43:AL43" si="7">IF(AG84="",   AG83-AG76, AG84)</f>
        <v>41.692762483211027</v>
      </c>
      <c r="AH43" s="111">
        <f t="shared" si="7"/>
        <v>32.389190941170909</v>
      </c>
      <c r="AI43" s="111">
        <f t="shared" si="7"/>
        <v>20.765889140483353</v>
      </c>
      <c r="AJ43" s="111">
        <f t="shared" si="7"/>
        <v>17.766315918676963</v>
      </c>
      <c r="AK43" s="111">
        <f t="shared" si="7"/>
        <v>15.989684326809265</v>
      </c>
      <c r="AL43" s="111">
        <f t="shared" si="7"/>
        <v>14.213052734941567</v>
      </c>
      <c r="AM43" s="85"/>
      <c r="AN43" s="85"/>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row>
    <row r="44" spans="2:71" x14ac:dyDescent="0.3">
      <c r="B44" s="109" t="s">
        <v>120</v>
      </c>
      <c r="C44" s="110">
        <f>C76</f>
        <v>-14.765663330000015</v>
      </c>
      <c r="D44" s="110">
        <f>D76</f>
        <v>-27.180786467333363</v>
      </c>
      <c r="E44" s="110">
        <f t="shared" ref="E44:AL44" si="8">E76</f>
        <v>-21.079898695666689</v>
      </c>
      <c r="F44" s="110">
        <f t="shared" si="8"/>
        <v>-21.23048994800002</v>
      </c>
      <c r="G44" s="110">
        <f t="shared" si="8"/>
        <v>-14.562577600333345</v>
      </c>
      <c r="H44" s="110">
        <f t="shared" si="8"/>
        <v>-14.061736397333345</v>
      </c>
      <c r="I44" s="110">
        <f t="shared" si="8"/>
        <v>-21.377001271333352</v>
      </c>
      <c r="J44" s="110">
        <f t="shared" si="8"/>
        <v>-17.309044452333346</v>
      </c>
      <c r="K44" s="110">
        <f t="shared" si="8"/>
        <v>-15.548850417000011</v>
      </c>
      <c r="L44" s="110">
        <f t="shared" si="8"/>
        <v>-17.836766266000012</v>
      </c>
      <c r="M44" s="110">
        <f t="shared" si="8"/>
        <v>-18.897818204666681</v>
      </c>
      <c r="N44" s="110">
        <f t="shared" si="8"/>
        <v>-20.774104013333353</v>
      </c>
      <c r="O44" s="110">
        <f t="shared" si="8"/>
        <v>-21.843577945666688</v>
      </c>
      <c r="P44" s="110">
        <f t="shared" si="8"/>
        <v>-22.335247848333353</v>
      </c>
      <c r="Q44" s="110">
        <f t="shared" si="8"/>
        <v>-23.502604970000018</v>
      </c>
      <c r="R44" s="110">
        <f t="shared" si="8"/>
        <v>-24.430457812333355</v>
      </c>
      <c r="S44" s="110">
        <f t="shared" si="8"/>
        <v>-30.538098781666694</v>
      </c>
      <c r="T44" s="110">
        <f t="shared" si="8"/>
        <v>-22.55585458300002</v>
      </c>
      <c r="U44" s="110">
        <f t="shared" si="8"/>
        <v>-21.281662862000019</v>
      </c>
      <c r="V44" s="110">
        <f t="shared" si="8"/>
        <v>-33.852747195000035</v>
      </c>
      <c r="W44" s="110">
        <f t="shared" si="8"/>
        <v>-22.462389538666688</v>
      </c>
      <c r="X44" s="110">
        <f t="shared" si="8"/>
        <v>-22.734144135000022</v>
      </c>
      <c r="Y44" s="110">
        <f t="shared" si="8"/>
        <v>-25.449917714666693</v>
      </c>
      <c r="Z44" s="110">
        <f t="shared" si="8"/>
        <v>-19.041504984333351</v>
      </c>
      <c r="AA44" s="110">
        <f t="shared" si="8"/>
        <v>-21.342579549666688</v>
      </c>
      <c r="AB44" s="110">
        <f t="shared" si="8"/>
        <v>-18.869432313000015</v>
      </c>
      <c r="AC44" s="110">
        <f t="shared" si="8"/>
        <v>-16.75346401333335</v>
      </c>
      <c r="AD44" s="110">
        <f t="shared" si="8"/>
        <v>-17.182482863333348</v>
      </c>
      <c r="AE44" s="110">
        <f t="shared" si="8"/>
        <v>-10.267824527333342</v>
      </c>
      <c r="AF44" s="111">
        <f t="shared" si="8"/>
        <v>-16.126428623188474</v>
      </c>
      <c r="AG44" s="111">
        <f t="shared" si="8"/>
        <v>-18.446158881835913</v>
      </c>
      <c r="AH44" s="111">
        <f t="shared" si="8"/>
        <v>-20.765889140483353</v>
      </c>
      <c r="AI44" s="111">
        <f t="shared" si="8"/>
        <v>-20.765889140483353</v>
      </c>
      <c r="AJ44" s="111">
        <f t="shared" si="8"/>
        <v>-20.765889140483353</v>
      </c>
      <c r="AK44" s="111">
        <f t="shared" si="8"/>
        <v>-21.376650585791687</v>
      </c>
      <c r="AL44" s="111">
        <f t="shared" si="8"/>
        <v>-21.987412031100021</v>
      </c>
      <c r="AM44" s="85"/>
      <c r="AN44" s="85"/>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row>
    <row r="45" spans="2:71" x14ac:dyDescent="0.3">
      <c r="B45" s="112" t="s">
        <v>126</v>
      </c>
      <c r="C45" s="113">
        <f t="shared" ref="C45:AL46" si="9">C85</f>
        <v>56.971874271445976</v>
      </c>
      <c r="D45" s="113">
        <f t="shared" si="9"/>
        <v>55.230404084918185</v>
      </c>
      <c r="E45" s="113">
        <f t="shared" si="9"/>
        <v>54.285526476144305</v>
      </c>
      <c r="F45" s="113">
        <f t="shared" si="9"/>
        <v>56.352553072130817</v>
      </c>
      <c r="G45" s="113">
        <f t="shared" si="9"/>
        <v>61.716202216039385</v>
      </c>
      <c r="H45" s="113">
        <f t="shared" si="9"/>
        <v>58.1454431090716</v>
      </c>
      <c r="I45" s="113">
        <f t="shared" si="9"/>
        <v>64.062409286088482</v>
      </c>
      <c r="J45" s="113">
        <f t="shared" si="9"/>
        <v>62.722992422039269</v>
      </c>
      <c r="K45" s="113">
        <f t="shared" si="9"/>
        <v>59.373256093124311</v>
      </c>
      <c r="L45" s="113">
        <f t="shared" si="9"/>
        <v>58.894769950879045</v>
      </c>
      <c r="M45" s="113">
        <f t="shared" si="9"/>
        <v>57.03824715157613</v>
      </c>
      <c r="N45" s="113">
        <f t="shared" si="9"/>
        <v>62.536205986618747</v>
      </c>
      <c r="O45" s="113">
        <f t="shared" si="9"/>
        <v>65.059791570341048</v>
      </c>
      <c r="P45" s="113">
        <f t="shared" si="9"/>
        <v>72.657820796279964</v>
      </c>
      <c r="Q45" s="113">
        <f t="shared" si="9"/>
        <v>68.960754857269123</v>
      </c>
      <c r="R45" s="113">
        <f t="shared" si="9"/>
        <v>57.042898204120299</v>
      </c>
      <c r="S45" s="113">
        <f t="shared" si="9"/>
        <v>68.384422774257061</v>
      </c>
      <c r="T45" s="113">
        <f t="shared" si="9"/>
        <v>66.76030299521716</v>
      </c>
      <c r="U45" s="113">
        <f t="shared" si="9"/>
        <v>58.609618551480146</v>
      </c>
      <c r="V45" s="113">
        <f t="shared" si="9"/>
        <v>55.924365190013148</v>
      </c>
      <c r="W45" s="113">
        <f t="shared" si="9"/>
        <v>64.099451323766573</v>
      </c>
      <c r="X45" s="113">
        <f t="shared" si="9"/>
        <v>56.665652050314357</v>
      </c>
      <c r="Y45" s="113">
        <f t="shared" si="9"/>
        <v>51.222146656539664</v>
      </c>
      <c r="Z45" s="113">
        <f t="shared" si="9"/>
        <v>51.75095934610728</v>
      </c>
      <c r="AA45" s="113">
        <f t="shared" si="9"/>
        <v>47.643863283217705</v>
      </c>
      <c r="AB45" s="113">
        <f t="shared" si="9"/>
        <v>44.113713735507702</v>
      </c>
      <c r="AC45" s="113">
        <f t="shared" si="9"/>
        <v>47.227547565067205</v>
      </c>
      <c r="AD45" s="113">
        <f t="shared" si="9"/>
        <v>44.673063424597927</v>
      </c>
      <c r="AE45" s="113">
        <f>AE85</f>
        <v>45.849349398713379</v>
      </c>
      <c r="AF45" s="114">
        <f t="shared" si="9"/>
        <v>40.796429166932796</v>
      </c>
      <c r="AG45" s="114">
        <f t="shared" si="9"/>
        <v>32.262722007166062</v>
      </c>
      <c r="AH45" s="114">
        <f t="shared" si="9"/>
        <v>23.729014847399327</v>
      </c>
      <c r="AI45" s="114">
        <f t="shared" si="9"/>
        <v>12.651211655522474</v>
      </c>
      <c r="AJ45" s="114">
        <f t="shared" si="9"/>
        <v>10.197137042526784</v>
      </c>
      <c r="AK45" s="114">
        <f t="shared" si="9"/>
        <v>8.9660040594697872</v>
      </c>
      <c r="AL45" s="114">
        <f t="shared" si="9"/>
        <v>7.7348710764127899</v>
      </c>
      <c r="AM45" s="85"/>
      <c r="AN45" s="85"/>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row>
    <row r="46" spans="2:71" x14ac:dyDescent="0.3">
      <c r="B46" s="38" t="s">
        <v>127</v>
      </c>
      <c r="C46" s="110">
        <f>C86</f>
        <v>14.093389403261874</v>
      </c>
      <c r="D46" s="110">
        <f t="shared" si="9"/>
        <v>13.623766187886638</v>
      </c>
      <c r="E46" s="110">
        <f t="shared" si="9"/>
        <v>13.131080029465913</v>
      </c>
      <c r="F46" s="110">
        <f t="shared" si="9"/>
        <v>13.331504279224518</v>
      </c>
      <c r="G46" s="110">
        <f t="shared" si="9"/>
        <v>13.499164709633057</v>
      </c>
      <c r="H46" s="110">
        <f t="shared" si="9"/>
        <v>13.511115251384076</v>
      </c>
      <c r="I46" s="110">
        <f t="shared" si="9"/>
        <v>13.570916364091644</v>
      </c>
      <c r="J46" s="110">
        <f t="shared" si="9"/>
        <v>13.598122969554865</v>
      </c>
      <c r="K46" s="110">
        <f t="shared" si="9"/>
        <v>13.25309925223398</v>
      </c>
      <c r="L46" s="110">
        <f t="shared" si="9"/>
        <v>13.122003811541241</v>
      </c>
      <c r="M46" s="110">
        <f t="shared" si="9"/>
        <v>13.107098469499746</v>
      </c>
      <c r="N46" s="110">
        <f t="shared" si="9"/>
        <v>12.939373711406866</v>
      </c>
      <c r="O46" s="110">
        <f t="shared" si="9"/>
        <v>12.849444618141831</v>
      </c>
      <c r="P46" s="110">
        <f t="shared" si="9"/>
        <v>12.874253349054726</v>
      </c>
      <c r="Q46" s="110">
        <f t="shared" si="9"/>
        <v>12.878251611767823</v>
      </c>
      <c r="R46" s="110">
        <f t="shared" si="9"/>
        <v>12.794177898346923</v>
      </c>
      <c r="S46" s="110">
        <f t="shared" si="9"/>
        <v>12.823473088100087</v>
      </c>
      <c r="T46" s="110">
        <f t="shared" si="9"/>
        <v>12.784487499119109</v>
      </c>
      <c r="U46" s="110">
        <f t="shared" si="9"/>
        <v>12.842764226256399</v>
      </c>
      <c r="V46" s="110">
        <f t="shared" si="9"/>
        <v>11.910335226970275</v>
      </c>
      <c r="W46" s="110">
        <f t="shared" si="9"/>
        <v>11.55029333867779</v>
      </c>
      <c r="X46" s="110">
        <f t="shared" si="9"/>
        <v>11.233753319788143</v>
      </c>
      <c r="Y46" s="110">
        <f t="shared" si="9"/>
        <v>11.197091948930378</v>
      </c>
      <c r="Z46" s="110">
        <f t="shared" si="9"/>
        <v>11.105400652521823</v>
      </c>
      <c r="AA46" s="110">
        <f t="shared" si="9"/>
        <v>11.056209419207121</v>
      </c>
      <c r="AB46" s="110">
        <f t="shared" si="9"/>
        <v>10.972535852801897</v>
      </c>
      <c r="AC46" s="110">
        <f t="shared" si="9"/>
        <v>10.812094100850899</v>
      </c>
      <c r="AD46" s="110">
        <f t="shared" si="9"/>
        <v>10.66365761783964</v>
      </c>
      <c r="AE46" s="110">
        <f t="shared" si="9"/>
        <v>10.509718744356626</v>
      </c>
      <c r="AF46" s="110">
        <f t="shared" si="9"/>
        <v>10.199904858318348</v>
      </c>
      <c r="AG46" s="110">
        <f t="shared" si="9"/>
        <v>9.4300404760449652</v>
      </c>
      <c r="AH46" s="110">
        <f t="shared" si="9"/>
        <v>8.6601760937715824</v>
      </c>
      <c r="AI46" s="110">
        <f t="shared" si="9"/>
        <v>8.1146774849608789</v>
      </c>
      <c r="AJ46" s="110">
        <f t="shared" si="9"/>
        <v>7.569178876150179</v>
      </c>
      <c r="AK46" s="110">
        <f t="shared" si="9"/>
        <v>7.0236802673394774</v>
      </c>
      <c r="AL46" s="110">
        <f t="shared" si="9"/>
        <v>6.4781816585287766</v>
      </c>
      <c r="AM46" s="85"/>
      <c r="AN46" s="85"/>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row>
    <row r="47" spans="2:71" x14ac:dyDescent="0.3">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E47" s="38"/>
      <c r="AL47" s="85"/>
      <c r="AM47" s="85"/>
      <c r="AN47" s="85"/>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row>
    <row r="48" spans="2:71" x14ac:dyDescent="0.3">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E48" s="38"/>
      <c r="AL48" s="85"/>
      <c r="AM48" s="85"/>
      <c r="AN48" s="85"/>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row>
    <row r="49" spans="2:69" x14ac:dyDescent="0.3">
      <c r="B49" s="109" t="str">
        <f>B42&amp;", from 1990"</f>
        <v>Net total, from 1990</v>
      </c>
      <c r="C49" s="115">
        <f t="shared" ref="C49:AL53" si="10">C42/$C42-1</f>
        <v>0</v>
      </c>
      <c r="D49" s="115">
        <f t="shared" si="10"/>
        <v>-0.259792546477841</v>
      </c>
      <c r="E49" s="115">
        <f t="shared" si="10"/>
        <v>-0.17696204722172282</v>
      </c>
      <c r="F49" s="115">
        <f t="shared" si="10"/>
        <v>-0.13936214277389714</v>
      </c>
      <c r="G49" s="115">
        <f t="shared" si="10"/>
        <v>7.732184516369256E-2</v>
      </c>
      <c r="H49" s="115">
        <f t="shared" si="10"/>
        <v>2.3005875894041683E-2</v>
      </c>
      <c r="I49" s="115">
        <f t="shared" si="10"/>
        <v>-7.6867270098002205E-4</v>
      </c>
      <c r="J49" s="115">
        <f t="shared" si="10"/>
        <v>4.8179215801625652E-2</v>
      </c>
      <c r="K49" s="115">
        <f t="shared" si="10"/>
        <v>1.3817231008524722E-2</v>
      </c>
      <c r="L49" s="115">
        <f t="shared" si="10"/>
        <v>-3.7648452836429591E-2</v>
      </c>
      <c r="M49" s="115">
        <f t="shared" si="10"/>
        <v>-8.9735502514513454E-2</v>
      </c>
      <c r="N49" s="115">
        <f t="shared" si="10"/>
        <v>-2.8386074683135698E-2</v>
      </c>
      <c r="O49" s="115">
        <f t="shared" si="10"/>
        <v>-4.1553066177960618E-3</v>
      </c>
      <c r="P49" s="115">
        <f t="shared" si="10"/>
        <v>0.12250932351319688</v>
      </c>
      <c r="Q49" s="115">
        <f t="shared" si="10"/>
        <v>3.6177897211672638E-2</v>
      </c>
      <c r="R49" s="115">
        <f t="shared" si="10"/>
        <v>-0.19348240463305366</v>
      </c>
      <c r="S49" s="115">
        <f t="shared" si="10"/>
        <v>-9.9997215425110642E-2</v>
      </c>
      <c r="T49" s="115">
        <f t="shared" si="10"/>
        <v>1.2244057904635008E-2</v>
      </c>
      <c r="U49" s="115">
        <f t="shared" si="10"/>
        <v>-0.10886188163762733</v>
      </c>
      <c r="V49" s="115">
        <f t="shared" si="10"/>
        <v>-0.3964086243255599</v>
      </c>
      <c r="W49" s="115">
        <f t="shared" si="10"/>
        <v>-5.5280058861425174E-2</v>
      </c>
      <c r="X49" s="115">
        <f t="shared" si="10"/>
        <v>-0.19776941650442792</v>
      </c>
      <c r="Y49" s="115">
        <f t="shared" si="10"/>
        <v>-0.34334665495936378</v>
      </c>
      <c r="Z49" s="115">
        <f t="shared" si="10"/>
        <v>-0.22175548767613318</v>
      </c>
      <c r="AA49" s="115">
        <f t="shared" si="10"/>
        <v>-0.33645189443569923</v>
      </c>
      <c r="AB49" s="115">
        <f t="shared" si="10"/>
        <v>-0.35671271103944946</v>
      </c>
      <c r="AC49" s="115">
        <f t="shared" si="10"/>
        <v>-0.26667014686071999</v>
      </c>
      <c r="AD49" s="115">
        <f t="shared" si="10"/>
        <v>-0.3223000173092575</v>
      </c>
      <c r="AE49" s="115">
        <f t="shared" si="10"/>
        <v>-0.18132201057322006</v>
      </c>
      <c r="AF49" s="115">
        <f t="shared" si="10"/>
        <v>-0.38063671520644382</v>
      </c>
      <c r="AG49" s="115">
        <f t="shared" si="10"/>
        <v>-0.58709114347096258</v>
      </c>
      <c r="AH49" s="115">
        <f t="shared" si="10"/>
        <v>-0.79354557173548135</v>
      </c>
      <c r="AI49" s="115">
        <f t="shared" si="10"/>
        <v>-1</v>
      </c>
      <c r="AJ49" s="115">
        <f t="shared" si="10"/>
        <v>-1.0532787658072309</v>
      </c>
      <c r="AK49" s="115">
        <f t="shared" si="10"/>
        <v>-1.095683916510942</v>
      </c>
      <c r="AL49" s="115">
        <f t="shared" si="10"/>
        <v>-1.1380890672146529</v>
      </c>
      <c r="AM49" s="85"/>
      <c r="AN49" s="85"/>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row>
    <row r="50" spans="2:69" x14ac:dyDescent="0.3">
      <c r="B50" s="109" t="str">
        <f>B43&amp;", from 1990"</f>
        <v>Total GHG, excl. LULUCF, from 1990</v>
      </c>
      <c r="C50" s="115">
        <f t="shared" si="10"/>
        <v>0</v>
      </c>
      <c r="D50" s="115">
        <f t="shared" si="10"/>
        <v>-3.1113560797072726E-2</v>
      </c>
      <c r="E50" s="115">
        <f t="shared" si="10"/>
        <v>-5.1342343367624665E-2</v>
      </c>
      <c r="F50" s="115">
        <f t="shared" si="10"/>
        <v>-1.9435744721567616E-2</v>
      </c>
      <c r="G50" s="115">
        <f t="shared" si="10"/>
        <v>5.8398478192681624E-2</v>
      </c>
      <c r="H50" s="115">
        <f t="shared" si="10"/>
        <v>8.3204459559089727E-3</v>
      </c>
      <c r="I50" s="115">
        <f t="shared" si="10"/>
        <v>9.2422959345324296E-2</v>
      </c>
      <c r="J50" s="115">
        <f t="shared" si="10"/>
        <v>7.395809774159523E-2</v>
      </c>
      <c r="K50" s="115">
        <f t="shared" si="10"/>
        <v>2.1967014402368701E-2</v>
      </c>
      <c r="L50" s="115">
        <f t="shared" si="10"/>
        <v>1.3389243049429123E-2</v>
      </c>
      <c r="M50" s="115">
        <f t="shared" si="10"/>
        <v>-1.2944693455902434E-2</v>
      </c>
      <c r="N50" s="115">
        <f t="shared" si="10"/>
        <v>6.2060081047548232E-2</v>
      </c>
      <c r="O50" s="115">
        <f t="shared" si="10"/>
        <v>9.6305454449623129E-2</v>
      </c>
      <c r="P50" s="115">
        <f t="shared" si="10"/>
        <v>0.20357077033931525</v>
      </c>
      <c r="Q50" s="115">
        <f t="shared" si="10"/>
        <v>0.15160350130613076</v>
      </c>
      <c r="R50" s="115">
        <f t="shared" si="10"/>
        <v>-1.7282530293034615E-2</v>
      </c>
      <c r="S50" s="115">
        <f t="shared" si="10"/>
        <v>0.14272278273779304</v>
      </c>
      <c r="T50" s="115">
        <f t="shared" si="10"/>
        <v>0.11932027521128141</v>
      </c>
      <c r="U50" s="115">
        <f t="shared" si="10"/>
        <v>5.4473744697647319E-3</v>
      </c>
      <c r="V50" s="115">
        <f t="shared" si="10"/>
        <v>-4.5459104640938497E-2</v>
      </c>
      <c r="W50" s="115">
        <f t="shared" si="10"/>
        <v>6.4510855946744883E-2</v>
      </c>
      <c r="X50" s="115">
        <f t="shared" si="10"/>
        <v>-4.4548604211146814E-2</v>
      </c>
      <c r="Y50" s="115">
        <f t="shared" si="10"/>
        <v>-0.1216631673782832</v>
      </c>
      <c r="Z50" s="115">
        <f t="shared" si="10"/>
        <v>-0.11551218206484049</v>
      </c>
      <c r="AA50" s="115">
        <f t="shared" si="10"/>
        <v>-0.17399767949758271</v>
      </c>
      <c r="AB50" s="115">
        <f t="shared" si="10"/>
        <v>-0.22484985293996995</v>
      </c>
      <c r="AC50" s="115">
        <f t="shared" si="10"/>
        <v>-0.18329098261582288</v>
      </c>
      <c r="AD50" s="115">
        <f t="shared" si="10"/>
        <v>-0.2213253257493798</v>
      </c>
      <c r="AE50" s="115">
        <f t="shared" si="10"/>
        <v>-0.20693929454696147</v>
      </c>
      <c r="AF50" s="115">
        <f t="shared" si="10"/>
        <v>-0.28240139572716794</v>
      </c>
      <c r="AG50" s="115">
        <f t="shared" si="10"/>
        <v>-0.41331727587680089</v>
      </c>
      <c r="AH50" s="115">
        <f t="shared" si="10"/>
        <v>-0.54423315602643385</v>
      </c>
      <c r="AI50" s="115">
        <f t="shared" si="10"/>
        <v>-0.70779128836365746</v>
      </c>
      <c r="AJ50" s="115">
        <f t="shared" si="10"/>
        <v>-0.75</v>
      </c>
      <c r="AK50" s="115">
        <f t="shared" si="10"/>
        <v>-0.77500000000000002</v>
      </c>
      <c r="AL50" s="115">
        <f t="shared" si="10"/>
        <v>-0.8</v>
      </c>
      <c r="AM50" s="85"/>
      <c r="AN50" s="85"/>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row>
    <row r="51" spans="2:69" x14ac:dyDescent="0.3">
      <c r="B51" s="109" t="str">
        <f>B44&amp;", from 1990"</f>
        <v>LULUCF, from 1990</v>
      </c>
      <c r="C51" s="115">
        <f t="shared" si="10"/>
        <v>0</v>
      </c>
      <c r="D51" s="115">
        <f t="shared" si="10"/>
        <v>0.84081038960904819</v>
      </c>
      <c r="E51" s="115">
        <f t="shared" si="10"/>
        <v>0.4276296448421506</v>
      </c>
      <c r="F51" s="115">
        <f t="shared" si="10"/>
        <v>0.43782839101208193</v>
      </c>
      <c r="G51" s="115">
        <f t="shared" si="10"/>
        <v>-1.375391847476648E-2</v>
      </c>
      <c r="H51" s="115">
        <f t="shared" si="10"/>
        <v>-4.7673234648149654E-2</v>
      </c>
      <c r="I51" s="115">
        <f t="shared" si="10"/>
        <v>0.44775082524743781</v>
      </c>
      <c r="J51" s="115">
        <f t="shared" si="10"/>
        <v>0.17224970294194897</v>
      </c>
      <c r="K51" s="115">
        <f t="shared" si="10"/>
        <v>5.3041104181805521E-2</v>
      </c>
      <c r="L51" s="115">
        <f t="shared" si="10"/>
        <v>0.20798950019131945</v>
      </c>
      <c r="M51" s="115">
        <f t="shared" si="10"/>
        <v>0.27984891584729521</v>
      </c>
      <c r="N51" s="115">
        <f t="shared" si="10"/>
        <v>0.40691979419073832</v>
      </c>
      <c r="O51" s="115">
        <f t="shared" si="10"/>
        <v>0.47934958677313055</v>
      </c>
      <c r="P51" s="115">
        <f t="shared" si="10"/>
        <v>0.5126477794569444</v>
      </c>
      <c r="Q51" s="115">
        <f t="shared" si="10"/>
        <v>0.59170668088095946</v>
      </c>
      <c r="R51" s="115">
        <f t="shared" si="10"/>
        <v>0.65454522877390642</v>
      </c>
      <c r="S51" s="115">
        <f t="shared" si="10"/>
        <v>1.0681833317722451</v>
      </c>
      <c r="T51" s="115">
        <f t="shared" si="10"/>
        <v>0.52758830259744238</v>
      </c>
      <c r="U51" s="115">
        <f t="shared" si="10"/>
        <v>0.44129406084731571</v>
      </c>
      <c r="V51" s="115">
        <f t="shared" si="10"/>
        <v>1.2926668743841665</v>
      </c>
      <c r="W51" s="115">
        <f t="shared" si="10"/>
        <v>0.52125841126479666</v>
      </c>
      <c r="X51" s="115">
        <f t="shared" si="10"/>
        <v>0.53966290757897162</v>
      </c>
      <c r="Y51" s="115">
        <f t="shared" si="10"/>
        <v>0.72358783658293446</v>
      </c>
      <c r="Z51" s="115">
        <f t="shared" si="10"/>
        <v>0.28958005873301529</v>
      </c>
      <c r="AA51" s="115">
        <f t="shared" si="10"/>
        <v>0.44541962475225061</v>
      </c>
      <c r="AB51" s="115">
        <f t="shared" si="10"/>
        <v>0.27792649007933168</v>
      </c>
      <c r="AC51" s="115">
        <f t="shared" si="10"/>
        <v>0.13462318887459923</v>
      </c>
      <c r="AD51" s="115">
        <f t="shared" si="10"/>
        <v>0.16367835831817867</v>
      </c>
      <c r="AE51" s="115">
        <f t="shared" si="10"/>
        <v>-0.30461474721072812</v>
      </c>
      <c r="AF51" s="115">
        <f t="shared" si="10"/>
        <v>9.2157410254894323E-2</v>
      </c>
      <c r="AG51" s="115">
        <f t="shared" si="10"/>
        <v>0.24926042735635745</v>
      </c>
      <c r="AH51" s="115">
        <f t="shared" si="10"/>
        <v>0.40636344445782058</v>
      </c>
      <c r="AI51" s="115">
        <f t="shared" si="10"/>
        <v>0.40636344445782058</v>
      </c>
      <c r="AJ51" s="115">
        <f t="shared" si="10"/>
        <v>0.40636344445782058</v>
      </c>
      <c r="AK51" s="115">
        <f t="shared" si="10"/>
        <v>0.44772707517716825</v>
      </c>
      <c r="AL51" s="115">
        <f t="shared" si="10"/>
        <v>0.48909070589651593</v>
      </c>
      <c r="AM51" s="85"/>
      <c r="AN51" s="85"/>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row>
    <row r="52" spans="2:69" x14ac:dyDescent="0.3">
      <c r="B52" s="109" t="str">
        <f>B45&amp;", from 1990"</f>
        <v>Energy related CO₂, from 1990</v>
      </c>
      <c r="C52" s="115">
        <f t="shared" si="10"/>
        <v>0</v>
      </c>
      <c r="D52" s="115">
        <f t="shared" si="10"/>
        <v>-3.0567191422041895E-2</v>
      </c>
      <c r="E52" s="115">
        <f t="shared" si="10"/>
        <v>-4.7152175168090893E-2</v>
      </c>
      <c r="F52" s="115">
        <f t="shared" si="10"/>
        <v>-1.0870648144106432E-2</v>
      </c>
      <c r="G52" s="115">
        <f t="shared" si="10"/>
        <v>8.3274914249595655E-2</v>
      </c>
      <c r="H52" s="115">
        <f t="shared" si="10"/>
        <v>2.0599091264473568E-2</v>
      </c>
      <c r="I52" s="115">
        <f t="shared" si="10"/>
        <v>0.12445676231150871</v>
      </c>
      <c r="J52" s="115">
        <f t="shared" si="10"/>
        <v>0.10094662013736344</v>
      </c>
      <c r="K52" s="115">
        <f t="shared" si="10"/>
        <v>4.2150304029612951E-2</v>
      </c>
      <c r="L52" s="115">
        <f t="shared" si="10"/>
        <v>3.3751666133912117E-2</v>
      </c>
      <c r="M52" s="115">
        <f t="shared" si="10"/>
        <v>1.1650113495287329E-3</v>
      </c>
      <c r="N52" s="115">
        <f t="shared" si="10"/>
        <v>9.7668047371255007E-2</v>
      </c>
      <c r="O52" s="115">
        <f t="shared" si="10"/>
        <v>0.14196333545847017</v>
      </c>
      <c r="P52" s="115">
        <f t="shared" si="10"/>
        <v>0.27532790039691046</v>
      </c>
      <c r="Q52" s="115">
        <f t="shared" si="10"/>
        <v>0.21043507413327123</v>
      </c>
      <c r="R52" s="115">
        <f t="shared" si="10"/>
        <v>1.2466490453855172E-3</v>
      </c>
      <c r="S52" s="115">
        <f t="shared" si="10"/>
        <v>0.20031899334108783</v>
      </c>
      <c r="T52" s="115">
        <f t="shared" si="10"/>
        <v>0.17181159737054852</v>
      </c>
      <c r="U52" s="115">
        <f t="shared" si="10"/>
        <v>2.8746540305678581E-2</v>
      </c>
      <c r="V52" s="115">
        <f t="shared" si="10"/>
        <v>-1.8386424789921918E-2</v>
      </c>
      <c r="W52" s="115">
        <f t="shared" si="10"/>
        <v>0.1251069434430192</v>
      </c>
      <c r="X52" s="115">
        <f t="shared" si="10"/>
        <v>-5.3749718619507947E-3</v>
      </c>
      <c r="Y52" s="115">
        <f t="shared" si="10"/>
        <v>-0.100922212730994</v>
      </c>
      <c r="Z52" s="115">
        <f t="shared" si="10"/>
        <v>-9.1640217073837626E-2</v>
      </c>
      <c r="AA52" s="115">
        <f t="shared" si="10"/>
        <v>-0.16373010555672429</v>
      </c>
      <c r="AB52" s="115">
        <f t="shared" si="10"/>
        <v>-0.22569312841411504</v>
      </c>
      <c r="AC52" s="115">
        <f t="shared" si="10"/>
        <v>-0.1710374957992663</v>
      </c>
      <c r="AD52" s="115">
        <f t="shared" si="10"/>
        <v>-0.21587513144204473</v>
      </c>
      <c r="AE52" s="115">
        <f t="shared" si="10"/>
        <v>-0.19522834758320651</v>
      </c>
      <c r="AF52" s="115">
        <f t="shared" si="10"/>
        <v>-0.28391983432815082</v>
      </c>
      <c r="AG52" s="115">
        <f t="shared" si="10"/>
        <v>-0.43370790552811456</v>
      </c>
      <c r="AH52" s="115">
        <f t="shared" si="10"/>
        <v>-0.5834959767280784</v>
      </c>
      <c r="AI52" s="115">
        <f t="shared" si="10"/>
        <v>-0.77793934608426252</v>
      </c>
      <c r="AJ52" s="115">
        <f t="shared" si="10"/>
        <v>-0.82101454142193209</v>
      </c>
      <c r="AK52" s="115">
        <f t="shared" si="10"/>
        <v>-0.84262402853817453</v>
      </c>
      <c r="AL52" s="115">
        <f t="shared" si="10"/>
        <v>-0.86423351565441708</v>
      </c>
      <c r="AM52" s="85"/>
      <c r="AN52" s="85"/>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row>
    <row r="53" spans="2:69" x14ac:dyDescent="0.3">
      <c r="B53" s="109" t="str">
        <f>B46&amp;", from 1990"</f>
        <v>Non-CO₂, from 1990</v>
      </c>
      <c r="C53" s="115">
        <f t="shared" si="10"/>
        <v>0</v>
      </c>
      <c r="D53" s="115">
        <f t="shared" si="10"/>
        <v>-3.3322233703876991E-2</v>
      </c>
      <c r="E53" s="115">
        <f t="shared" si="10"/>
        <v>-6.8280904348902549E-2</v>
      </c>
      <c r="F53" s="115">
        <f t="shared" si="10"/>
        <v>-5.4059751152623403E-2</v>
      </c>
      <c r="G53" s="115">
        <f t="shared" si="10"/>
        <v>-4.2163363022615807E-2</v>
      </c>
      <c r="H53" s="115">
        <f t="shared" si="10"/>
        <v>-4.1315409318288698E-2</v>
      </c>
      <c r="I53" s="115">
        <f t="shared" si="10"/>
        <v>-3.7072206281996589E-2</v>
      </c>
      <c r="J53" s="115">
        <f t="shared" si="10"/>
        <v>-3.5141754728807872E-2</v>
      </c>
      <c r="K53" s="115">
        <f t="shared" si="10"/>
        <v>-5.962299961948192E-2</v>
      </c>
      <c r="L53" s="115">
        <f t="shared" si="10"/>
        <v>-6.8924909681116753E-2</v>
      </c>
      <c r="M53" s="115">
        <f t="shared" si="10"/>
        <v>-6.9982521985368029E-2</v>
      </c>
      <c r="N53" s="115">
        <f t="shared" si="10"/>
        <v>-8.1883474502444042E-2</v>
      </c>
      <c r="O53" s="115">
        <f t="shared" si="10"/>
        <v>-8.8264415998619561E-2</v>
      </c>
      <c r="P53" s="115">
        <f t="shared" si="10"/>
        <v>-8.6504106238984857E-2</v>
      </c>
      <c r="Q53" s="115">
        <f t="shared" si="10"/>
        <v>-8.6220408499662282E-2</v>
      </c>
      <c r="R53" s="115">
        <f t="shared" si="10"/>
        <v>-9.2185880042046642E-2</v>
      </c>
      <c r="S53" s="115">
        <f t="shared" si="10"/>
        <v>-9.0107232463744191E-2</v>
      </c>
      <c r="T53" s="115">
        <f t="shared" si="10"/>
        <v>-9.2873464763545299E-2</v>
      </c>
      <c r="U53" s="115">
        <f t="shared" si="10"/>
        <v>-8.873842488990058E-2</v>
      </c>
      <c r="V53" s="115">
        <f t="shared" si="10"/>
        <v>-0.154899159728485</v>
      </c>
      <c r="W53" s="115">
        <f t="shared" si="10"/>
        <v>-0.18044602272860577</v>
      </c>
      <c r="X53" s="115">
        <f t="shared" si="10"/>
        <v>-0.20290619961241374</v>
      </c>
      <c r="Y53" s="115">
        <f t="shared" si="10"/>
        <v>-0.20550751642902565</v>
      </c>
      <c r="Z53" s="115">
        <f t="shared" si="10"/>
        <v>-0.21201349549374471</v>
      </c>
      <c r="AA53" s="115">
        <f t="shared" si="10"/>
        <v>-0.21550387186149889</v>
      </c>
      <c r="AB53" s="115">
        <f t="shared" si="10"/>
        <v>-0.22144095087145355</v>
      </c>
      <c r="AC53" s="115">
        <f t="shared" si="10"/>
        <v>-0.23282513585067965</v>
      </c>
      <c r="AD53" s="115">
        <f t="shared" si="10"/>
        <v>-0.24335748394409884</v>
      </c>
      <c r="AE53" s="115">
        <f t="shared" si="10"/>
        <v>-0.25428025554135458</v>
      </c>
      <c r="AF53" s="115">
        <f t="shared" si="10"/>
        <v>-0.27626317797210587</v>
      </c>
      <c r="AG53" s="115">
        <f t="shared" si="10"/>
        <v>-0.33088909940554045</v>
      </c>
      <c r="AH53" s="115">
        <f t="shared" si="10"/>
        <v>-0.38551502083897504</v>
      </c>
      <c r="AI53" s="115">
        <f t="shared" si="10"/>
        <v>-0.42422101222274033</v>
      </c>
      <c r="AJ53" s="115">
        <f t="shared" si="10"/>
        <v>-0.46292700360650541</v>
      </c>
      <c r="AK53" s="115">
        <f t="shared" si="10"/>
        <v>-0.50163299499027059</v>
      </c>
      <c r="AL53" s="115">
        <f t="shared" si="10"/>
        <v>-0.54033898637403577</v>
      </c>
      <c r="AM53" s="85"/>
      <c r="AN53" s="85"/>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row>
    <row r="54" spans="2:69" x14ac:dyDescent="0.3">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E54" s="38"/>
      <c r="AL54" s="85"/>
      <c r="AM54" s="85"/>
      <c r="AN54" s="85"/>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row>
    <row r="55" spans="2:69" x14ac:dyDescent="0.3">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E55" s="38"/>
      <c r="AL55" s="85"/>
      <c r="AM55" s="85"/>
      <c r="AN55" s="85"/>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row>
    <row r="56" spans="2:69" x14ac:dyDescent="0.3">
      <c r="B56" s="109" t="str">
        <f>B42&amp;", from 2005"</f>
        <v>Net total, from 2005</v>
      </c>
      <c r="C56" s="115"/>
      <c r="D56" s="115"/>
      <c r="E56" s="115"/>
      <c r="F56" s="115"/>
      <c r="G56" s="115"/>
      <c r="H56" s="115"/>
      <c r="I56" s="115"/>
      <c r="J56" s="115"/>
      <c r="K56" s="115"/>
      <c r="L56" s="115"/>
      <c r="M56" s="115"/>
      <c r="N56" s="115"/>
      <c r="O56" s="115"/>
      <c r="P56" s="115"/>
      <c r="Q56" s="115"/>
      <c r="R56" s="115">
        <f t="shared" ref="R56:AL60" si="11">R42/$R42-1</f>
        <v>0</v>
      </c>
      <c r="S56" s="115">
        <f t="shared" si="11"/>
        <v>0.11591215088792883</v>
      </c>
      <c r="T56" s="115">
        <f t="shared" si="11"/>
        <v>0.25507994335087991</v>
      </c>
      <c r="U56" s="115">
        <f t="shared" si="11"/>
        <v>0.10492086407231582</v>
      </c>
      <c r="V56" s="115">
        <f t="shared" si="11"/>
        <v>-0.2516079262972305</v>
      </c>
      <c r="W56" s="115">
        <f t="shared" si="11"/>
        <v>0.17135688863520659</v>
      </c>
      <c r="X56" s="115">
        <f t="shared" si="11"/>
        <v>-5.3154598188570601E-3</v>
      </c>
      <c r="Y56" s="115">
        <f t="shared" si="11"/>
        <v>-0.18581646722552336</v>
      </c>
      <c r="Z56" s="115">
        <f t="shared" si="11"/>
        <v>-3.5055754772734926E-2</v>
      </c>
      <c r="AA56" s="115">
        <f t="shared" si="11"/>
        <v>-0.17726766362437241</v>
      </c>
      <c r="AB56" s="115">
        <f t="shared" si="11"/>
        <v>-0.20238902082741272</v>
      </c>
      <c r="AC56" s="115">
        <f t="shared" si="11"/>
        <v>-9.074537573401309E-2</v>
      </c>
      <c r="AD56" s="115">
        <f t="shared" si="11"/>
        <v>-0.15972077164366749</v>
      </c>
      <c r="AE56" s="115">
        <f t="shared" si="11"/>
        <v>1.5077655006771495E-2</v>
      </c>
      <c r="AF56" s="115">
        <f t="shared" si="11"/>
        <v>-0.23205235899191934</v>
      </c>
      <c r="AG56" s="115">
        <f t="shared" si="11"/>
        <v>-0.48803490599461286</v>
      </c>
      <c r="AH56" s="115">
        <f t="shared" si="11"/>
        <v>-0.74401745299730648</v>
      </c>
      <c r="AI56" s="115">
        <f t="shared" si="11"/>
        <v>-1</v>
      </c>
      <c r="AJ56" s="115">
        <f t="shared" si="11"/>
        <v>-1.0660602646653858</v>
      </c>
      <c r="AK56" s="115">
        <f t="shared" si="11"/>
        <v>-1.1186383496908185</v>
      </c>
      <c r="AL56" s="115">
        <f t="shared" si="11"/>
        <v>-1.1712164347162515</v>
      </c>
      <c r="AM56" s="85"/>
      <c r="AN56" s="85"/>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row>
    <row r="57" spans="2:69" x14ac:dyDescent="0.3">
      <c r="B57" s="109" t="str">
        <f>B43&amp;", from 2005"</f>
        <v>Total GHG, excl. LULUCF, from 2005</v>
      </c>
      <c r="C57" s="115"/>
      <c r="D57" s="115"/>
      <c r="E57" s="115"/>
      <c r="F57" s="115"/>
      <c r="G57" s="115"/>
      <c r="H57" s="115"/>
      <c r="I57" s="115"/>
      <c r="J57" s="115"/>
      <c r="K57" s="115"/>
      <c r="L57" s="115"/>
      <c r="M57" s="115"/>
      <c r="N57" s="115"/>
      <c r="O57" s="115"/>
      <c r="P57" s="115"/>
      <c r="Q57" s="115"/>
      <c r="R57" s="115">
        <f t="shared" si="11"/>
        <v>0</v>
      </c>
      <c r="S57" s="115">
        <f t="shared" si="11"/>
        <v>0.16281924150441651</v>
      </c>
      <c r="T57" s="115">
        <f t="shared" si="11"/>
        <v>0.13900516650533268</v>
      </c>
      <c r="U57" s="115">
        <f t="shared" si="11"/>
        <v>2.3129643527734389E-2</v>
      </c>
      <c r="V57" s="115">
        <f t="shared" si="11"/>
        <v>-2.8672100798519229E-2</v>
      </c>
      <c r="W57" s="115">
        <f t="shared" si="11"/>
        <v>8.3231843089315527E-2</v>
      </c>
      <c r="X57" s="115">
        <f t="shared" si="11"/>
        <v>-2.7745587881166545E-2</v>
      </c>
      <c r="Y57" s="115">
        <f t="shared" si="11"/>
        <v>-0.10621632392102853</v>
      </c>
      <c r="Z57" s="115">
        <f t="shared" si="11"/>
        <v>-9.995716449520009E-2</v>
      </c>
      <c r="AA57" s="115">
        <f t="shared" si="11"/>
        <v>-0.15947121531408082</v>
      </c>
      <c r="AB57" s="115">
        <f t="shared" si="11"/>
        <v>-0.21121769892706754</v>
      </c>
      <c r="AC57" s="115">
        <f t="shared" si="11"/>
        <v>-0.16892795481929312</v>
      </c>
      <c r="AD57" s="115">
        <f t="shared" si="11"/>
        <v>-0.2076311877483854</v>
      </c>
      <c r="AE57" s="115">
        <f t="shared" si="11"/>
        <v>-0.19299215705453998</v>
      </c>
      <c r="AF57" s="115">
        <f t="shared" si="11"/>
        <v>-0.26978137013600523</v>
      </c>
      <c r="AG57" s="115">
        <f t="shared" si="11"/>
        <v>-0.40299959835033683</v>
      </c>
      <c r="AH57" s="115">
        <f t="shared" si="11"/>
        <v>-0.53621782656466832</v>
      </c>
      <c r="AI57" s="115">
        <f t="shared" si="11"/>
        <v>-0.70265236892198968</v>
      </c>
      <c r="AJ57" s="115">
        <f t="shared" si="11"/>
        <v>-0.74560338275603566</v>
      </c>
      <c r="AK57" s="115">
        <f t="shared" si="11"/>
        <v>-0.77104304448043215</v>
      </c>
      <c r="AL57" s="115">
        <f t="shared" si="11"/>
        <v>-0.79648270620482853</v>
      </c>
      <c r="AM57" s="85"/>
      <c r="AN57" s="85"/>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row>
    <row r="58" spans="2:69" x14ac:dyDescent="0.3">
      <c r="B58" s="109" t="str">
        <f>B44&amp;", from 2005"</f>
        <v>LULUCF, from 2005</v>
      </c>
      <c r="C58" s="115"/>
      <c r="D58" s="115"/>
      <c r="E58" s="115"/>
      <c r="F58" s="115"/>
      <c r="G58" s="115"/>
      <c r="H58" s="115"/>
      <c r="I58" s="115"/>
      <c r="J58" s="115"/>
      <c r="K58" s="115"/>
      <c r="L58" s="115"/>
      <c r="M58" s="115"/>
      <c r="N58" s="115"/>
      <c r="O58" s="115"/>
      <c r="P58" s="115"/>
      <c r="Q58" s="115"/>
      <c r="R58" s="115">
        <f t="shared" si="11"/>
        <v>0</v>
      </c>
      <c r="S58" s="115">
        <f t="shared" si="11"/>
        <v>0.25000108537671317</v>
      </c>
      <c r="T58" s="115">
        <f t="shared" si="11"/>
        <v>-7.6732218599152469E-2</v>
      </c>
      <c r="U58" s="115">
        <f t="shared" si="11"/>
        <v>-0.12888808611452685</v>
      </c>
      <c r="V58" s="115">
        <f t="shared" si="11"/>
        <v>0.38567797030434603</v>
      </c>
      <c r="W58" s="115">
        <f t="shared" si="11"/>
        <v>-8.055797761895056E-2</v>
      </c>
      <c r="X58" s="115">
        <f t="shared" si="11"/>
        <v>-6.9434379427673831E-2</v>
      </c>
      <c r="Y58" s="115">
        <f t="shared" si="11"/>
        <v>4.1729054369938234E-2</v>
      </c>
      <c r="Z58" s="115">
        <f t="shared" si="11"/>
        <v>-0.22058337462998634</v>
      </c>
      <c r="AA58" s="115">
        <f t="shared" si="11"/>
        <v>-0.1263946130844833</v>
      </c>
      <c r="AB58" s="115">
        <f t="shared" si="11"/>
        <v>-0.2276267412609001</v>
      </c>
      <c r="AC58" s="115">
        <f t="shared" si="11"/>
        <v>-0.31423863842307487</v>
      </c>
      <c r="AD58" s="115">
        <f t="shared" si="11"/>
        <v>-0.29667781933013859</v>
      </c>
      <c r="AE58" s="115">
        <f t="shared" si="11"/>
        <v>-0.57971215250212038</v>
      </c>
      <c r="AF58" s="115">
        <f t="shared" si="11"/>
        <v>-0.33990477186034207</v>
      </c>
      <c r="AG58" s="115">
        <f t="shared" si="11"/>
        <v>-0.24495238593017099</v>
      </c>
      <c r="AH58" s="115">
        <f t="shared" si="11"/>
        <v>-0.14999999999999991</v>
      </c>
      <c r="AI58" s="115">
        <f t="shared" si="11"/>
        <v>-0.14999999999999991</v>
      </c>
      <c r="AJ58" s="115">
        <f t="shared" si="11"/>
        <v>-0.14999999999999991</v>
      </c>
      <c r="AK58" s="115">
        <f t="shared" si="11"/>
        <v>-0.125</v>
      </c>
      <c r="AL58" s="115">
        <f t="shared" si="11"/>
        <v>-9.9999999999999978E-2</v>
      </c>
      <c r="AM58" s="85"/>
      <c r="AN58" s="85"/>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row>
    <row r="59" spans="2:69" x14ac:dyDescent="0.3">
      <c r="B59" s="109" t="str">
        <f>B45&amp;", from 2005"</f>
        <v>Energy related CO₂, from 2005</v>
      </c>
      <c r="C59" s="115"/>
      <c r="D59" s="115"/>
      <c r="E59" s="115"/>
      <c r="F59" s="115"/>
      <c r="G59" s="115"/>
      <c r="H59" s="115"/>
      <c r="I59" s="115"/>
      <c r="J59" s="115"/>
      <c r="K59" s="115"/>
      <c r="L59" s="115"/>
      <c r="M59" s="115"/>
      <c r="N59" s="115"/>
      <c r="O59" s="115"/>
      <c r="P59" s="115"/>
      <c r="Q59" s="115"/>
      <c r="R59" s="115">
        <f t="shared" si="11"/>
        <v>0</v>
      </c>
      <c r="S59" s="115">
        <f t="shared" si="11"/>
        <v>0.19882447994757646</v>
      </c>
      <c r="T59" s="115">
        <f t="shared" si="11"/>
        <v>0.17035257844586438</v>
      </c>
      <c r="U59" s="115">
        <f t="shared" si="11"/>
        <v>2.7465651232403188E-2</v>
      </c>
      <c r="V59" s="115">
        <f t="shared" si="11"/>
        <v>-1.9608628756986213E-2</v>
      </c>
      <c r="W59" s="115">
        <f t="shared" si="11"/>
        <v>0.12370607633566144</v>
      </c>
      <c r="X59" s="115">
        <f t="shared" si="11"/>
        <v>-6.6133763480252794E-3</v>
      </c>
      <c r="Y59" s="115">
        <f t="shared" si="11"/>
        <v>-0.102041651648762</v>
      </c>
      <c r="Z59" s="115">
        <f t="shared" si="11"/>
        <v>-9.277121297512847E-2</v>
      </c>
      <c r="AA59" s="115">
        <f t="shared" si="11"/>
        <v>-0.16477134256519399</v>
      </c>
      <c r="AB59" s="115">
        <f t="shared" si="11"/>
        <v>-0.22665721545821982</v>
      </c>
      <c r="AC59" s="115">
        <f t="shared" si="11"/>
        <v>-0.17206963439918832</v>
      </c>
      <c r="AD59" s="115">
        <f t="shared" si="11"/>
        <v>-0.21685144284321933</v>
      </c>
      <c r="AE59" s="115">
        <f t="shared" si="11"/>
        <v>-0.19623036622985601</v>
      </c>
      <c r="AF59" s="115">
        <f t="shared" si="11"/>
        <v>-0.28481142348433475</v>
      </c>
      <c r="AG59" s="115">
        <f t="shared" si="11"/>
        <v>-0.43441299402919054</v>
      </c>
      <c r="AH59" s="115">
        <f t="shared" si="11"/>
        <v>-0.58401456457404644</v>
      </c>
      <c r="AI59" s="115">
        <f t="shared" si="11"/>
        <v>-0.77821583310420483</v>
      </c>
      <c r="AJ59" s="115">
        <f t="shared" si="11"/>
        <v>-0.82123739565199316</v>
      </c>
      <c r="AK59" s="115">
        <f t="shared" si="11"/>
        <v>-0.84281997686397081</v>
      </c>
      <c r="AL59" s="115">
        <f t="shared" si="11"/>
        <v>-0.86440255807594846</v>
      </c>
      <c r="AM59" s="85"/>
      <c r="AN59" s="85"/>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row>
    <row r="60" spans="2:69" x14ac:dyDescent="0.3">
      <c r="B60" s="109" t="str">
        <f>B46&amp;", from 2005"</f>
        <v>Non-CO₂, from 2005</v>
      </c>
      <c r="C60" s="115"/>
      <c r="D60" s="115"/>
      <c r="E60" s="115"/>
      <c r="F60" s="115"/>
      <c r="G60" s="115"/>
      <c r="H60" s="115"/>
      <c r="I60" s="115"/>
      <c r="J60" s="115"/>
      <c r="K60" s="115"/>
      <c r="L60" s="115"/>
      <c r="M60" s="115"/>
      <c r="N60" s="115"/>
      <c r="O60" s="115"/>
      <c r="P60" s="115"/>
      <c r="Q60" s="115"/>
      <c r="R60" s="115">
        <f t="shared" si="11"/>
        <v>0</v>
      </c>
      <c r="S60" s="115">
        <f t="shared" si="11"/>
        <v>2.2897281862048757E-3</v>
      </c>
      <c r="T60" s="115">
        <f t="shared" si="11"/>
        <v>-7.5740694750436877E-4</v>
      </c>
      <c r="U60" s="115">
        <f t="shared" si="11"/>
        <v>3.7975341827749531E-3</v>
      </c>
      <c r="V60" s="115">
        <f t="shared" si="11"/>
        <v>-6.9081630597839783E-2</v>
      </c>
      <c r="W60" s="115">
        <f t="shared" si="11"/>
        <v>-9.7222703135138588E-2</v>
      </c>
      <c r="X60" s="115">
        <f t="shared" si="11"/>
        <v>-0.12196364557041184</v>
      </c>
      <c r="Y60" s="115">
        <f t="shared" si="11"/>
        <v>-0.12482911853389944</v>
      </c>
      <c r="Z60" s="115">
        <f t="shared" si="11"/>
        <v>-0.13199576082518749</v>
      </c>
      <c r="AA60" s="115">
        <f t="shared" si="11"/>
        <v>-0.13584057474801536</v>
      </c>
      <c r="AB60" s="115">
        <f t="shared" si="11"/>
        <v>-0.14238054684079327</v>
      </c>
      <c r="AC60" s="115">
        <f t="shared" si="11"/>
        <v>-0.15492076265033961</v>
      </c>
      <c r="AD60" s="115">
        <f t="shared" si="11"/>
        <v>-0.16652264001914174</v>
      </c>
      <c r="AE60" s="115">
        <f t="shared" si="11"/>
        <v>-0.17855458726155915</v>
      </c>
      <c r="AF60" s="115">
        <f t="shared" si="11"/>
        <v>-0.20276981144398265</v>
      </c>
      <c r="AG60" s="115">
        <f t="shared" si="11"/>
        <v>-0.26294283611115199</v>
      </c>
      <c r="AH60" s="115">
        <f t="shared" si="11"/>
        <v>-0.32311586077832144</v>
      </c>
      <c r="AI60" s="115">
        <f t="shared" si="11"/>
        <v>-0.36575233286311115</v>
      </c>
      <c r="AJ60" s="115">
        <f t="shared" si="11"/>
        <v>-0.40838880494790075</v>
      </c>
      <c r="AK60" s="115">
        <f t="shared" si="11"/>
        <v>-0.45102527703269046</v>
      </c>
      <c r="AL60" s="115">
        <f t="shared" si="11"/>
        <v>-0.49366174911748006</v>
      </c>
      <c r="AM60" s="85"/>
      <c r="AN60" s="85"/>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row>
    <row r="61" spans="2:69" x14ac:dyDescent="0.3">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E61" s="38"/>
      <c r="AL61" s="85"/>
      <c r="AM61" s="85"/>
      <c r="AN61" s="85"/>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row>
    <row r="62" spans="2:69" x14ac:dyDescent="0.3">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E62" s="38"/>
      <c r="AL62" s="85"/>
      <c r="AM62" s="85"/>
      <c r="AN62" s="85"/>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row>
    <row r="63" spans="2:69" s="106" customFormat="1" x14ac:dyDescent="0.3">
      <c r="B63" s="105" t="s">
        <v>128</v>
      </c>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E63" s="105"/>
      <c r="AL63" s="107"/>
      <c r="AM63" s="107"/>
      <c r="AN63" s="107"/>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row>
    <row r="64" spans="2:69" x14ac:dyDescent="0.3">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E64" s="38"/>
      <c r="AL64" s="85"/>
      <c r="AM64" s="85"/>
      <c r="AN64" s="85"/>
      <c r="AO64" s="38"/>
      <c r="AP64" s="38"/>
      <c r="AQ64" s="38" t="s">
        <v>129</v>
      </c>
      <c r="AR64" s="38"/>
      <c r="AS64" s="38"/>
      <c r="AT64" s="38"/>
      <c r="AU64" s="38"/>
      <c r="AV64" s="38"/>
      <c r="AW64" s="38"/>
      <c r="AX64" s="38"/>
      <c r="AY64" s="38" t="s">
        <v>129</v>
      </c>
      <c r="AZ64" s="38"/>
      <c r="BA64" s="38"/>
      <c r="BB64" s="38"/>
      <c r="BC64" s="38"/>
      <c r="BD64" s="38"/>
      <c r="BE64" s="38"/>
      <c r="BF64" s="38"/>
      <c r="BG64" s="38"/>
      <c r="BH64" s="38"/>
      <c r="BI64" s="38"/>
      <c r="BJ64" s="38"/>
      <c r="BK64" s="38"/>
      <c r="BL64" s="38"/>
      <c r="BM64" s="38"/>
      <c r="BN64" s="38"/>
      <c r="BO64" s="38"/>
      <c r="BP64" s="38"/>
      <c r="BQ64" s="38"/>
    </row>
    <row r="65" spans="2:69" ht="43.2" x14ac:dyDescent="0.3">
      <c r="C65" s="38" t="s">
        <v>130</v>
      </c>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E65" s="38"/>
      <c r="AL65" s="85"/>
      <c r="AM65" s="85"/>
      <c r="AN65" s="85"/>
      <c r="AO65" s="116" t="s">
        <v>131</v>
      </c>
      <c r="AP65" s="38"/>
      <c r="AQ65" s="38" t="s">
        <v>132</v>
      </c>
      <c r="AR65" s="38"/>
      <c r="AS65" s="38"/>
      <c r="AT65" s="38"/>
      <c r="AU65" s="38"/>
      <c r="AV65" s="38"/>
      <c r="AW65" s="38"/>
      <c r="AX65" s="38"/>
      <c r="AY65" s="117" t="s">
        <v>133</v>
      </c>
      <c r="AZ65" t="s">
        <v>134</v>
      </c>
      <c r="BG65" t="s">
        <v>135</v>
      </c>
      <c r="BH65" s="38"/>
      <c r="BI65" s="38"/>
      <c r="BJ65" s="38"/>
      <c r="BK65" s="38"/>
      <c r="BL65" s="38"/>
      <c r="BM65" s="38"/>
      <c r="BN65" s="38"/>
      <c r="BO65" s="38"/>
      <c r="BP65" s="38"/>
      <c r="BQ65" s="38"/>
    </row>
    <row r="66" spans="2:69" x14ac:dyDescent="0.3">
      <c r="C66" s="108">
        <v>1990</v>
      </c>
      <c r="D66" s="108">
        <f>C66+1</f>
        <v>1991</v>
      </c>
      <c r="E66" s="108">
        <f t="shared" ref="E66:AE66" si="12">D66+1</f>
        <v>1992</v>
      </c>
      <c r="F66" s="108">
        <f t="shared" si="12"/>
        <v>1993</v>
      </c>
      <c r="G66" s="108">
        <f t="shared" si="12"/>
        <v>1994</v>
      </c>
      <c r="H66" s="108">
        <f t="shared" si="12"/>
        <v>1995</v>
      </c>
      <c r="I66" s="108">
        <f t="shared" si="12"/>
        <v>1996</v>
      </c>
      <c r="J66" s="108">
        <f t="shared" si="12"/>
        <v>1997</v>
      </c>
      <c r="K66" s="108">
        <f t="shared" si="12"/>
        <v>1998</v>
      </c>
      <c r="L66" s="108">
        <f t="shared" si="12"/>
        <v>1999</v>
      </c>
      <c r="M66" s="108">
        <f t="shared" si="12"/>
        <v>2000</v>
      </c>
      <c r="N66" s="108">
        <f t="shared" si="12"/>
        <v>2001</v>
      </c>
      <c r="O66" s="108">
        <f t="shared" si="12"/>
        <v>2002</v>
      </c>
      <c r="P66" s="108">
        <f t="shared" si="12"/>
        <v>2003</v>
      </c>
      <c r="Q66" s="108">
        <f t="shared" si="12"/>
        <v>2004</v>
      </c>
      <c r="R66" s="108">
        <f t="shared" si="12"/>
        <v>2005</v>
      </c>
      <c r="S66" s="108">
        <f t="shared" si="12"/>
        <v>2006</v>
      </c>
      <c r="T66" s="108">
        <f t="shared" si="12"/>
        <v>2007</v>
      </c>
      <c r="U66" s="108">
        <f t="shared" si="12"/>
        <v>2008</v>
      </c>
      <c r="V66" s="108">
        <f t="shared" si="12"/>
        <v>2009</v>
      </c>
      <c r="W66" s="108">
        <f t="shared" si="12"/>
        <v>2010</v>
      </c>
      <c r="X66" s="108">
        <f t="shared" si="12"/>
        <v>2011</v>
      </c>
      <c r="Y66" s="108">
        <f t="shared" si="12"/>
        <v>2012</v>
      </c>
      <c r="Z66" s="108">
        <f t="shared" si="12"/>
        <v>2013</v>
      </c>
      <c r="AA66" s="108">
        <f t="shared" si="12"/>
        <v>2014</v>
      </c>
      <c r="AB66" s="108">
        <f t="shared" si="12"/>
        <v>2015</v>
      </c>
      <c r="AC66" s="108">
        <f t="shared" si="12"/>
        <v>2016</v>
      </c>
      <c r="AD66" s="108">
        <v>2017</v>
      </c>
      <c r="AE66" s="108">
        <f t="shared" si="12"/>
        <v>2018</v>
      </c>
      <c r="AF66" s="108">
        <v>2020</v>
      </c>
      <c r="AG66" s="108">
        <v>2025</v>
      </c>
      <c r="AH66" s="108">
        <v>2030</v>
      </c>
      <c r="AI66" s="108">
        <v>2035</v>
      </c>
      <c r="AJ66" s="108">
        <v>2040</v>
      </c>
      <c r="AK66" s="108">
        <v>2045</v>
      </c>
      <c r="AL66" s="108">
        <v>2050</v>
      </c>
      <c r="AM66" s="85"/>
      <c r="AN66" s="85"/>
      <c r="AO66" s="118"/>
      <c r="AP66" s="118"/>
      <c r="AQ66" s="54">
        <v>2020</v>
      </c>
      <c r="AR66" s="54">
        <v>2025</v>
      </c>
      <c r="AS66" s="54">
        <v>2030</v>
      </c>
      <c r="AT66" s="54">
        <v>2035</v>
      </c>
      <c r="AU66" s="54">
        <v>2040</v>
      </c>
      <c r="AV66" s="54">
        <v>2045</v>
      </c>
      <c r="AW66" s="54">
        <v>2050</v>
      </c>
      <c r="AX66" s="118"/>
      <c r="AY66" s="119">
        <v>2017</v>
      </c>
      <c r="AZ66" s="54">
        <v>2020</v>
      </c>
      <c r="BA66" s="54">
        <v>2025</v>
      </c>
      <c r="BB66" s="54">
        <v>2030</v>
      </c>
      <c r="BC66" s="54">
        <v>2035</v>
      </c>
      <c r="BD66" s="54">
        <v>2040</v>
      </c>
      <c r="BE66" s="54">
        <v>2045</v>
      </c>
      <c r="BF66" s="54">
        <v>2050</v>
      </c>
      <c r="BG66" s="54">
        <v>2050.1</v>
      </c>
      <c r="BH66" s="38"/>
      <c r="BI66" s="38"/>
      <c r="BJ66" s="38"/>
      <c r="BK66" s="38"/>
      <c r="BL66" s="38"/>
      <c r="BM66" s="38"/>
      <c r="BN66" s="38"/>
      <c r="BO66" s="38"/>
      <c r="BP66" s="38"/>
      <c r="BQ66" s="38"/>
    </row>
    <row r="67" spans="2:69" x14ac:dyDescent="0.3">
      <c r="B67" s="38" t="s">
        <v>136</v>
      </c>
      <c r="C67" s="120">
        <f>SUM(D98)</f>
        <v>53.504414985221004</v>
      </c>
      <c r="D67" s="120">
        <f t="shared" ref="D67:AE67" si="13">SUM(E98)</f>
        <v>52.162491158470004</v>
      </c>
      <c r="E67" s="120">
        <f t="shared" si="13"/>
        <v>51.53422198853</v>
      </c>
      <c r="F67" s="120">
        <f t="shared" si="13"/>
        <v>53.491700061711839</v>
      </c>
      <c r="G67" s="120">
        <f t="shared" si="13"/>
        <v>58.770262367691423</v>
      </c>
      <c r="H67" s="120">
        <f t="shared" si="13"/>
        <v>55.308787780628748</v>
      </c>
      <c r="I67" s="120">
        <f t="shared" si="13"/>
        <v>61.057515853615655</v>
      </c>
      <c r="J67" s="120">
        <f t="shared" si="13"/>
        <v>59.473397700854399</v>
      </c>
      <c r="K67" s="120">
        <f t="shared" si="13"/>
        <v>56.1480004165292</v>
      </c>
      <c r="L67" s="120">
        <f t="shared" si="13"/>
        <v>55.535269942003055</v>
      </c>
      <c r="M67" s="120">
        <f t="shared" si="13"/>
        <v>53.738108738146984</v>
      </c>
      <c r="N67" s="120">
        <f t="shared" si="13"/>
        <v>59.172880278056908</v>
      </c>
      <c r="O67" s="120">
        <f t="shared" si="13"/>
        <v>61.77283370465922</v>
      </c>
      <c r="P67" s="120">
        <f t="shared" si="13"/>
        <v>69.369983397296892</v>
      </c>
      <c r="Q67" s="120">
        <f t="shared" si="13"/>
        <v>65.498736564175189</v>
      </c>
      <c r="R67" s="120">
        <f t="shared" si="13"/>
        <v>53.720133726963894</v>
      </c>
      <c r="S67" s="120">
        <f t="shared" si="13"/>
        <v>64.82806585558366</v>
      </c>
      <c r="T67" s="120">
        <f t="shared" si="13"/>
        <v>62.833587906759689</v>
      </c>
      <c r="U67" s="120">
        <f t="shared" si="13"/>
        <v>54.501849168304886</v>
      </c>
      <c r="V67" s="120">
        <f t="shared" si="13"/>
        <v>52.657804157919685</v>
      </c>
      <c r="W67" s="120">
        <f t="shared" si="13"/>
        <v>60.255680391776195</v>
      </c>
      <c r="X67" s="120">
        <f t="shared" si="13"/>
        <v>52.825963030524854</v>
      </c>
      <c r="Y67" s="120">
        <f t="shared" si="13"/>
        <v>47.58103929764647</v>
      </c>
      <c r="Z67" s="120">
        <f t="shared" si="13"/>
        <v>48.148570523799769</v>
      </c>
      <c r="AA67" s="120">
        <f t="shared" si="13"/>
        <v>44.3132741043026</v>
      </c>
      <c r="AB67" s="120">
        <f t="shared" si="13"/>
        <v>40.615467480122199</v>
      </c>
      <c r="AC67" s="120">
        <f t="shared" si="13"/>
        <v>43.396550840357165</v>
      </c>
      <c r="AD67" s="120">
        <f t="shared" si="13"/>
        <v>41.018607535591691</v>
      </c>
      <c r="AE67" s="120">
        <f t="shared" si="13"/>
        <v>42.1387044033225</v>
      </c>
      <c r="AF67" s="121"/>
      <c r="AG67" s="121"/>
      <c r="AH67" s="121"/>
      <c r="AI67" s="121"/>
      <c r="AJ67" s="121"/>
      <c r="AK67" s="121"/>
      <c r="AL67" s="121"/>
      <c r="AM67" s="85"/>
      <c r="AN67" s="85"/>
      <c r="AQ67" s="54"/>
      <c r="AR67" s="54"/>
      <c r="AS67" s="54"/>
      <c r="AT67" s="54"/>
      <c r="AU67" s="54"/>
      <c r="AV67" s="54"/>
      <c r="AW67" s="54"/>
      <c r="AZ67" s="54"/>
      <c r="BA67" s="54"/>
      <c r="BB67" s="54"/>
      <c r="BC67" s="54"/>
      <c r="BD67" s="54"/>
      <c r="BE67" s="54"/>
      <c r="BF67" s="54"/>
      <c r="BI67" s="38"/>
      <c r="BJ67" s="38"/>
      <c r="BK67" s="38"/>
      <c r="BL67" s="38"/>
      <c r="BM67" s="38"/>
      <c r="BN67" s="38"/>
      <c r="BO67" s="38"/>
      <c r="BP67" s="38"/>
      <c r="BQ67" s="38"/>
    </row>
    <row r="68" spans="2:69" x14ac:dyDescent="0.3">
      <c r="B68" t="s">
        <v>137</v>
      </c>
      <c r="C68" s="121">
        <f>SUM(D111)</f>
        <v>52.642265483571002</v>
      </c>
      <c r="D68" s="121">
        <f t="shared" ref="D68:AE68" si="14">SUM(E111)</f>
        <v>51.272482891974001</v>
      </c>
      <c r="E68" s="121">
        <f t="shared" si="14"/>
        <v>50.630704908849005</v>
      </c>
      <c r="F68" s="121">
        <f t="shared" si="14"/>
        <v>52.54381743514584</v>
      </c>
      <c r="G68" s="121">
        <f t="shared" si="14"/>
        <v>57.789717212639424</v>
      </c>
      <c r="H68" s="121">
        <f t="shared" si="14"/>
        <v>54.336919641867745</v>
      </c>
      <c r="I68" s="121">
        <f t="shared" si="14"/>
        <v>60.042609477630648</v>
      </c>
      <c r="J68" s="121">
        <f t="shared" si="14"/>
        <v>58.463624082087399</v>
      </c>
      <c r="K68" s="121">
        <f t="shared" si="14"/>
        <v>55.150567288990196</v>
      </c>
      <c r="L68" s="121">
        <f t="shared" si="14"/>
        <v>54.575449833894055</v>
      </c>
      <c r="M68" s="121">
        <f t="shared" si="14"/>
        <v>52.812960972116983</v>
      </c>
      <c r="N68" s="121">
        <f t="shared" si="14"/>
        <v>58.172932340451908</v>
      </c>
      <c r="O68" s="121">
        <f t="shared" si="14"/>
        <v>60.761836891116218</v>
      </c>
      <c r="P68" s="121">
        <f t="shared" si="14"/>
        <v>68.321893513646899</v>
      </c>
      <c r="Q68" s="121">
        <f t="shared" si="14"/>
        <v>64.482268122582184</v>
      </c>
      <c r="R68" s="121">
        <f t="shared" si="14"/>
        <v>52.784509717907895</v>
      </c>
      <c r="S68" s="121">
        <f t="shared" si="14"/>
        <v>63.834304268648651</v>
      </c>
      <c r="T68" s="121">
        <f t="shared" si="14"/>
        <v>61.861510583748682</v>
      </c>
      <c r="U68" s="121">
        <f t="shared" si="14"/>
        <v>53.558620984561891</v>
      </c>
      <c r="V68" s="121">
        <f t="shared" si="14"/>
        <v>51.750060127208691</v>
      </c>
      <c r="W68" s="121">
        <f t="shared" si="14"/>
        <v>59.243428448475683</v>
      </c>
      <c r="X68" s="121">
        <f t="shared" si="14"/>
        <v>51.898382496559343</v>
      </c>
      <c r="Y68" s="121">
        <f t="shared" si="14"/>
        <v>46.662598416250589</v>
      </c>
      <c r="Z68" s="121">
        <f t="shared" si="14"/>
        <v>47.25212693182371</v>
      </c>
      <c r="AA68" s="121">
        <f t="shared" si="14"/>
        <v>43.445167120568591</v>
      </c>
      <c r="AB68" s="121">
        <f t="shared" si="14"/>
        <v>39.773268123715887</v>
      </c>
      <c r="AC68" s="121">
        <f t="shared" si="14"/>
        <v>42.506930547118657</v>
      </c>
      <c r="AD68" s="121">
        <f t="shared" si="14"/>
        <v>40.144413874363551</v>
      </c>
      <c r="AE68" s="121">
        <f t="shared" si="14"/>
        <v>41.234747304254391</v>
      </c>
      <c r="AF68" s="121"/>
      <c r="AG68" s="121"/>
      <c r="AH68" s="121"/>
      <c r="AI68" s="121"/>
      <c r="AJ68" s="121"/>
      <c r="AK68" s="121"/>
      <c r="AL68" s="121"/>
      <c r="AM68" s="85"/>
      <c r="AN68" s="85"/>
      <c r="AQ68" s="54"/>
      <c r="AR68" s="54"/>
      <c r="AS68" s="54"/>
      <c r="AT68" s="54"/>
      <c r="AU68" s="54"/>
      <c r="AV68" s="54"/>
      <c r="AW68" s="54"/>
      <c r="AZ68" s="54"/>
      <c r="BA68" s="54"/>
      <c r="BB68" s="54"/>
      <c r="BC68" s="54"/>
      <c r="BD68" s="54"/>
      <c r="BE68" s="54"/>
      <c r="BF68" s="54"/>
      <c r="BI68" s="38"/>
      <c r="BJ68" s="38"/>
      <c r="BK68" s="38"/>
      <c r="BL68" s="38"/>
      <c r="BM68" s="38"/>
      <c r="BN68" s="38"/>
      <c r="BO68" s="38"/>
      <c r="BP68" s="38"/>
      <c r="BQ68" s="38"/>
    </row>
    <row r="69" spans="2:69" x14ac:dyDescent="0.3">
      <c r="B69" t="s">
        <v>138</v>
      </c>
      <c r="C69" s="122">
        <f>C67-C68</f>
        <v>0.86214950165000204</v>
      </c>
      <c r="D69" s="122">
        <f t="shared" ref="D69:AE69" si="15">D67-D68</f>
        <v>0.89000826649600384</v>
      </c>
      <c r="E69" s="122">
        <f t="shared" si="15"/>
        <v>0.90351707968099504</v>
      </c>
      <c r="F69" s="122">
        <f t="shared" si="15"/>
        <v>0.94788262656599898</v>
      </c>
      <c r="G69" s="122">
        <f t="shared" si="15"/>
        <v>0.98054515505199902</v>
      </c>
      <c r="H69" s="122">
        <f t="shared" si="15"/>
        <v>0.97186813876100331</v>
      </c>
      <c r="I69" s="122">
        <f t="shared" si="15"/>
        <v>1.0149063759850065</v>
      </c>
      <c r="J69" s="122">
        <f t="shared" si="15"/>
        <v>1.0097736187669994</v>
      </c>
      <c r="K69" s="122">
        <f t="shared" si="15"/>
        <v>0.99743312753900426</v>
      </c>
      <c r="L69" s="122">
        <f t="shared" si="15"/>
        <v>0.95982010810899965</v>
      </c>
      <c r="M69" s="122">
        <f t="shared" si="15"/>
        <v>0.92514776603000115</v>
      </c>
      <c r="N69" s="122">
        <f t="shared" si="15"/>
        <v>0.99994793760500045</v>
      </c>
      <c r="O69" s="122">
        <f t="shared" si="15"/>
        <v>1.0109968135430023</v>
      </c>
      <c r="P69" s="122">
        <f t="shared" si="15"/>
        <v>1.0480898836499932</v>
      </c>
      <c r="Q69" s="122">
        <f t="shared" si="15"/>
        <v>1.0164684415930054</v>
      </c>
      <c r="R69" s="122">
        <f t="shared" si="15"/>
        <v>0.9356240090559993</v>
      </c>
      <c r="S69" s="122">
        <f t="shared" si="15"/>
        <v>0.99376158693500827</v>
      </c>
      <c r="T69" s="122">
        <f t="shared" si="15"/>
        <v>0.97207732301100691</v>
      </c>
      <c r="U69" s="122">
        <f t="shared" si="15"/>
        <v>0.94322818374299544</v>
      </c>
      <c r="V69" s="122">
        <f t="shared" si="15"/>
        <v>0.90774403071099385</v>
      </c>
      <c r="W69" s="122">
        <f t="shared" si="15"/>
        <v>1.0122519433005124</v>
      </c>
      <c r="X69" s="122">
        <f t="shared" si="15"/>
        <v>0.92758053396551077</v>
      </c>
      <c r="Y69" s="122">
        <f t="shared" si="15"/>
        <v>0.91844088139588109</v>
      </c>
      <c r="Z69" s="122">
        <f t="shared" si="15"/>
        <v>0.89644359197605894</v>
      </c>
      <c r="AA69" s="122">
        <f t="shared" si="15"/>
        <v>0.86810698373400896</v>
      </c>
      <c r="AB69" s="122">
        <f t="shared" si="15"/>
        <v>0.84219935640631149</v>
      </c>
      <c r="AC69" s="122">
        <f t="shared" si="15"/>
        <v>0.889620293238508</v>
      </c>
      <c r="AD69" s="122">
        <f t="shared" si="15"/>
        <v>0.87419366122814068</v>
      </c>
      <c r="AE69" s="122">
        <f t="shared" si="15"/>
        <v>0.9039570990681085</v>
      </c>
      <c r="AF69" s="111">
        <f t="shared" ref="AF69:AL69" si="16">HLOOKUP($AO69,   $C$66:$AE$86,  ROW($AO69)-ROW($AO$65),FALSE) *(1+AQ69)</f>
        <v>0.8718883724681038</v>
      </c>
      <c r="AG69" s="111">
        <f t="shared" si="16"/>
        <v>0.84294063017341159</v>
      </c>
      <c r="AH69" s="111">
        <f t="shared" si="16"/>
        <v>0.81399288787871937</v>
      </c>
      <c r="AI69" s="111">
        <f t="shared" si="16"/>
        <v>0.75083826726743941</v>
      </c>
      <c r="AJ69" s="111">
        <f t="shared" si="16"/>
        <v>0.68768364665615944</v>
      </c>
      <c r="AK69" s="111">
        <f t="shared" si="16"/>
        <v>0.62452902604487948</v>
      </c>
      <c r="AL69" s="111">
        <f t="shared" si="16"/>
        <v>0.56137440543359951</v>
      </c>
      <c r="AM69" s="85"/>
      <c r="AN69" s="85"/>
      <c r="AO69">
        <v>2005</v>
      </c>
      <c r="AQ69" s="123">
        <f t="array" ref="AQ69">IF(AZ69="",  INDEX($AY69:$BG69,   MATCH(  LARGE(($AY69:$BG69&lt;&gt;"")*($AY$66:$BG$66&lt;AQ$66)*$AY$66:$BG$66,  1),    $AY$66:$BG$66,0)) -   (INDEX($AY69:$BG69,   MATCH(  LARGE(($AY69:$BG69&lt;&gt;"")*($AY$66:$BG$66&lt;AQ$66)*$AY$66:$BG$66,  1),    $AY$66:$BG$66,0))  -    INDEX($AY69:$BG69,      MATCH( LARGE(($AY69:$BG69&lt;&gt;"")*($AY$66:$BG$66&gt;AQ$66)*$AY$66:$BG$66,     SUM(($AY69:$BG69&lt;&gt;"")*($AY$66:$BG$66&gt;AQ$66))   ),  $AY$66:$BG$66,0)))   /         (LARGE(($AY69:$BG69&lt;&gt;"")*($AY$66:$BG$66&gt;AQ$66)*$AY$66:$BG$66,     SUM(($AY69:$BG69&lt;&gt;"")*($AY$66:$BG$66&gt;AQ$66))   )  -     LARGE(($AY69:$BG69&lt;&gt;"")*($AY$66:$BG$66&lt;AQ$66)*$AY$66:$BG$66,  1) )        *        (AQ$66-LARGE(($AY69:$BG69&lt;&gt;"")*($AY$66:$BG$66&lt;AQ$66)*$AY$66:$BG$66,  1)),AZ69)</f>
        <v>-6.8120993017485545E-2</v>
      </c>
      <c r="AR69" s="123">
        <f t="array" ref="AR69">IF(BA69="",  INDEX($AY69:$BG69,   MATCH(  LARGE(($AY69:$BG69&lt;&gt;"")*($AY$66:$BG$66&lt;AR$66)*$AY$66:$BG$66,  1),    $AY$66:$BG$66,0)) -   (INDEX($AY69:$BG69,   MATCH(  LARGE(($AY69:$BG69&lt;&gt;"")*($AY$66:$BG$66&lt;AR$66)*$AY$66:$BG$66,  1),    $AY$66:$BG$66,0))  -    INDEX($AY69:$BG69,      MATCH( LARGE(($AY69:$BG69&lt;&gt;"")*($AY$66:$BG$66&gt;AR$66)*$AY$66:$BG$66,     SUM(($AY69:$BG69&lt;&gt;"")*($AY$66:$BG$66&gt;AR$66))   ),  $AY$66:$BG$66,0)))   /         (LARGE(($AY69:$BG69&lt;&gt;"")*($AY$66:$BG$66&gt;AR$66)*$AY$66:$BG$66,     SUM(($AY69:$BG69&lt;&gt;"")*($AY$66:$BG$66&gt;AR$66))   )  -     LARGE(($AY69:$BG69&lt;&gt;"")*($AY$66:$BG$66&lt;AR$66)*$AY$66:$BG$66,  1) )        *        (AR$66-LARGE(($AY69:$BG69&lt;&gt;"")*($AY$66:$BG$66&lt;AR$66)*$AY$66:$BG$66,  1)),BA69)</f>
        <v>-9.9060496508742768E-2</v>
      </c>
      <c r="AS69" s="123">
        <f t="array" ref="AS69">IF(BB69="",  INDEX($AY69:$BG69,   MATCH(  LARGE(($AY69:$BG69&lt;&gt;"")*($AY$66:$BG$66&lt;AS$66)*$AY$66:$BG$66,  1),    $AY$66:$BG$66,0)) -   (INDEX($AY69:$BG69,   MATCH(  LARGE(($AY69:$BG69&lt;&gt;"")*($AY$66:$BG$66&lt;AS$66)*$AY$66:$BG$66,  1),    $AY$66:$BG$66,0))  -    INDEX($AY69:$BG69,      MATCH( LARGE(($AY69:$BG69&lt;&gt;"")*($AY$66:$BG$66&gt;AS$66)*$AY$66:$BG$66,     SUM(($AY69:$BG69&lt;&gt;"")*($AY$66:$BG$66&gt;AS$66))   ),  $AY$66:$BG$66,0)))   /         (LARGE(($AY69:$BG69&lt;&gt;"")*($AY$66:$BG$66&gt;AS$66)*$AY$66:$BG$66,     SUM(($AY69:$BG69&lt;&gt;"")*($AY$66:$BG$66&gt;AS$66))   )  -     LARGE(($AY69:$BG69&lt;&gt;"")*($AY$66:$BG$66&lt;AS$66)*$AY$66:$BG$66,  1) )        *        (AS$66-LARGE(($AY69:$BG69&lt;&gt;"")*($AY$66:$BG$66&lt;AS$66)*$AY$66:$BG$66,  1)),BB69)</f>
        <v>-0.13</v>
      </c>
      <c r="AT69" s="123">
        <f t="array" ref="AT69">IF(BC69="",  INDEX($AY69:$BG69,   MATCH(  LARGE(($AY69:$BG69&lt;&gt;"")*($AY$66:$BG$66&lt;AT$66)*$AY$66:$BG$66,  1),    $AY$66:$BG$66,0)) -   (INDEX($AY69:$BG69,   MATCH(  LARGE(($AY69:$BG69&lt;&gt;"")*($AY$66:$BG$66&lt;AT$66)*$AY$66:$BG$66,  1),    $AY$66:$BG$66,0))  -    INDEX($AY69:$BG69,      MATCH( LARGE(($AY69:$BG69&lt;&gt;"")*($AY$66:$BG$66&gt;AT$66)*$AY$66:$BG$66,     SUM(($AY69:$BG69&lt;&gt;"")*($AY$66:$BG$66&gt;AT$66))   ),  $AY$66:$BG$66,0)))   /         (LARGE(($AY69:$BG69&lt;&gt;"")*($AY$66:$BG$66&gt;AT$66)*$AY$66:$BG$66,     SUM(($AY69:$BG69&lt;&gt;"")*($AY$66:$BG$66&gt;AT$66))   )  -     LARGE(($AY69:$BG69&lt;&gt;"")*($AY$66:$BG$66&lt;AT$66)*$AY$66:$BG$66,  1) )        *        (AT$66-LARGE(($AY69:$BG69&lt;&gt;"")*($AY$66:$BG$66&lt;AT$66)*$AY$66:$BG$66,  1)),BC69)</f>
        <v>-0.19750000000000001</v>
      </c>
      <c r="AU69" s="123">
        <f t="array" ref="AU69">IF(BD69="",  INDEX($AY69:$BG69,   MATCH(  LARGE(($AY69:$BG69&lt;&gt;"")*($AY$66:$BG$66&lt;AU$66)*$AY$66:$BG$66,  1),    $AY$66:$BG$66,0)) -   (INDEX($AY69:$BG69,   MATCH(  LARGE(($AY69:$BG69&lt;&gt;"")*($AY$66:$BG$66&lt;AU$66)*$AY$66:$BG$66,  1),    $AY$66:$BG$66,0))  -    INDEX($AY69:$BG69,      MATCH( LARGE(($AY69:$BG69&lt;&gt;"")*($AY$66:$BG$66&gt;AU$66)*$AY$66:$BG$66,     SUM(($AY69:$BG69&lt;&gt;"")*($AY$66:$BG$66&gt;AU$66))   ),  $AY$66:$BG$66,0)))   /         (LARGE(($AY69:$BG69&lt;&gt;"")*($AY$66:$BG$66&gt;AU$66)*$AY$66:$BG$66,     SUM(($AY69:$BG69&lt;&gt;"")*($AY$66:$BG$66&gt;AU$66))   )  -     LARGE(($AY69:$BG69&lt;&gt;"")*($AY$66:$BG$66&lt;AU$66)*$AY$66:$BG$66,  1) )        *        (AU$66-LARGE(($AY69:$BG69&lt;&gt;"")*($AY$66:$BG$66&lt;AU$66)*$AY$66:$BG$66,  1)),BD69)</f>
        <v>-0.26500000000000001</v>
      </c>
      <c r="AV69" s="123">
        <f t="array" ref="AV69">IF(BE69="",  INDEX($AY69:$BG69,   MATCH(  LARGE(($AY69:$BG69&lt;&gt;"")*($AY$66:$BG$66&lt;AV$66)*$AY$66:$BG$66,  1),    $AY$66:$BG$66,0)) -   (INDEX($AY69:$BG69,   MATCH(  LARGE(($AY69:$BG69&lt;&gt;"")*($AY$66:$BG$66&lt;AV$66)*$AY$66:$BG$66,  1),    $AY$66:$BG$66,0))  -    INDEX($AY69:$BG69,      MATCH( LARGE(($AY69:$BG69&lt;&gt;"")*($AY$66:$BG$66&gt;AV$66)*$AY$66:$BG$66,     SUM(($AY69:$BG69&lt;&gt;"")*($AY$66:$BG$66&gt;AV$66))   ),  $AY$66:$BG$66,0)))   /         (LARGE(($AY69:$BG69&lt;&gt;"")*($AY$66:$BG$66&gt;AV$66)*$AY$66:$BG$66,     SUM(($AY69:$BG69&lt;&gt;"")*($AY$66:$BG$66&gt;AV$66))   )  -     LARGE(($AY69:$BG69&lt;&gt;"")*($AY$66:$BG$66&lt;AV$66)*$AY$66:$BG$66,  1) )        *        (AV$66-LARGE(($AY69:$BG69&lt;&gt;"")*($AY$66:$BG$66&lt;AV$66)*$AY$66:$BG$66,  1)),BE69)</f>
        <v>-0.33250000000000002</v>
      </c>
      <c r="AW69" s="123">
        <f t="array" ref="AW69">IF(BF69="",  INDEX($AY69:$BG69,   MATCH(  LARGE(($AY69:$BG69&lt;&gt;"")*($AY$66:$BG$66&lt;AW$66)*$AY$66:$BG$66,  1),    $AY$66:$BG$66,0)) -   (INDEX($AY69:$BG69,   MATCH(  LARGE(($AY69:$BG69&lt;&gt;"")*($AY$66:$BG$66&lt;AW$66)*$AY$66:$BG$66,  1),    $AY$66:$BG$66,0))  -    INDEX($AY69:$BG69,      MATCH( LARGE(($AY69:$BG69&lt;&gt;"")*($AY$66:$BG$66&gt;AW$66)*$AY$66:$BG$66,     SUM(($AY69:$BG69&lt;&gt;"")*($AY$66:$BG$66&gt;AW$66))   ),  $AY$66:$BG$66,0)))   /         (LARGE(($AY69:$BG69&lt;&gt;"")*($AY$66:$BG$66&gt;AW$66)*$AY$66:$BG$66,     SUM(($AY69:$BG69&lt;&gt;"")*($AY$66:$BG$66&gt;AW$66))   )  -     LARGE(($AY69:$BG69&lt;&gt;"")*($AY$66:$BG$66&lt;AW$66)*$AY$66:$BG$66,  1) )        *        (AW$66-LARGE(($AY69:$BG69&lt;&gt;"")*($AY$66:$BG$66&lt;AW$66)*$AY$66:$BG$66,  1)),BF69)</f>
        <v>-0.4</v>
      </c>
      <c r="AY69" s="115">
        <f>AVERAGE(AC69:AE69)/ HLOOKUP($AO69,   $C$66:$AE$86,  ROW($AO69)-ROW($AO$65),FALSE)   -1</f>
        <v>-4.9557290922731201E-2</v>
      </c>
      <c r="AZ69" s="124" t="str">
        <f t="shared" ref="AZ69:BF69" si="17">IF(F31="","",F31)</f>
        <v/>
      </c>
      <c r="BA69" s="124" t="str">
        <f t="shared" si="17"/>
        <v/>
      </c>
      <c r="BB69" s="124">
        <f t="shared" si="17"/>
        <v>-0.13</v>
      </c>
      <c r="BC69" s="124" t="str">
        <f t="shared" si="17"/>
        <v/>
      </c>
      <c r="BD69" s="124" t="str">
        <f t="shared" si="17"/>
        <v/>
      </c>
      <c r="BE69" s="124" t="str">
        <f t="shared" si="17"/>
        <v/>
      </c>
      <c r="BF69" s="124">
        <f t="shared" si="17"/>
        <v>-0.4</v>
      </c>
      <c r="BG69" s="124" t="str">
        <f>IF(BF69="",MIN(AY69:BF69),"")</f>
        <v/>
      </c>
      <c r="BI69" s="38"/>
      <c r="BJ69" s="38"/>
      <c r="BK69" s="38"/>
      <c r="BL69" s="38"/>
      <c r="BM69" s="38"/>
      <c r="BN69" s="38"/>
      <c r="BO69" s="38"/>
      <c r="BP69" s="38"/>
      <c r="BQ69" s="38"/>
    </row>
    <row r="70" spans="2:69" x14ac:dyDescent="0.3">
      <c r="B70" s="109" t="s">
        <v>139</v>
      </c>
      <c r="C70" s="120">
        <f>SUM(D99)</f>
        <v>5.3930025947791416</v>
      </c>
      <c r="D70" s="120">
        <f t="shared" ref="D70:AE70" si="18">SUM(E99)</f>
        <v>4.9892930251582683</v>
      </c>
      <c r="E70" s="120">
        <f t="shared" si="18"/>
        <v>4.6998205461687199</v>
      </c>
      <c r="F70" s="120">
        <f t="shared" si="18"/>
        <v>4.7296616348421008</v>
      </c>
      <c r="G70" s="120">
        <f t="shared" si="18"/>
        <v>5.0049401710079513</v>
      </c>
      <c r="H70" s="120">
        <f t="shared" si="18"/>
        <v>5.0590957639427092</v>
      </c>
      <c r="I70" s="120">
        <f t="shared" si="18"/>
        <v>5.304203076930408</v>
      </c>
      <c r="J70" s="120">
        <f t="shared" si="18"/>
        <v>5.6065407200007611</v>
      </c>
      <c r="K70" s="120">
        <f t="shared" si="18"/>
        <v>5.6418219837739061</v>
      </c>
      <c r="L70" s="120">
        <f t="shared" si="18"/>
        <v>5.8022801897485774</v>
      </c>
      <c r="M70" s="120">
        <f t="shared" si="18"/>
        <v>5.9859315020772801</v>
      </c>
      <c r="N70" s="120">
        <f t="shared" si="18"/>
        <v>6.0533791102144425</v>
      </c>
      <c r="O70" s="120">
        <f t="shared" si="18"/>
        <v>6.0907236684644124</v>
      </c>
      <c r="P70" s="120">
        <f t="shared" si="18"/>
        <v>6.4377596713991734</v>
      </c>
      <c r="Q70" s="120">
        <f t="shared" si="18"/>
        <v>6.7924487468193355</v>
      </c>
      <c r="R70" s="120">
        <f t="shared" si="18"/>
        <v>6.7619779470376322</v>
      </c>
      <c r="S70" s="120">
        <f t="shared" si="18"/>
        <v>6.9982534632267273</v>
      </c>
      <c r="T70" s="120">
        <f t="shared" si="18"/>
        <v>7.451861797906683</v>
      </c>
      <c r="U70" s="120">
        <f t="shared" si="18"/>
        <v>7.6935176788704585</v>
      </c>
      <c r="V70" s="120">
        <f t="shared" si="18"/>
        <v>6.0382749023124758</v>
      </c>
      <c r="W70" s="120">
        <f t="shared" si="18"/>
        <v>6.1570381234716489</v>
      </c>
      <c r="X70" s="120">
        <f t="shared" si="18"/>
        <v>6.108517013658485</v>
      </c>
      <c r="Y70" s="120">
        <f t="shared" si="18"/>
        <v>5.9557010402973543</v>
      </c>
      <c r="Z70" s="120">
        <f t="shared" si="18"/>
        <v>5.8493348407677637</v>
      </c>
      <c r="AA70" s="120">
        <f t="shared" si="18"/>
        <v>5.612478623636779</v>
      </c>
      <c r="AB70" s="120">
        <f t="shared" si="18"/>
        <v>5.7934292263500486</v>
      </c>
      <c r="AC70" s="120">
        <f t="shared" si="18"/>
        <v>6.0025825315712895</v>
      </c>
      <c r="AD70" s="120">
        <f t="shared" si="18"/>
        <v>5.8264887321031837</v>
      </c>
      <c r="AE70" s="120">
        <f t="shared" si="18"/>
        <v>5.8380620329747179</v>
      </c>
      <c r="AF70" s="121"/>
      <c r="AG70" s="121"/>
      <c r="AH70" s="121"/>
      <c r="AI70" s="121"/>
      <c r="AJ70" s="121"/>
      <c r="AK70" s="121"/>
      <c r="AL70" s="121"/>
      <c r="AM70" s="85"/>
      <c r="AN70" s="85"/>
      <c r="AQ70" s="54"/>
      <c r="AR70" s="54"/>
      <c r="AS70" s="54"/>
      <c r="AT70" s="54"/>
      <c r="AU70" s="54"/>
      <c r="AV70" s="54"/>
      <c r="AW70" s="54"/>
      <c r="AY70" s="125"/>
      <c r="AZ70" s="126"/>
      <c r="BA70" s="126"/>
      <c r="BB70" s="126"/>
      <c r="BC70" s="126"/>
      <c r="BD70" s="126"/>
      <c r="BE70" s="126"/>
      <c r="BF70" s="126"/>
      <c r="BG70" s="125"/>
      <c r="BI70" s="38"/>
      <c r="BJ70" s="38"/>
      <c r="BK70" s="38"/>
      <c r="BL70" s="38"/>
      <c r="BM70" s="38"/>
      <c r="BN70" s="38"/>
      <c r="BO70" s="38"/>
      <c r="BP70" s="38"/>
      <c r="BQ70" s="38"/>
    </row>
    <row r="71" spans="2:69" x14ac:dyDescent="0.3">
      <c r="B71" t="s">
        <v>137</v>
      </c>
      <c r="C71" s="121">
        <f>SUM(D112)</f>
        <v>3.6822125031395121</v>
      </c>
      <c r="D71" s="121">
        <f t="shared" ref="D71:AE71" si="19">SUM(E112)</f>
        <v>3.5003608612034478</v>
      </c>
      <c r="E71" s="121">
        <f t="shared" si="19"/>
        <v>3.3553468898004053</v>
      </c>
      <c r="F71" s="121">
        <f t="shared" si="19"/>
        <v>3.3356092814704761</v>
      </c>
      <c r="G71" s="121">
        <f t="shared" si="19"/>
        <v>3.4533014868499716</v>
      </c>
      <c r="H71" s="121">
        <f t="shared" si="19"/>
        <v>3.3982515351967426</v>
      </c>
      <c r="I71" s="121">
        <f t="shared" si="19"/>
        <v>3.5419654105168044</v>
      </c>
      <c r="J71" s="121">
        <f t="shared" si="19"/>
        <v>3.7675776835739159</v>
      </c>
      <c r="K71" s="121">
        <f t="shared" si="19"/>
        <v>3.7702828377135633</v>
      </c>
      <c r="L71" s="121">
        <f t="shared" si="19"/>
        <v>3.8657156151717524</v>
      </c>
      <c r="M71" s="121">
        <f t="shared" si="19"/>
        <v>3.8744321622991986</v>
      </c>
      <c r="N71" s="121">
        <f t="shared" si="19"/>
        <v>3.9434216376601863</v>
      </c>
      <c r="O71" s="121">
        <f t="shared" si="19"/>
        <v>3.8507377283714734</v>
      </c>
      <c r="P71" s="121">
        <f t="shared" si="19"/>
        <v>4.0329798284329996</v>
      </c>
      <c r="Q71" s="121">
        <f t="shared" si="19"/>
        <v>4.2014637461401581</v>
      </c>
      <c r="R71" s="121">
        <f t="shared" si="19"/>
        <v>3.9673890923189243</v>
      </c>
      <c r="S71" s="121">
        <f t="shared" si="19"/>
        <v>4.2281015403682112</v>
      </c>
      <c r="T71" s="121">
        <f t="shared" si="19"/>
        <v>4.6215478318815828</v>
      </c>
      <c r="U71" s="121">
        <f t="shared" si="19"/>
        <v>4.7244398139846515</v>
      </c>
      <c r="V71" s="121">
        <f t="shared" si="19"/>
        <v>3.8345889315241419</v>
      </c>
      <c r="W71" s="121">
        <f t="shared" si="19"/>
        <v>4.5770337496638724</v>
      </c>
      <c r="X71" s="121">
        <f t="shared" si="19"/>
        <v>4.5651503069422805</v>
      </c>
      <c r="Y71" s="121">
        <f t="shared" si="19"/>
        <v>4.356254904419834</v>
      </c>
      <c r="Z71" s="121">
        <f t="shared" si="19"/>
        <v>4.1934685745252676</v>
      </c>
      <c r="AA71" s="121">
        <f t="shared" si="19"/>
        <v>3.97477964196927</v>
      </c>
      <c r="AB71" s="121">
        <f t="shared" si="19"/>
        <v>4.1585860710801708</v>
      </c>
      <c r="AC71" s="121">
        <f t="shared" si="19"/>
        <v>4.4522482536775181</v>
      </c>
      <c r="AD71" s="121">
        <f t="shared" si="19"/>
        <v>4.3301623393027482</v>
      </c>
      <c r="AE71" s="121">
        <f t="shared" si="19"/>
        <v>4.402842620673086</v>
      </c>
      <c r="AF71" s="121"/>
      <c r="AG71" s="121"/>
      <c r="AH71" s="121"/>
      <c r="AI71" s="121"/>
      <c r="AJ71" s="121"/>
      <c r="AK71" s="121"/>
      <c r="AL71" s="121"/>
      <c r="AM71" s="85"/>
      <c r="AN71" s="85"/>
      <c r="AQ71" s="54"/>
      <c r="AR71" s="54"/>
      <c r="AS71" s="54"/>
      <c r="AT71" s="54"/>
      <c r="AU71" s="54"/>
      <c r="AV71" s="54"/>
      <c r="AW71" s="54"/>
      <c r="AY71" s="125"/>
      <c r="AZ71" s="126"/>
      <c r="BA71" s="126"/>
      <c r="BB71" s="126"/>
      <c r="BC71" s="126"/>
      <c r="BD71" s="126"/>
      <c r="BE71" s="126"/>
      <c r="BF71" s="126"/>
      <c r="BG71" s="125"/>
      <c r="BI71" s="38"/>
      <c r="BJ71" s="38"/>
      <c r="BK71" s="38"/>
      <c r="BL71" s="38"/>
      <c r="BM71" s="38"/>
      <c r="BN71" s="38"/>
      <c r="BO71" s="38"/>
      <c r="BP71" s="38"/>
      <c r="BQ71" s="38"/>
    </row>
    <row r="72" spans="2:69" x14ac:dyDescent="0.3">
      <c r="B72" t="s">
        <v>138</v>
      </c>
      <c r="C72" s="122">
        <f>C70-C71</f>
        <v>1.7107900916396295</v>
      </c>
      <c r="D72" s="122">
        <f t="shared" ref="D72:AE72" si="20">D70-D71</f>
        <v>1.4889321639548205</v>
      </c>
      <c r="E72" s="122">
        <f t="shared" si="20"/>
        <v>1.3444736563683146</v>
      </c>
      <c r="F72" s="122">
        <f t="shared" si="20"/>
        <v>1.3940523533716247</v>
      </c>
      <c r="G72" s="122">
        <f t="shared" si="20"/>
        <v>1.5516386841579797</v>
      </c>
      <c r="H72" s="122">
        <f t="shared" si="20"/>
        <v>1.6608442287459666</v>
      </c>
      <c r="I72" s="122">
        <f t="shared" si="20"/>
        <v>1.7622376664136037</v>
      </c>
      <c r="J72" s="122">
        <f t="shared" si="20"/>
        <v>1.8389630364268452</v>
      </c>
      <c r="K72" s="122">
        <f t="shared" si="20"/>
        <v>1.8715391460603428</v>
      </c>
      <c r="L72" s="122">
        <f t="shared" si="20"/>
        <v>1.936564574576825</v>
      </c>
      <c r="M72" s="122">
        <f t="shared" si="20"/>
        <v>2.1114993397780815</v>
      </c>
      <c r="N72" s="122">
        <f t="shared" si="20"/>
        <v>2.1099574725542563</v>
      </c>
      <c r="O72" s="122">
        <f t="shared" si="20"/>
        <v>2.2399859400929389</v>
      </c>
      <c r="P72" s="122">
        <f t="shared" si="20"/>
        <v>2.4047798429661738</v>
      </c>
      <c r="Q72" s="122">
        <f t="shared" si="20"/>
        <v>2.5909850006791775</v>
      </c>
      <c r="R72" s="122">
        <f t="shared" si="20"/>
        <v>2.7945888547187079</v>
      </c>
      <c r="S72" s="122">
        <f t="shared" si="20"/>
        <v>2.7701519228585161</v>
      </c>
      <c r="T72" s="122">
        <f t="shared" si="20"/>
        <v>2.8303139660251002</v>
      </c>
      <c r="U72" s="122">
        <f t="shared" si="20"/>
        <v>2.9690778648858069</v>
      </c>
      <c r="V72" s="122">
        <f t="shared" si="20"/>
        <v>2.2036859707883338</v>
      </c>
      <c r="W72" s="122">
        <f t="shared" si="20"/>
        <v>1.5800043738077765</v>
      </c>
      <c r="X72" s="122">
        <f t="shared" si="20"/>
        <v>1.5433667067162045</v>
      </c>
      <c r="Y72" s="122">
        <f t="shared" si="20"/>
        <v>1.5994461358775203</v>
      </c>
      <c r="Z72" s="122">
        <f t="shared" si="20"/>
        <v>1.6558662662424961</v>
      </c>
      <c r="AA72" s="122">
        <f t="shared" si="20"/>
        <v>1.6376989816675089</v>
      </c>
      <c r="AB72" s="122">
        <f t="shared" si="20"/>
        <v>1.6348431552698779</v>
      </c>
      <c r="AC72" s="122">
        <f t="shared" si="20"/>
        <v>1.5503342778937714</v>
      </c>
      <c r="AD72" s="122">
        <f t="shared" si="20"/>
        <v>1.4963263928004356</v>
      </c>
      <c r="AE72" s="122">
        <f t="shared" si="20"/>
        <v>1.435219412301632</v>
      </c>
      <c r="AF72" s="111">
        <f t="shared" ref="AF72:AL72" si="21">HLOOKUP($AO72,   $C$66:$AE$86,  ROW($AO72)-ROW($AO$65),FALSE) *(1+AQ72)</f>
        <v>1.4071620694088651</v>
      </c>
      <c r="AG72" s="111">
        <f t="shared" si="21"/>
        <v>1.2624988056481741</v>
      </c>
      <c r="AH72" s="111">
        <f t="shared" si="21"/>
        <v>1.1178355418874832</v>
      </c>
      <c r="AI72" s="111">
        <f t="shared" si="21"/>
        <v>1.0829031812034993</v>
      </c>
      <c r="AJ72" s="111">
        <f t="shared" si="21"/>
        <v>1.0479708205195155</v>
      </c>
      <c r="AK72" s="111">
        <f t="shared" si="21"/>
        <v>1.0130384598355318</v>
      </c>
      <c r="AL72" s="111">
        <f t="shared" si="21"/>
        <v>0.97810609915154767</v>
      </c>
      <c r="AM72" s="85"/>
      <c r="AN72" s="85"/>
      <c r="AO72">
        <v>2005</v>
      </c>
      <c r="AQ72" s="123">
        <f t="array" ref="AQ72">IF(AZ72="",  INDEX($AY72:$BG72,   MATCH(  LARGE(($AY72:$BG72&lt;&gt;"")*($AY$66:$BG$66&lt;AQ$66)*$AY$66:$BG$66,  1),    $AY$66:$BG$66,0)) -   (INDEX($AY72:$BG72,   MATCH(  LARGE(($AY72:$BG72&lt;&gt;"")*($AY$66:$BG$66&lt;AQ$66)*$AY$66:$BG$66,  1),    $AY$66:$BG$66,0))  -    INDEX($AY72:$BG72,      MATCH( LARGE(($AY72:$BG72&lt;&gt;"")*($AY$66:$BG$66&gt;AQ$66)*$AY$66:$BG$66,     SUM(($AY72:$BG72&lt;&gt;"")*($AY$66:$BG$66&gt;AQ$66))   ),  $AY$66:$BG$66,0)))   /         (LARGE(($AY72:$BG72&lt;&gt;"")*($AY$66:$BG$66&gt;AQ$66)*$AY$66:$BG$66,     SUM(($AY72:$BG72&lt;&gt;"")*($AY$66:$BG$66&gt;AQ$66))   )  -     LARGE(($AY72:$BG72&lt;&gt;"")*($AY$66:$BG$66&lt;AQ$66)*$AY$66:$BG$66,  1) )        *        (AQ$66-LARGE(($AY72:$BG72&lt;&gt;"")*($AY$66:$BG$66&lt;AQ$66)*$AY$66:$BG$66,  1)),AZ72)</f>
        <v>-0.49646901831986862</v>
      </c>
      <c r="AR72" s="123">
        <f t="array" ref="AR72">IF(BA72="",  INDEX($AY72:$BG72,   MATCH(  LARGE(($AY72:$BG72&lt;&gt;"")*($AY$66:$BG$66&lt;AR$66)*$AY$66:$BG$66,  1),    $AY$66:$BG$66,0)) -   (INDEX($AY72:$BG72,   MATCH(  LARGE(($AY72:$BG72&lt;&gt;"")*($AY$66:$BG$66&lt;AR$66)*$AY$66:$BG$66,  1),    $AY$66:$BG$66,0))  -    INDEX($AY72:$BG72,      MATCH( LARGE(($AY72:$BG72&lt;&gt;"")*($AY$66:$BG$66&gt;AR$66)*$AY$66:$BG$66,     SUM(($AY72:$BG72&lt;&gt;"")*($AY$66:$BG$66&gt;AR$66))   ),  $AY$66:$BG$66,0)))   /         (LARGE(($AY72:$BG72&lt;&gt;"")*($AY$66:$BG$66&gt;AR$66)*$AY$66:$BG$66,     SUM(($AY72:$BG72&lt;&gt;"")*($AY$66:$BG$66&gt;AR$66))   )  -     LARGE(($AY72:$BG72&lt;&gt;"")*($AY$66:$BG$66&lt;AR$66)*$AY$66:$BG$66,  1) )        *        (AR$66-LARGE(($AY72:$BG72&lt;&gt;"")*($AY$66:$BG$66&lt;AR$66)*$AY$66:$BG$66,  1)),BA72)</f>
        <v>-0.54823450915993432</v>
      </c>
      <c r="AS72" s="123">
        <f t="array" ref="AS72">IF(BB72="",  INDEX($AY72:$BG72,   MATCH(  LARGE(($AY72:$BG72&lt;&gt;"")*($AY$66:$BG$66&lt;AS$66)*$AY$66:$BG$66,  1),    $AY$66:$BG$66,0)) -   (INDEX($AY72:$BG72,   MATCH(  LARGE(($AY72:$BG72&lt;&gt;"")*($AY$66:$BG$66&lt;AS$66)*$AY$66:$BG$66,  1),    $AY$66:$BG$66,0))  -    INDEX($AY72:$BG72,      MATCH( LARGE(($AY72:$BG72&lt;&gt;"")*($AY$66:$BG$66&gt;AS$66)*$AY$66:$BG$66,     SUM(($AY72:$BG72&lt;&gt;"")*($AY$66:$BG$66&gt;AS$66))   ),  $AY$66:$BG$66,0)))   /         (LARGE(($AY72:$BG72&lt;&gt;"")*($AY$66:$BG$66&gt;AS$66)*$AY$66:$BG$66,     SUM(($AY72:$BG72&lt;&gt;"")*($AY$66:$BG$66&gt;AS$66))   )  -     LARGE(($AY72:$BG72&lt;&gt;"")*($AY$66:$BG$66&lt;AS$66)*$AY$66:$BG$66,  1) )        *        (AS$66-LARGE(($AY72:$BG72&lt;&gt;"")*($AY$66:$BG$66&lt;AS$66)*$AY$66:$BG$66,  1)),BB72)</f>
        <v>-0.6</v>
      </c>
      <c r="AT72" s="123">
        <f t="array" ref="AT72">IF(BC72="",  INDEX($AY72:$BG72,   MATCH(  LARGE(($AY72:$BG72&lt;&gt;"")*($AY$66:$BG$66&lt;AT$66)*$AY$66:$BG$66,  1),    $AY$66:$BG$66,0)) -   (INDEX($AY72:$BG72,   MATCH(  LARGE(($AY72:$BG72&lt;&gt;"")*($AY$66:$BG$66&lt;AT$66)*$AY$66:$BG$66,  1),    $AY$66:$BG$66,0))  -    INDEX($AY72:$BG72,      MATCH( LARGE(($AY72:$BG72&lt;&gt;"")*($AY$66:$BG$66&gt;AT$66)*$AY$66:$BG$66,     SUM(($AY72:$BG72&lt;&gt;"")*($AY$66:$BG$66&gt;AT$66))   ),  $AY$66:$BG$66,0)))   /         (LARGE(($AY72:$BG72&lt;&gt;"")*($AY$66:$BG$66&gt;AT$66)*$AY$66:$BG$66,     SUM(($AY72:$BG72&lt;&gt;"")*($AY$66:$BG$66&gt;AT$66))   )  -     LARGE(($AY72:$BG72&lt;&gt;"")*($AY$66:$BG$66&lt;AT$66)*$AY$66:$BG$66,  1) )        *        (AT$66-LARGE(($AY72:$BG72&lt;&gt;"")*($AY$66:$BG$66&lt;AT$66)*$AY$66:$BG$66,  1)),BC72)</f>
        <v>-0.61250000000000004</v>
      </c>
      <c r="AU72" s="123">
        <f t="array" ref="AU72">IF(BD72="",  INDEX($AY72:$BG72,   MATCH(  LARGE(($AY72:$BG72&lt;&gt;"")*($AY$66:$BG$66&lt;AU$66)*$AY$66:$BG$66,  1),    $AY$66:$BG$66,0)) -   (INDEX($AY72:$BG72,   MATCH(  LARGE(($AY72:$BG72&lt;&gt;"")*($AY$66:$BG$66&lt;AU$66)*$AY$66:$BG$66,  1),    $AY$66:$BG$66,0))  -    INDEX($AY72:$BG72,      MATCH( LARGE(($AY72:$BG72&lt;&gt;"")*($AY$66:$BG$66&gt;AU$66)*$AY$66:$BG$66,     SUM(($AY72:$BG72&lt;&gt;"")*($AY$66:$BG$66&gt;AU$66))   ),  $AY$66:$BG$66,0)))   /         (LARGE(($AY72:$BG72&lt;&gt;"")*($AY$66:$BG$66&gt;AU$66)*$AY$66:$BG$66,     SUM(($AY72:$BG72&lt;&gt;"")*($AY$66:$BG$66&gt;AU$66))   )  -     LARGE(($AY72:$BG72&lt;&gt;"")*($AY$66:$BG$66&lt;AU$66)*$AY$66:$BG$66,  1) )        *        (AU$66-LARGE(($AY72:$BG72&lt;&gt;"")*($AY$66:$BG$66&lt;AU$66)*$AY$66:$BG$66,  1)),BD72)</f>
        <v>-0.625</v>
      </c>
      <c r="AV72" s="123">
        <f t="array" ref="AV72">IF(BE72="",  INDEX($AY72:$BG72,   MATCH(  LARGE(($AY72:$BG72&lt;&gt;"")*($AY$66:$BG$66&lt;AV$66)*$AY$66:$BG$66,  1),    $AY$66:$BG$66,0)) -   (INDEX($AY72:$BG72,   MATCH(  LARGE(($AY72:$BG72&lt;&gt;"")*($AY$66:$BG$66&lt;AV$66)*$AY$66:$BG$66,  1),    $AY$66:$BG$66,0))  -    INDEX($AY72:$BG72,      MATCH( LARGE(($AY72:$BG72&lt;&gt;"")*($AY$66:$BG$66&gt;AV$66)*$AY$66:$BG$66,     SUM(($AY72:$BG72&lt;&gt;"")*($AY$66:$BG$66&gt;AV$66))   ),  $AY$66:$BG$66,0)))   /         (LARGE(($AY72:$BG72&lt;&gt;"")*($AY$66:$BG$66&gt;AV$66)*$AY$66:$BG$66,     SUM(($AY72:$BG72&lt;&gt;"")*($AY$66:$BG$66&gt;AV$66))   )  -     LARGE(($AY72:$BG72&lt;&gt;"")*($AY$66:$BG$66&lt;AV$66)*$AY$66:$BG$66,  1) )        *        (AV$66-LARGE(($AY72:$BG72&lt;&gt;"")*($AY$66:$BG$66&lt;AV$66)*$AY$66:$BG$66,  1)),BE72)</f>
        <v>-0.63749999999999996</v>
      </c>
      <c r="AW72" s="123">
        <f t="array" ref="AW72">IF(BF72="",  INDEX($AY72:$BG72,   MATCH(  LARGE(($AY72:$BG72&lt;&gt;"")*($AY$66:$BG$66&lt;AW$66)*$AY$66:$BG$66,  1),    $AY$66:$BG$66,0)) -   (INDEX($AY72:$BG72,   MATCH(  LARGE(($AY72:$BG72&lt;&gt;"")*($AY$66:$BG$66&lt;AW$66)*$AY$66:$BG$66,  1),    $AY$66:$BG$66,0))  -    INDEX($AY72:$BG72,      MATCH( LARGE(($AY72:$BG72&lt;&gt;"")*($AY$66:$BG$66&gt;AW$66)*$AY$66:$BG$66,     SUM(($AY72:$BG72&lt;&gt;"")*($AY$66:$BG$66&gt;AW$66))   ),  $AY$66:$BG$66,0)))   /         (LARGE(($AY72:$BG72&lt;&gt;"")*($AY$66:$BG$66&gt;AW$66)*$AY$66:$BG$66,     SUM(($AY72:$BG72&lt;&gt;"")*($AY$66:$BG$66&gt;AW$66))   )  -     LARGE(($AY72:$BG72&lt;&gt;"")*($AY$66:$BG$66&lt;AW$66)*$AY$66:$BG$66,  1) )        *        (AW$66-LARGE(($AY72:$BG72&lt;&gt;"")*($AY$66:$BG$66&lt;AW$66)*$AY$66:$BG$66,  1)),BF72)</f>
        <v>-0.65</v>
      </c>
      <c r="AY72" s="115">
        <f>AVERAGE(AC72:AE72)/ HLOOKUP($AO72,   $C$66:$AE$86,  ROW($AO72)-ROW($AO$65),FALSE)   -1</f>
        <v>-0.46540972381582923</v>
      </c>
      <c r="AZ72" s="124" t="str">
        <f>IF(F32="","",F32)</f>
        <v/>
      </c>
      <c r="BA72" s="124" t="str">
        <f t="shared" ref="BA72:BF72" si="22">IF(G32="","",G32)</f>
        <v/>
      </c>
      <c r="BB72" s="124">
        <f t="shared" si="22"/>
        <v>-0.6</v>
      </c>
      <c r="BC72" s="124" t="str">
        <f t="shared" si="22"/>
        <v/>
      </c>
      <c r="BD72" s="124" t="str">
        <f t="shared" si="22"/>
        <v/>
      </c>
      <c r="BE72" s="124" t="str">
        <f t="shared" si="22"/>
        <v/>
      </c>
      <c r="BF72" s="124">
        <f t="shared" si="22"/>
        <v>-0.65</v>
      </c>
      <c r="BG72" s="124" t="str">
        <f>IF(BF72="",MIN(AY72:BF72),"")</f>
        <v/>
      </c>
      <c r="BI72" s="38"/>
      <c r="BJ72" s="38"/>
      <c r="BK72" s="38"/>
      <c r="BL72" s="38"/>
      <c r="BM72" s="38"/>
      <c r="BN72" s="38"/>
      <c r="BO72" s="38"/>
      <c r="BP72" s="38"/>
      <c r="BQ72" s="38"/>
    </row>
    <row r="73" spans="2:69" x14ac:dyDescent="0.3">
      <c r="B73" s="109" t="s">
        <v>140</v>
      </c>
      <c r="C73" s="120">
        <f>SUM(D100)</f>
        <v>7.4986899369961932</v>
      </c>
      <c r="D73" s="120">
        <f t="shared" ref="D73:AE73" si="23">SUM(E100)</f>
        <v>6.9783760482037742</v>
      </c>
      <c r="E73" s="120">
        <f t="shared" si="23"/>
        <v>6.4459669279326786</v>
      </c>
      <c r="F73" s="120">
        <f t="shared" si="23"/>
        <v>6.7315158503247217</v>
      </c>
      <c r="G73" s="120">
        <f t="shared" si="23"/>
        <v>6.7728931036809517</v>
      </c>
      <c r="H73" s="120">
        <f t="shared" si="23"/>
        <v>6.6926569926977226</v>
      </c>
      <c r="I73" s="120">
        <f t="shared" si="23"/>
        <v>6.7806277427823032</v>
      </c>
      <c r="J73" s="120">
        <f t="shared" si="23"/>
        <v>6.877045525365884</v>
      </c>
      <c r="K73" s="120">
        <f t="shared" si="23"/>
        <v>6.6702097686382746</v>
      </c>
      <c r="L73" s="120">
        <f t="shared" si="23"/>
        <v>6.6147658314305948</v>
      </c>
      <c r="M73" s="120">
        <f t="shared" si="23"/>
        <v>6.6041602499084924</v>
      </c>
      <c r="N73" s="120">
        <f t="shared" si="23"/>
        <v>6.5916220350867079</v>
      </c>
      <c r="O73" s="120">
        <f t="shared" si="23"/>
        <v>6.6413899064261308</v>
      </c>
      <c r="P73" s="120">
        <f t="shared" si="23"/>
        <v>6.5203265451449228</v>
      </c>
      <c r="Q73" s="120">
        <f t="shared" si="23"/>
        <v>6.4980914015334701</v>
      </c>
      <c r="R73" s="120">
        <f t="shared" si="23"/>
        <v>6.5428156879518582</v>
      </c>
      <c r="S73" s="120">
        <f t="shared" si="23"/>
        <v>6.4942181806515018</v>
      </c>
      <c r="T73" s="120">
        <f t="shared" si="23"/>
        <v>6.4740261957459637</v>
      </c>
      <c r="U73" s="120">
        <f t="shared" si="23"/>
        <v>6.5919979316121733</v>
      </c>
      <c r="V73" s="120">
        <f t="shared" si="23"/>
        <v>6.5773830082450635</v>
      </c>
      <c r="W73" s="120">
        <f t="shared" si="23"/>
        <v>6.6739246312555798</v>
      </c>
      <c r="X73" s="120">
        <f t="shared" si="23"/>
        <v>6.4897762377132011</v>
      </c>
      <c r="Y73" s="120">
        <f t="shared" si="23"/>
        <v>6.4649024925802117</v>
      </c>
      <c r="Z73" s="120">
        <f t="shared" si="23"/>
        <v>6.5647222678867516</v>
      </c>
      <c r="AA73" s="120">
        <f t="shared" si="23"/>
        <v>6.614346121710442</v>
      </c>
      <c r="AB73" s="120">
        <f t="shared" si="23"/>
        <v>6.5847023922073387</v>
      </c>
      <c r="AC73" s="120">
        <f t="shared" si="23"/>
        <v>6.6850140126586508</v>
      </c>
      <c r="AD73" s="120">
        <f t="shared" si="23"/>
        <v>6.6346459575006858</v>
      </c>
      <c r="AE73" s="120">
        <f t="shared" si="23"/>
        <v>6.5624926680487841</v>
      </c>
      <c r="AF73" s="121"/>
      <c r="AG73" s="121"/>
      <c r="AH73" s="121"/>
      <c r="AI73" s="121"/>
      <c r="AJ73" s="121"/>
      <c r="AK73" s="121"/>
      <c r="AL73" s="121"/>
      <c r="AM73" s="85"/>
      <c r="AN73" s="85"/>
      <c r="AY73" s="125"/>
      <c r="AZ73" s="115"/>
      <c r="BA73" s="115"/>
      <c r="BB73" s="115"/>
      <c r="BC73" s="115"/>
      <c r="BD73" s="115"/>
      <c r="BE73" s="115"/>
      <c r="BF73" s="115"/>
      <c r="BG73" s="125"/>
      <c r="BI73" s="38"/>
      <c r="BJ73" s="38"/>
      <c r="BK73" s="38"/>
      <c r="BL73" s="38"/>
      <c r="BM73" s="38"/>
      <c r="BN73" s="38"/>
      <c r="BO73" s="38"/>
      <c r="BP73" s="38"/>
      <c r="BQ73" s="38"/>
    </row>
    <row r="74" spans="2:69" x14ac:dyDescent="0.3">
      <c r="B74" t="s">
        <v>137</v>
      </c>
      <c r="C74" s="121">
        <f>SUM(D113)</f>
        <v>0.64739628473546562</v>
      </c>
      <c r="D74" s="121">
        <f t="shared" ref="D74:AE74" si="24">SUM(E113)</f>
        <v>0.45756033174073674</v>
      </c>
      <c r="E74" s="121">
        <f t="shared" si="24"/>
        <v>0.29947467749489537</v>
      </c>
      <c r="F74" s="121">
        <f t="shared" si="24"/>
        <v>0.47312635551450466</v>
      </c>
      <c r="G74" s="121">
        <f t="shared" si="24"/>
        <v>0.47318351654998686</v>
      </c>
      <c r="H74" s="121">
        <f t="shared" si="24"/>
        <v>0.41027193200711543</v>
      </c>
      <c r="I74" s="121">
        <f t="shared" si="24"/>
        <v>0.4778343979410295</v>
      </c>
      <c r="J74" s="121">
        <f t="shared" si="24"/>
        <v>0.49179065637795383</v>
      </c>
      <c r="K74" s="121">
        <f t="shared" si="24"/>
        <v>0.45240596642055164</v>
      </c>
      <c r="L74" s="121">
        <f t="shared" si="24"/>
        <v>0.45360450181323614</v>
      </c>
      <c r="M74" s="121">
        <f t="shared" si="24"/>
        <v>0.3508540171599438</v>
      </c>
      <c r="N74" s="121">
        <f t="shared" si="24"/>
        <v>0.41985200850665139</v>
      </c>
      <c r="O74" s="121">
        <f t="shared" si="24"/>
        <v>0.44721695085335905</v>
      </c>
      <c r="P74" s="121">
        <f t="shared" si="24"/>
        <v>0.30294745420006652</v>
      </c>
      <c r="Q74" s="121">
        <f t="shared" si="24"/>
        <v>0.27702298854677415</v>
      </c>
      <c r="R74" s="121">
        <f t="shared" si="24"/>
        <v>0.29099939389348178</v>
      </c>
      <c r="S74" s="121">
        <f t="shared" si="24"/>
        <v>0.32201696524018941</v>
      </c>
      <c r="T74" s="121">
        <f t="shared" si="24"/>
        <v>0.27724457958689702</v>
      </c>
      <c r="U74" s="121">
        <f t="shared" si="24"/>
        <v>0.32655775293360467</v>
      </c>
      <c r="V74" s="121">
        <f t="shared" si="24"/>
        <v>0.33971613128031225</v>
      </c>
      <c r="W74" s="121">
        <f t="shared" si="24"/>
        <v>0.27898912562701977</v>
      </c>
      <c r="X74" s="121">
        <f t="shared" si="24"/>
        <v>0.20211924681273649</v>
      </c>
      <c r="Y74" s="121">
        <f t="shared" si="24"/>
        <v>0.20329333586924392</v>
      </c>
      <c r="Z74" s="121">
        <f t="shared" si="24"/>
        <v>0.30536383975829701</v>
      </c>
      <c r="AA74" s="121">
        <f t="shared" si="24"/>
        <v>0.22391652067984338</v>
      </c>
      <c r="AB74" s="121">
        <f t="shared" si="24"/>
        <v>0.18185954071164182</v>
      </c>
      <c r="AC74" s="121">
        <f t="shared" si="24"/>
        <v>0.26836876427103351</v>
      </c>
      <c r="AD74" s="121">
        <f t="shared" si="24"/>
        <v>0.19848721093163116</v>
      </c>
      <c r="AE74" s="121">
        <f t="shared" si="24"/>
        <v>0.21175947378590587</v>
      </c>
      <c r="AF74" s="121"/>
      <c r="AG74" s="121"/>
      <c r="AH74" s="121"/>
      <c r="AI74" s="121"/>
      <c r="AJ74" s="121"/>
      <c r="AK74" s="121"/>
      <c r="AL74" s="121"/>
      <c r="AM74" s="85"/>
      <c r="AN74" s="85"/>
      <c r="AQ74" s="54"/>
      <c r="AR74" s="54"/>
      <c r="AS74" s="54"/>
      <c r="AT74" s="54"/>
      <c r="AU74" s="54"/>
      <c r="AV74" s="54"/>
      <c r="AW74" s="54"/>
      <c r="AY74" s="125"/>
      <c r="AZ74" s="127"/>
      <c r="BA74" s="127"/>
      <c r="BB74" s="127"/>
      <c r="BC74" s="127"/>
      <c r="BD74" s="127"/>
      <c r="BE74" s="127"/>
      <c r="BF74" s="127"/>
      <c r="BG74" s="125"/>
      <c r="BI74" s="38"/>
      <c r="BJ74" s="38"/>
      <c r="BK74" s="38"/>
      <c r="BL74" s="38"/>
      <c r="BM74" s="38"/>
      <c r="BN74" s="38"/>
      <c r="BO74" s="38"/>
      <c r="BP74" s="38"/>
      <c r="BQ74" s="38"/>
    </row>
    <row r="75" spans="2:69" x14ac:dyDescent="0.3">
      <c r="B75" t="s">
        <v>138</v>
      </c>
      <c r="C75" s="122">
        <f>C73-C74</f>
        <v>6.8512936522607273</v>
      </c>
      <c r="D75" s="122">
        <f t="shared" ref="D75:AE75" si="25">D73-D74</f>
        <v>6.5208157164630371</v>
      </c>
      <c r="E75" s="122">
        <f t="shared" si="25"/>
        <v>6.1464922504377828</v>
      </c>
      <c r="F75" s="122">
        <f t="shared" si="25"/>
        <v>6.258389494810217</v>
      </c>
      <c r="G75" s="122">
        <f t="shared" si="25"/>
        <v>6.2997095871309652</v>
      </c>
      <c r="H75" s="122">
        <f t="shared" si="25"/>
        <v>6.2823850606906069</v>
      </c>
      <c r="I75" s="122">
        <f t="shared" si="25"/>
        <v>6.3027933448412741</v>
      </c>
      <c r="J75" s="122">
        <f t="shared" si="25"/>
        <v>6.3852548689879303</v>
      </c>
      <c r="K75" s="122">
        <f t="shared" si="25"/>
        <v>6.2178038022177233</v>
      </c>
      <c r="L75" s="122">
        <f t="shared" si="25"/>
        <v>6.1611613296173591</v>
      </c>
      <c r="M75" s="122">
        <f t="shared" si="25"/>
        <v>6.2533062327485487</v>
      </c>
      <c r="N75" s="122">
        <f t="shared" si="25"/>
        <v>6.1717700265800568</v>
      </c>
      <c r="O75" s="122">
        <f t="shared" si="25"/>
        <v>6.194172955572772</v>
      </c>
      <c r="P75" s="122">
        <f t="shared" si="25"/>
        <v>6.2173790909448563</v>
      </c>
      <c r="Q75" s="122">
        <f t="shared" si="25"/>
        <v>6.2210684129866962</v>
      </c>
      <c r="R75" s="122">
        <f t="shared" si="25"/>
        <v>6.2518162940583766</v>
      </c>
      <c r="S75" s="122">
        <f t="shared" si="25"/>
        <v>6.1722012154113122</v>
      </c>
      <c r="T75" s="122">
        <f t="shared" si="25"/>
        <v>6.1967816161590665</v>
      </c>
      <c r="U75" s="122">
        <f t="shared" si="25"/>
        <v>6.2654401786785687</v>
      </c>
      <c r="V75" s="122">
        <f t="shared" si="25"/>
        <v>6.2376668769647514</v>
      </c>
      <c r="W75" s="122">
        <f t="shared" si="25"/>
        <v>6.3949355056285597</v>
      </c>
      <c r="X75" s="122">
        <f t="shared" si="25"/>
        <v>6.2876569909004649</v>
      </c>
      <c r="Y75" s="122">
        <f t="shared" si="25"/>
        <v>6.2616091567109677</v>
      </c>
      <c r="Z75" s="122">
        <f t="shared" si="25"/>
        <v>6.2593584281284542</v>
      </c>
      <c r="AA75" s="122">
        <f t="shared" si="25"/>
        <v>6.3904296010305988</v>
      </c>
      <c r="AB75" s="122">
        <f t="shared" si="25"/>
        <v>6.4028428514956968</v>
      </c>
      <c r="AC75" s="122">
        <f t="shared" si="25"/>
        <v>6.4166452483876171</v>
      </c>
      <c r="AD75" s="122">
        <f t="shared" si="25"/>
        <v>6.4361587465690544</v>
      </c>
      <c r="AE75" s="122">
        <f t="shared" si="25"/>
        <v>6.3507331942628777</v>
      </c>
      <c r="AF75" s="111">
        <f t="shared" ref="AF75:AL77" si="26">HLOOKUP($AO75,   $C$66:$AE$86,  ROW($AO75)-ROW($AO$65),FALSE) *(1+AQ75)</f>
        <v>6.2170965487793355</v>
      </c>
      <c r="AG75" s="111">
        <f t="shared" si="26"/>
        <v>5.9102923582895901</v>
      </c>
      <c r="AH75" s="111">
        <f t="shared" si="26"/>
        <v>5.6034881677998447</v>
      </c>
      <c r="AI75" s="111">
        <f t="shared" si="26"/>
        <v>5.2966839773101002</v>
      </c>
      <c r="AJ75" s="111">
        <f t="shared" si="26"/>
        <v>4.9898797868203548</v>
      </c>
      <c r="AK75" s="111">
        <f t="shared" si="26"/>
        <v>4.6830755963306085</v>
      </c>
      <c r="AL75" s="111">
        <f t="shared" si="26"/>
        <v>4.3762714058408632</v>
      </c>
      <c r="AM75" s="85"/>
      <c r="AN75" s="85"/>
      <c r="AO75">
        <v>2005</v>
      </c>
      <c r="AQ75" s="123">
        <f t="array" ref="AQ75">IF(AZ75="",  INDEX($AY75:$BG75,   MATCH(  LARGE(($AY75:$BG75&lt;&gt;"")*($AY$66:$BG$66&lt;AQ$66)*$AY$66:$BG$66,  1),    $AY$66:$BG$66,0)) -   (INDEX($AY75:$BG75,   MATCH(  LARGE(($AY75:$BG75&lt;&gt;"")*($AY$66:$BG$66&lt;AQ$66)*$AY$66:$BG$66,  1),    $AY$66:$BG$66,0))  -    INDEX($AY75:$BG75,      MATCH( LARGE(($AY75:$BG75&lt;&gt;"")*($AY$66:$BG$66&gt;AQ$66)*$AY$66:$BG$66,     SUM(($AY75:$BG75&lt;&gt;"")*($AY$66:$BG$66&gt;AQ$66))   ),  $AY$66:$BG$66,0)))   /         (LARGE(($AY75:$BG75&lt;&gt;"")*($AY$66:$BG$66&gt;AQ$66)*$AY$66:$BG$66,     SUM(($AY75:$BG75&lt;&gt;"")*($AY$66:$BG$66&gt;AQ$66))   )  -     LARGE(($AY75:$BG75&lt;&gt;"")*($AY$66:$BG$66&lt;AQ$66)*$AY$66:$BG$66,  1) )        *        (AQ$66-LARGE(($AY75:$BG75&lt;&gt;"")*($AY$66:$BG$66&lt;AQ$66)*$AY$66:$BG$66,  1)),AZ75)</f>
        <v>-5.5535453452204286E-3</v>
      </c>
      <c r="AR75" s="123">
        <f t="array" ref="AR75">IF(BA75="",  INDEX($AY75:$BG75,   MATCH(  LARGE(($AY75:$BG75&lt;&gt;"")*($AY$66:$BG$66&lt;AR$66)*$AY$66:$BG$66,  1),    $AY$66:$BG$66,0)) -   (INDEX($AY75:$BG75,   MATCH(  LARGE(($AY75:$BG75&lt;&gt;"")*($AY$66:$BG$66&lt;AR$66)*$AY$66:$BG$66,  1),    $AY$66:$BG$66,0))  -    INDEX($AY75:$BG75,      MATCH( LARGE(($AY75:$BG75&lt;&gt;"")*($AY$66:$BG$66&gt;AR$66)*$AY$66:$BG$66,     SUM(($AY75:$BG75&lt;&gt;"")*($AY$66:$BG$66&gt;AR$66))   ),  $AY$66:$BG$66,0)))   /         (LARGE(($AY75:$BG75&lt;&gt;"")*($AY$66:$BG$66&gt;AR$66)*$AY$66:$BG$66,     SUM(($AY75:$BG75&lt;&gt;"")*($AY$66:$BG$66&gt;AR$66))   )  -     LARGE(($AY75:$BG75&lt;&gt;"")*($AY$66:$BG$66&lt;AR$66)*$AY$66:$BG$66,  1) )        *        (AR$66-LARGE(($AY75:$BG75&lt;&gt;"")*($AY$66:$BG$66&lt;AR$66)*$AY$66:$BG$66,  1)),BA75)</f>
        <v>-5.4627954454350355E-2</v>
      </c>
      <c r="AS75" s="123">
        <f t="array" ref="AS75">IF(BB75="",  INDEX($AY75:$BG75,   MATCH(  LARGE(($AY75:$BG75&lt;&gt;"")*($AY$66:$BG$66&lt;AS$66)*$AY$66:$BG$66,  1),    $AY$66:$BG$66,0)) -   (INDEX($AY75:$BG75,   MATCH(  LARGE(($AY75:$BG75&lt;&gt;"")*($AY$66:$BG$66&lt;AS$66)*$AY$66:$BG$66,  1),    $AY$66:$BG$66,0))  -    INDEX($AY75:$BG75,      MATCH( LARGE(($AY75:$BG75&lt;&gt;"")*($AY$66:$BG$66&gt;AS$66)*$AY$66:$BG$66,     SUM(($AY75:$BG75&lt;&gt;"")*($AY$66:$BG$66&gt;AS$66))   ),  $AY$66:$BG$66,0)))   /         (LARGE(($AY75:$BG75&lt;&gt;"")*($AY$66:$BG$66&gt;AS$66)*$AY$66:$BG$66,     SUM(($AY75:$BG75&lt;&gt;"")*($AY$66:$BG$66&gt;AS$66))   )  -     LARGE(($AY75:$BG75&lt;&gt;"")*($AY$66:$BG$66&lt;AS$66)*$AY$66:$BG$66,  1) )        *        (AS$66-LARGE(($AY75:$BG75&lt;&gt;"")*($AY$66:$BG$66&lt;AS$66)*$AY$66:$BG$66,  1)),BB75)</f>
        <v>-0.10370236356348028</v>
      </c>
      <c r="AT75" s="123">
        <f t="array" ref="AT75">IF(BC75="",  INDEX($AY75:$BG75,   MATCH(  LARGE(($AY75:$BG75&lt;&gt;"")*($AY$66:$BG$66&lt;AT$66)*$AY$66:$BG$66,  1),    $AY$66:$BG$66,0)) -   (INDEX($AY75:$BG75,   MATCH(  LARGE(($AY75:$BG75&lt;&gt;"")*($AY$66:$BG$66&lt;AT$66)*$AY$66:$BG$66,  1),    $AY$66:$BG$66,0))  -    INDEX($AY75:$BG75,      MATCH( LARGE(($AY75:$BG75&lt;&gt;"")*($AY$66:$BG$66&gt;AT$66)*$AY$66:$BG$66,     SUM(($AY75:$BG75&lt;&gt;"")*($AY$66:$BG$66&gt;AT$66))   ),  $AY$66:$BG$66,0)))   /         (LARGE(($AY75:$BG75&lt;&gt;"")*($AY$66:$BG$66&gt;AT$66)*$AY$66:$BG$66,     SUM(($AY75:$BG75&lt;&gt;"")*($AY$66:$BG$66&gt;AT$66))   )  -     LARGE(($AY75:$BG75&lt;&gt;"")*($AY$66:$BG$66&lt;AT$66)*$AY$66:$BG$66,  1) )        *        (AT$66-LARGE(($AY75:$BG75&lt;&gt;"")*($AY$66:$BG$66&lt;AT$66)*$AY$66:$BG$66,  1)),BC75)</f>
        <v>-0.15277677267261019</v>
      </c>
      <c r="AU75" s="123">
        <f t="array" ref="AU75">IF(BD75="",  INDEX($AY75:$BG75,   MATCH(  LARGE(($AY75:$BG75&lt;&gt;"")*($AY$66:$BG$66&lt;AU$66)*$AY$66:$BG$66,  1),    $AY$66:$BG$66,0)) -   (INDEX($AY75:$BG75,   MATCH(  LARGE(($AY75:$BG75&lt;&gt;"")*($AY$66:$BG$66&lt;AU$66)*$AY$66:$BG$66,  1),    $AY$66:$BG$66,0))  -    INDEX($AY75:$BG75,      MATCH( LARGE(($AY75:$BG75&lt;&gt;"")*($AY$66:$BG$66&gt;AU$66)*$AY$66:$BG$66,     SUM(($AY75:$BG75&lt;&gt;"")*($AY$66:$BG$66&gt;AU$66))   ),  $AY$66:$BG$66,0)))   /         (LARGE(($AY75:$BG75&lt;&gt;"")*($AY$66:$BG$66&gt;AU$66)*$AY$66:$BG$66,     SUM(($AY75:$BG75&lt;&gt;"")*($AY$66:$BG$66&gt;AU$66))   )  -     LARGE(($AY75:$BG75&lt;&gt;"")*($AY$66:$BG$66&lt;AU$66)*$AY$66:$BG$66,  1) )        *        (AU$66-LARGE(($AY75:$BG75&lt;&gt;"")*($AY$66:$BG$66&lt;AU$66)*$AY$66:$BG$66,  1)),BD75)</f>
        <v>-0.20185118178174014</v>
      </c>
      <c r="AV75" s="123">
        <f t="array" ref="AV75">IF(BE75="",  INDEX($AY75:$BG75,   MATCH(  LARGE(($AY75:$BG75&lt;&gt;"")*($AY$66:$BG$66&lt;AV$66)*$AY$66:$BG$66,  1),    $AY$66:$BG$66,0)) -   (INDEX($AY75:$BG75,   MATCH(  LARGE(($AY75:$BG75&lt;&gt;"")*($AY$66:$BG$66&lt;AV$66)*$AY$66:$BG$66,  1),    $AY$66:$BG$66,0))  -    INDEX($AY75:$BG75,      MATCH( LARGE(($AY75:$BG75&lt;&gt;"")*($AY$66:$BG$66&gt;AV$66)*$AY$66:$BG$66,     SUM(($AY75:$BG75&lt;&gt;"")*($AY$66:$BG$66&gt;AV$66))   ),  $AY$66:$BG$66,0)))   /         (LARGE(($AY75:$BG75&lt;&gt;"")*($AY$66:$BG$66&gt;AV$66)*$AY$66:$BG$66,     SUM(($AY75:$BG75&lt;&gt;"")*($AY$66:$BG$66&gt;AV$66))   )  -     LARGE(($AY75:$BG75&lt;&gt;"")*($AY$66:$BG$66&lt;AV$66)*$AY$66:$BG$66,  1) )        *        (AV$66-LARGE(($AY75:$BG75&lt;&gt;"")*($AY$66:$BG$66&lt;AV$66)*$AY$66:$BG$66,  1)),BE75)</f>
        <v>-0.25092559089087008</v>
      </c>
      <c r="AW75" s="123">
        <f t="array" ref="AW75">IF(BF75="",  INDEX($AY75:$BG75,   MATCH(  LARGE(($AY75:$BG75&lt;&gt;"")*($AY$66:$BG$66&lt;AW$66)*$AY$66:$BG$66,  1),    $AY$66:$BG$66,0)) -   (INDEX($AY75:$BG75,   MATCH(  LARGE(($AY75:$BG75&lt;&gt;"")*($AY$66:$BG$66&lt;AW$66)*$AY$66:$BG$66,  1),    $AY$66:$BG$66,0))  -    INDEX($AY75:$BG75,      MATCH( LARGE(($AY75:$BG75&lt;&gt;"")*($AY$66:$BG$66&gt;AW$66)*$AY$66:$BG$66,     SUM(($AY75:$BG75&lt;&gt;"")*($AY$66:$BG$66&gt;AW$66))   ),  $AY$66:$BG$66,0)))   /         (LARGE(($AY75:$BG75&lt;&gt;"")*($AY$66:$BG$66&gt;AW$66)*$AY$66:$BG$66,     SUM(($AY75:$BG75&lt;&gt;"")*($AY$66:$BG$66&gt;AW$66))   )  -     LARGE(($AY75:$BG75&lt;&gt;"")*($AY$66:$BG$66&lt;AW$66)*$AY$66:$BG$66,  1) )        *        (AW$66-LARGE(($AY75:$BG75&lt;&gt;"")*($AY$66:$BG$66&lt;AW$66)*$AY$66:$BG$66,  1)),BF75)</f>
        <v>-0.3</v>
      </c>
      <c r="AY75" s="115">
        <f>AVERAGE(AC75:AE75)/ HLOOKUP($AO75,   $C$66:$AE$86,  ROW($AO75)-ROW($AO$65),FALSE)   -1</f>
        <v>2.3891100120257525E-2</v>
      </c>
      <c r="AZ75" s="124" t="str">
        <f t="shared" ref="AZ75:BF77" si="27">IF(F33="","",F33)</f>
        <v/>
      </c>
      <c r="BA75" s="124" t="str">
        <f t="shared" si="27"/>
        <v/>
      </c>
      <c r="BB75" s="124" t="str">
        <f t="shared" si="27"/>
        <v/>
      </c>
      <c r="BC75" s="124" t="str">
        <f t="shared" si="27"/>
        <v/>
      </c>
      <c r="BD75" s="124" t="str">
        <f t="shared" si="27"/>
        <v/>
      </c>
      <c r="BE75" s="124" t="str">
        <f t="shared" si="27"/>
        <v/>
      </c>
      <c r="BF75" s="124">
        <f t="shared" si="27"/>
        <v>-0.3</v>
      </c>
      <c r="BG75" s="124" t="str">
        <f t="shared" ref="BG75:BG77" si="28">IF(BF75="",MIN(AY75:BF75),"")</f>
        <v/>
      </c>
      <c r="BI75" s="38"/>
      <c r="BJ75" s="38"/>
      <c r="BK75" s="38"/>
      <c r="BL75" s="38"/>
      <c r="BM75" s="38"/>
      <c r="BN75" s="38"/>
      <c r="BO75" s="38"/>
      <c r="BP75" s="38"/>
      <c r="BQ75" s="38"/>
    </row>
    <row r="76" spans="2:69" x14ac:dyDescent="0.3">
      <c r="B76" s="109" t="s">
        <v>141</v>
      </c>
      <c r="C76" s="120">
        <f>SUM(D101)</f>
        <v>-14.765663330000015</v>
      </c>
      <c r="D76" s="120">
        <f t="shared" ref="D76:S78" si="29">SUM(E101)</f>
        <v>-27.180786467333363</v>
      </c>
      <c r="E76" s="120">
        <f t="shared" si="29"/>
        <v>-21.079898695666689</v>
      </c>
      <c r="F76" s="120">
        <f t="shared" si="29"/>
        <v>-21.23048994800002</v>
      </c>
      <c r="G76" s="120">
        <f t="shared" si="29"/>
        <v>-14.562577600333345</v>
      </c>
      <c r="H76" s="120">
        <f t="shared" si="29"/>
        <v>-14.061736397333345</v>
      </c>
      <c r="I76" s="120">
        <f t="shared" si="29"/>
        <v>-21.377001271333352</v>
      </c>
      <c r="J76" s="120">
        <f t="shared" si="29"/>
        <v>-17.309044452333346</v>
      </c>
      <c r="K76" s="120">
        <f t="shared" si="29"/>
        <v>-15.548850417000011</v>
      </c>
      <c r="L76" s="120">
        <f t="shared" si="29"/>
        <v>-17.836766266000012</v>
      </c>
      <c r="M76" s="120">
        <f t="shared" si="29"/>
        <v>-18.897818204666681</v>
      </c>
      <c r="N76" s="120">
        <f t="shared" si="29"/>
        <v>-20.774104013333353</v>
      </c>
      <c r="O76" s="120">
        <f t="shared" si="29"/>
        <v>-21.843577945666688</v>
      </c>
      <c r="P76" s="120">
        <f t="shared" si="29"/>
        <v>-22.335247848333353</v>
      </c>
      <c r="Q76" s="120">
        <f t="shared" si="29"/>
        <v>-23.502604970000018</v>
      </c>
      <c r="R76" s="120">
        <f t="shared" si="29"/>
        <v>-24.430457812333355</v>
      </c>
      <c r="S76" s="120">
        <f t="shared" si="29"/>
        <v>-30.538098781666694</v>
      </c>
      <c r="T76" s="120">
        <f t="shared" ref="T76:AE78" si="30">SUM(U101)</f>
        <v>-22.55585458300002</v>
      </c>
      <c r="U76" s="120">
        <f t="shared" si="30"/>
        <v>-21.281662862000019</v>
      </c>
      <c r="V76" s="120">
        <f t="shared" si="30"/>
        <v>-33.852747195000035</v>
      </c>
      <c r="W76" s="120">
        <f t="shared" si="30"/>
        <v>-22.462389538666688</v>
      </c>
      <c r="X76" s="120">
        <f t="shared" si="30"/>
        <v>-22.734144135000022</v>
      </c>
      <c r="Y76" s="120">
        <f t="shared" si="30"/>
        <v>-25.449917714666693</v>
      </c>
      <c r="Z76" s="120">
        <f t="shared" si="30"/>
        <v>-19.041504984333351</v>
      </c>
      <c r="AA76" s="120">
        <f t="shared" si="30"/>
        <v>-21.342579549666688</v>
      </c>
      <c r="AB76" s="120">
        <f t="shared" si="30"/>
        <v>-18.869432313000015</v>
      </c>
      <c r="AC76" s="120">
        <f t="shared" si="30"/>
        <v>-16.75346401333335</v>
      </c>
      <c r="AD76" s="120">
        <f t="shared" si="30"/>
        <v>-17.182482863333348</v>
      </c>
      <c r="AE76" s="120">
        <f t="shared" si="30"/>
        <v>-10.267824527333342</v>
      </c>
      <c r="AF76" s="111">
        <f t="shared" si="26"/>
        <v>-16.126428623188474</v>
      </c>
      <c r="AG76" s="111">
        <f t="shared" si="26"/>
        <v>-18.446158881835913</v>
      </c>
      <c r="AH76" s="111">
        <f t="shared" si="26"/>
        <v>-20.765889140483353</v>
      </c>
      <c r="AI76" s="111">
        <f t="shared" si="26"/>
        <v>-20.765889140483353</v>
      </c>
      <c r="AJ76" s="111">
        <f t="shared" si="26"/>
        <v>-20.765889140483353</v>
      </c>
      <c r="AK76" s="111">
        <f t="shared" si="26"/>
        <v>-21.376650585791687</v>
      </c>
      <c r="AL76" s="111">
        <f t="shared" si="26"/>
        <v>-21.987412031100021</v>
      </c>
      <c r="AM76" s="85"/>
      <c r="AN76" s="85"/>
      <c r="AO76">
        <v>2005</v>
      </c>
      <c r="AQ76" s="123">
        <f t="array" ref="AQ76">IF(AZ76="",  INDEX($AY76:$BG76,   MATCH(  LARGE(($AY76:$BG76&lt;&gt;"")*($AY$66:$BG$66&lt;AQ$66)*$AY$66:$BG$66,  1),    $AY$66:$BG$66,0)) -   (INDEX($AY76:$BG76,   MATCH(  LARGE(($AY76:$BG76&lt;&gt;"")*($AY$66:$BG$66&lt;AQ$66)*$AY$66:$BG$66,  1),    $AY$66:$BG$66,0))  -    INDEX($AY76:$BG76,      MATCH( LARGE(($AY76:$BG76&lt;&gt;"")*($AY$66:$BG$66&gt;AQ$66)*$AY$66:$BG$66,     SUM(($AY76:$BG76&lt;&gt;"")*($AY$66:$BG$66&gt;AQ$66))   ),  $AY$66:$BG$66,0)))   /         (LARGE(($AY76:$BG76&lt;&gt;"")*($AY$66:$BG$66&gt;AQ$66)*$AY$66:$BG$66,     SUM(($AY76:$BG76&lt;&gt;"")*($AY$66:$BG$66&gt;AQ$66))   )  -     LARGE(($AY76:$BG76&lt;&gt;"")*($AY$66:$BG$66&lt;AQ$66)*$AY$66:$BG$66,  1) )        *        (AQ$66-LARGE(($AY76:$BG76&lt;&gt;"")*($AY$66:$BG$66&lt;AQ$66)*$AY$66:$BG$66,  1)),AZ76)</f>
        <v>-0.33990477186034207</v>
      </c>
      <c r="AR76" s="123">
        <f t="array" ref="AR76">IF(BA76="",  INDEX($AY76:$BG76,   MATCH(  LARGE(($AY76:$BG76&lt;&gt;"")*($AY$66:$BG$66&lt;AR$66)*$AY$66:$BG$66,  1),    $AY$66:$BG$66,0)) -   (INDEX($AY76:$BG76,   MATCH(  LARGE(($AY76:$BG76&lt;&gt;"")*($AY$66:$BG$66&lt;AR$66)*$AY$66:$BG$66,  1),    $AY$66:$BG$66,0))  -    INDEX($AY76:$BG76,      MATCH( LARGE(($AY76:$BG76&lt;&gt;"")*($AY$66:$BG$66&gt;AR$66)*$AY$66:$BG$66,     SUM(($AY76:$BG76&lt;&gt;"")*($AY$66:$BG$66&gt;AR$66))   ),  $AY$66:$BG$66,0)))   /         (LARGE(($AY76:$BG76&lt;&gt;"")*($AY$66:$BG$66&gt;AR$66)*$AY$66:$BG$66,     SUM(($AY76:$BG76&lt;&gt;"")*($AY$66:$BG$66&gt;AR$66))   )  -     LARGE(($AY76:$BG76&lt;&gt;"")*($AY$66:$BG$66&lt;AR$66)*$AY$66:$BG$66,  1) )        *        (AR$66-LARGE(($AY76:$BG76&lt;&gt;"")*($AY$66:$BG$66&lt;AR$66)*$AY$66:$BG$66,  1)),BA76)</f>
        <v>-0.24495238593017102</v>
      </c>
      <c r="AS76" s="123">
        <f t="array" ref="AS76">IF(BB76="",  INDEX($AY76:$BG76,   MATCH(  LARGE(($AY76:$BG76&lt;&gt;"")*($AY$66:$BG$66&lt;AS$66)*$AY$66:$BG$66,  1),    $AY$66:$BG$66,0)) -   (INDEX($AY76:$BG76,   MATCH(  LARGE(($AY76:$BG76&lt;&gt;"")*($AY$66:$BG$66&lt;AS$66)*$AY$66:$BG$66,  1),    $AY$66:$BG$66,0))  -    INDEX($AY76:$BG76,      MATCH( LARGE(($AY76:$BG76&lt;&gt;"")*($AY$66:$BG$66&gt;AS$66)*$AY$66:$BG$66,     SUM(($AY76:$BG76&lt;&gt;"")*($AY$66:$BG$66&gt;AS$66))   ),  $AY$66:$BG$66,0)))   /         (LARGE(($AY76:$BG76&lt;&gt;"")*($AY$66:$BG$66&gt;AS$66)*$AY$66:$BG$66,     SUM(($AY76:$BG76&lt;&gt;"")*($AY$66:$BG$66&gt;AS$66))   )  -     LARGE(($AY76:$BG76&lt;&gt;"")*($AY$66:$BG$66&lt;AS$66)*$AY$66:$BG$66,  1) )        *        (AS$66-LARGE(($AY76:$BG76&lt;&gt;"")*($AY$66:$BG$66&lt;AS$66)*$AY$66:$BG$66,  1)),BB76)</f>
        <v>-0.15</v>
      </c>
      <c r="AT76" s="123">
        <f t="array" ref="AT76">IF(BC76="",  INDEX($AY76:$BG76,   MATCH(  LARGE(($AY76:$BG76&lt;&gt;"")*($AY$66:$BG$66&lt;AT$66)*$AY$66:$BG$66,  1),    $AY$66:$BG$66,0)) -   (INDEX($AY76:$BG76,   MATCH(  LARGE(($AY76:$BG76&lt;&gt;"")*($AY$66:$BG$66&lt;AT$66)*$AY$66:$BG$66,  1),    $AY$66:$BG$66,0))  -    INDEX($AY76:$BG76,      MATCH( LARGE(($AY76:$BG76&lt;&gt;"")*($AY$66:$BG$66&gt;AT$66)*$AY$66:$BG$66,     SUM(($AY76:$BG76&lt;&gt;"")*($AY$66:$BG$66&gt;AT$66))   ),  $AY$66:$BG$66,0)))   /         (LARGE(($AY76:$BG76&lt;&gt;"")*($AY$66:$BG$66&gt;AT$66)*$AY$66:$BG$66,     SUM(($AY76:$BG76&lt;&gt;"")*($AY$66:$BG$66&gt;AT$66))   )  -     LARGE(($AY76:$BG76&lt;&gt;"")*($AY$66:$BG$66&lt;AT$66)*$AY$66:$BG$66,  1) )        *        (AT$66-LARGE(($AY76:$BG76&lt;&gt;"")*($AY$66:$BG$66&lt;AT$66)*$AY$66:$BG$66,  1)),BC76)</f>
        <v>-0.15</v>
      </c>
      <c r="AU76" s="123">
        <f t="array" ref="AU76">IF(BD76="",  INDEX($AY76:$BG76,   MATCH(  LARGE(($AY76:$BG76&lt;&gt;"")*($AY$66:$BG$66&lt;AU$66)*$AY$66:$BG$66,  1),    $AY$66:$BG$66,0)) -   (INDEX($AY76:$BG76,   MATCH(  LARGE(($AY76:$BG76&lt;&gt;"")*($AY$66:$BG$66&lt;AU$66)*$AY$66:$BG$66,  1),    $AY$66:$BG$66,0))  -    INDEX($AY76:$BG76,      MATCH( LARGE(($AY76:$BG76&lt;&gt;"")*($AY$66:$BG$66&gt;AU$66)*$AY$66:$BG$66,     SUM(($AY76:$BG76&lt;&gt;"")*($AY$66:$BG$66&gt;AU$66))   ),  $AY$66:$BG$66,0)))   /         (LARGE(($AY76:$BG76&lt;&gt;"")*($AY$66:$BG$66&gt;AU$66)*$AY$66:$BG$66,     SUM(($AY76:$BG76&lt;&gt;"")*($AY$66:$BG$66&gt;AU$66))   )  -     LARGE(($AY76:$BG76&lt;&gt;"")*($AY$66:$BG$66&lt;AU$66)*$AY$66:$BG$66,  1) )        *        (AU$66-LARGE(($AY76:$BG76&lt;&gt;"")*($AY$66:$BG$66&lt;AU$66)*$AY$66:$BG$66,  1)),BD76)</f>
        <v>-0.15</v>
      </c>
      <c r="AV76" s="123">
        <f t="array" ref="AV76">IF(BE76="",  INDEX($AY76:$BG76,   MATCH(  LARGE(($AY76:$BG76&lt;&gt;"")*($AY$66:$BG$66&lt;AV$66)*$AY$66:$BG$66,  1),    $AY$66:$BG$66,0)) -   (INDEX($AY76:$BG76,   MATCH(  LARGE(($AY76:$BG76&lt;&gt;"")*($AY$66:$BG$66&lt;AV$66)*$AY$66:$BG$66,  1),    $AY$66:$BG$66,0))  -    INDEX($AY76:$BG76,      MATCH( LARGE(($AY76:$BG76&lt;&gt;"")*($AY$66:$BG$66&gt;AV$66)*$AY$66:$BG$66,     SUM(($AY76:$BG76&lt;&gt;"")*($AY$66:$BG$66&gt;AV$66))   ),  $AY$66:$BG$66,0)))   /         (LARGE(($AY76:$BG76&lt;&gt;"")*($AY$66:$BG$66&gt;AV$66)*$AY$66:$BG$66,     SUM(($AY76:$BG76&lt;&gt;"")*($AY$66:$BG$66&gt;AV$66))   )  -     LARGE(($AY76:$BG76&lt;&gt;"")*($AY$66:$BG$66&lt;AV$66)*$AY$66:$BG$66,  1) )        *        (AV$66-LARGE(($AY76:$BG76&lt;&gt;"")*($AY$66:$BG$66&lt;AV$66)*$AY$66:$BG$66,  1)),BE76)</f>
        <v>-0.125</v>
      </c>
      <c r="AW76" s="123">
        <f t="array" ref="AW76">IF(BF76="",  INDEX($AY76:$BG76,   MATCH(  LARGE(($AY76:$BG76&lt;&gt;"")*($AY$66:$BG$66&lt;AW$66)*$AY$66:$BG$66,  1),    $AY$66:$BG$66,0)) -   (INDEX($AY76:$BG76,   MATCH(  LARGE(($AY76:$BG76&lt;&gt;"")*($AY$66:$BG$66&lt;AW$66)*$AY$66:$BG$66,  1),    $AY$66:$BG$66,0))  -    INDEX($AY76:$BG76,      MATCH( LARGE(($AY76:$BG76&lt;&gt;"")*($AY$66:$BG$66&gt;AW$66)*$AY$66:$BG$66,     SUM(($AY76:$BG76&lt;&gt;"")*($AY$66:$BG$66&gt;AW$66))   ),  $AY$66:$BG$66,0)))   /         (LARGE(($AY76:$BG76&lt;&gt;"")*($AY$66:$BG$66&gt;AW$66)*$AY$66:$BG$66,     SUM(($AY76:$BG76&lt;&gt;"")*($AY$66:$BG$66&gt;AW$66))   )  -     LARGE(($AY76:$BG76&lt;&gt;"")*($AY$66:$BG$66&lt;AW$66)*$AY$66:$BG$66,  1) )        *        (AW$66-LARGE(($AY76:$BG76&lt;&gt;"")*($AY$66:$BG$66&lt;AW$66)*$AY$66:$BG$66,  1)),BF76)</f>
        <v>-0.1</v>
      </c>
      <c r="AY76" s="115">
        <f>AVERAGE(AC76:AE76)/ HLOOKUP($AO76,   $C$66:$AE$86,  ROW($AO76)-ROW($AO$65),FALSE)   -1</f>
        <v>-0.39687620341844465</v>
      </c>
      <c r="AZ76" s="124" t="str">
        <f t="shared" si="27"/>
        <v/>
      </c>
      <c r="BA76" s="124" t="str">
        <f t="shared" si="27"/>
        <v/>
      </c>
      <c r="BB76" s="124">
        <f t="shared" si="27"/>
        <v>-0.15</v>
      </c>
      <c r="BC76" s="124" t="str">
        <f t="shared" si="27"/>
        <v/>
      </c>
      <c r="BD76" s="124">
        <f t="shared" si="27"/>
        <v>-0.15</v>
      </c>
      <c r="BE76" s="124" t="str">
        <f t="shared" si="27"/>
        <v/>
      </c>
      <c r="BF76" s="124">
        <f t="shared" si="27"/>
        <v>-0.1</v>
      </c>
      <c r="BG76" s="124" t="str">
        <f t="shared" si="28"/>
        <v/>
      </c>
      <c r="BI76" s="38"/>
      <c r="BJ76" s="38"/>
      <c r="BK76" s="38"/>
      <c r="BL76" s="38"/>
      <c r="BM76" s="38"/>
      <c r="BN76" s="38"/>
      <c r="BO76" s="38"/>
      <c r="BP76" s="38"/>
      <c r="BQ76" s="38"/>
    </row>
    <row r="77" spans="2:69" x14ac:dyDescent="0.3">
      <c r="B77" s="109" t="s">
        <v>142</v>
      </c>
      <c r="C77" s="120">
        <f>SUM(D102)</f>
        <v>4.6691561577115106</v>
      </c>
      <c r="D77" s="120">
        <f t="shared" si="29"/>
        <v>4.7240100409727663</v>
      </c>
      <c r="E77" s="120">
        <f t="shared" si="29"/>
        <v>4.7365970429788229</v>
      </c>
      <c r="F77" s="120">
        <f t="shared" si="29"/>
        <v>4.7311798044766693</v>
      </c>
      <c r="G77" s="120">
        <f t="shared" si="29"/>
        <v>4.6672712832921075</v>
      </c>
      <c r="H77" s="120">
        <f t="shared" si="29"/>
        <v>4.5960178231864983</v>
      </c>
      <c r="I77" s="120">
        <f t="shared" si="29"/>
        <v>4.4909789768517649</v>
      </c>
      <c r="J77" s="120">
        <f t="shared" si="29"/>
        <v>4.3641314453730988</v>
      </c>
      <c r="K77" s="120">
        <f t="shared" si="29"/>
        <v>4.166323176416908</v>
      </c>
      <c r="L77" s="120">
        <f t="shared" si="29"/>
        <v>4.06445779923805</v>
      </c>
      <c r="M77" s="120">
        <f t="shared" si="29"/>
        <v>3.8171451309431155</v>
      </c>
      <c r="N77" s="120">
        <f t="shared" si="29"/>
        <v>3.6576982746675761</v>
      </c>
      <c r="O77" s="120">
        <f t="shared" si="29"/>
        <v>3.4042889089331343</v>
      </c>
      <c r="P77" s="120">
        <f t="shared" si="29"/>
        <v>3.2040045314936982</v>
      </c>
      <c r="Q77" s="120">
        <f t="shared" si="29"/>
        <v>3.0497297565089516</v>
      </c>
      <c r="R77" s="120">
        <f t="shared" si="29"/>
        <v>2.8121487405138312</v>
      </c>
      <c r="S77" s="120">
        <f t="shared" si="29"/>
        <v>2.8873583628952502</v>
      </c>
      <c r="T77" s="120">
        <f t="shared" si="30"/>
        <v>2.7853145939239212</v>
      </c>
      <c r="U77" s="120">
        <f t="shared" si="30"/>
        <v>2.6650179989490264</v>
      </c>
      <c r="V77" s="120">
        <f t="shared" si="30"/>
        <v>2.5612383485061998</v>
      </c>
      <c r="W77" s="120">
        <f t="shared" si="30"/>
        <v>2.5631015159409354</v>
      </c>
      <c r="X77" s="120">
        <f t="shared" si="30"/>
        <v>2.4751490882059661</v>
      </c>
      <c r="Y77" s="120">
        <f t="shared" si="30"/>
        <v>2.4175957749460122</v>
      </c>
      <c r="Z77" s="120">
        <f t="shared" si="30"/>
        <v>2.2937323661748201</v>
      </c>
      <c r="AA77" s="120">
        <f t="shared" si="30"/>
        <v>2.1599738527749999</v>
      </c>
      <c r="AB77" s="120">
        <f t="shared" si="30"/>
        <v>2.0926504896300004</v>
      </c>
      <c r="AC77" s="120">
        <f t="shared" si="30"/>
        <v>1.9554942813309999</v>
      </c>
      <c r="AD77" s="120">
        <f t="shared" si="30"/>
        <v>1.8569788172420003</v>
      </c>
      <c r="AE77" s="120">
        <f t="shared" si="30"/>
        <v>1.819809038724</v>
      </c>
      <c r="AF77" s="111">
        <f t="shared" si="26"/>
        <v>1.703757867662046</v>
      </c>
      <c r="AG77" s="111">
        <f t="shared" si="26"/>
        <v>1.4143086819337893</v>
      </c>
      <c r="AH77" s="111">
        <f t="shared" si="26"/>
        <v>1.1248594962055325</v>
      </c>
      <c r="AI77" s="111">
        <f t="shared" si="26"/>
        <v>0.98425205917984082</v>
      </c>
      <c r="AJ77" s="111">
        <f t="shared" si="26"/>
        <v>0.84364462215414948</v>
      </c>
      <c r="AK77" s="111">
        <f t="shared" si="26"/>
        <v>0.70303718512845781</v>
      </c>
      <c r="AL77" s="111">
        <f t="shared" si="26"/>
        <v>0.56242974810276614</v>
      </c>
      <c r="AM77" s="85"/>
      <c r="AN77" s="85"/>
      <c r="AO77">
        <v>2005</v>
      </c>
      <c r="AQ77" s="123">
        <f t="array" ref="AQ77">IF(AZ77="",  INDEX($AY77:$BG77,   MATCH(  LARGE(($AY77:$BG77&lt;&gt;"")*($AY$66:$BG$66&lt;AQ$66)*$AY$66:$BG$66,  1),    $AY$66:$BG$66,0)) -   (INDEX($AY77:$BG77,   MATCH(  LARGE(($AY77:$BG77&lt;&gt;"")*($AY$66:$BG$66&lt;AQ$66)*$AY$66:$BG$66,  1),    $AY$66:$BG$66,0))  -    INDEX($AY77:$BG77,      MATCH( LARGE(($AY77:$BG77&lt;&gt;"")*($AY$66:$BG$66&gt;AQ$66)*$AY$66:$BG$66,     SUM(($AY77:$BG77&lt;&gt;"")*($AY$66:$BG$66&gt;AQ$66))   ),  $AY$66:$BG$66,0)))   /         (LARGE(($AY77:$BG77&lt;&gt;"")*($AY$66:$BG$66&gt;AQ$66)*$AY$66:$BG$66,     SUM(($AY77:$BG77&lt;&gt;"")*($AY$66:$BG$66&gt;AQ$66))   )  -     LARGE(($AY77:$BG77&lt;&gt;"")*($AY$66:$BG$66&lt;AQ$66)*$AY$66:$BG$66,  1) )        *        (AQ$66-LARGE(($AY77:$BG77&lt;&gt;"")*($AY$66:$BG$66&lt;AQ$66)*$AY$66:$BG$66,  1)),AZ77)</f>
        <v>-0.3941437580749238</v>
      </c>
      <c r="AR77" s="123">
        <f t="array" ref="AR77">IF(BA77="",  INDEX($AY77:$BG77,   MATCH(  LARGE(($AY77:$BG77&lt;&gt;"")*($AY$66:$BG$66&lt;AR$66)*$AY$66:$BG$66,  1),    $AY$66:$BG$66,0)) -   (INDEX($AY77:$BG77,   MATCH(  LARGE(($AY77:$BG77&lt;&gt;"")*($AY$66:$BG$66&lt;AR$66)*$AY$66:$BG$66,  1),    $AY$66:$BG$66,0))  -    INDEX($AY77:$BG77,      MATCH( LARGE(($AY77:$BG77&lt;&gt;"")*($AY$66:$BG$66&gt;AR$66)*$AY$66:$BG$66,     SUM(($AY77:$BG77&lt;&gt;"")*($AY$66:$BG$66&gt;AR$66))   ),  $AY$66:$BG$66,0)))   /         (LARGE(($AY77:$BG77&lt;&gt;"")*($AY$66:$BG$66&gt;AR$66)*$AY$66:$BG$66,     SUM(($AY77:$BG77&lt;&gt;"")*($AY$66:$BG$66&gt;AR$66))   )  -     LARGE(($AY77:$BG77&lt;&gt;"")*($AY$66:$BG$66&lt;AR$66)*$AY$66:$BG$66,  1) )        *        (AR$66-LARGE(($AY77:$BG77&lt;&gt;"")*($AY$66:$BG$66&lt;AR$66)*$AY$66:$BG$66,  1)),BA77)</f>
        <v>-0.49707187903746186</v>
      </c>
      <c r="AS77" s="123">
        <f t="array" ref="AS77">IF(BB77="",  INDEX($AY77:$BG77,   MATCH(  LARGE(($AY77:$BG77&lt;&gt;"")*($AY$66:$BG$66&lt;AS$66)*$AY$66:$BG$66,  1),    $AY$66:$BG$66,0)) -   (INDEX($AY77:$BG77,   MATCH(  LARGE(($AY77:$BG77&lt;&gt;"")*($AY$66:$BG$66&lt;AS$66)*$AY$66:$BG$66,  1),    $AY$66:$BG$66,0))  -    INDEX($AY77:$BG77,      MATCH( LARGE(($AY77:$BG77&lt;&gt;"")*($AY$66:$BG$66&gt;AS$66)*$AY$66:$BG$66,     SUM(($AY77:$BG77&lt;&gt;"")*($AY$66:$BG$66&gt;AS$66))   ),  $AY$66:$BG$66,0)))   /         (LARGE(($AY77:$BG77&lt;&gt;"")*($AY$66:$BG$66&gt;AS$66)*$AY$66:$BG$66,     SUM(($AY77:$BG77&lt;&gt;"")*($AY$66:$BG$66&gt;AS$66))   )  -     LARGE(($AY77:$BG77&lt;&gt;"")*($AY$66:$BG$66&lt;AS$66)*$AY$66:$BG$66,  1) )        *        (AS$66-LARGE(($AY77:$BG77&lt;&gt;"")*($AY$66:$BG$66&lt;AS$66)*$AY$66:$BG$66,  1)),BB77)</f>
        <v>-0.6</v>
      </c>
      <c r="AT77" s="123">
        <f t="array" ref="AT77">IF(BC77="",  INDEX($AY77:$BG77,   MATCH(  LARGE(($AY77:$BG77&lt;&gt;"")*($AY$66:$BG$66&lt;AT$66)*$AY$66:$BG$66,  1),    $AY$66:$BG$66,0)) -   (INDEX($AY77:$BG77,   MATCH(  LARGE(($AY77:$BG77&lt;&gt;"")*($AY$66:$BG$66&lt;AT$66)*$AY$66:$BG$66,  1),    $AY$66:$BG$66,0))  -    INDEX($AY77:$BG77,      MATCH( LARGE(($AY77:$BG77&lt;&gt;"")*($AY$66:$BG$66&gt;AT$66)*$AY$66:$BG$66,     SUM(($AY77:$BG77&lt;&gt;"")*($AY$66:$BG$66&gt;AT$66))   ),  $AY$66:$BG$66,0)))   /         (LARGE(($AY77:$BG77&lt;&gt;"")*($AY$66:$BG$66&gt;AT$66)*$AY$66:$BG$66,     SUM(($AY77:$BG77&lt;&gt;"")*($AY$66:$BG$66&gt;AT$66))   )  -     LARGE(($AY77:$BG77&lt;&gt;"")*($AY$66:$BG$66&lt;AT$66)*$AY$66:$BG$66,  1) )        *        (AT$66-LARGE(($AY77:$BG77&lt;&gt;"")*($AY$66:$BG$66&lt;AT$66)*$AY$66:$BG$66,  1)),BC77)</f>
        <v>-0.65</v>
      </c>
      <c r="AU77" s="123">
        <f t="array" ref="AU77">IF(BD77="",  INDEX($AY77:$BG77,   MATCH(  LARGE(($AY77:$BG77&lt;&gt;"")*($AY$66:$BG$66&lt;AU$66)*$AY$66:$BG$66,  1),    $AY$66:$BG$66,0)) -   (INDEX($AY77:$BG77,   MATCH(  LARGE(($AY77:$BG77&lt;&gt;"")*($AY$66:$BG$66&lt;AU$66)*$AY$66:$BG$66,  1),    $AY$66:$BG$66,0))  -    INDEX($AY77:$BG77,      MATCH( LARGE(($AY77:$BG77&lt;&gt;"")*($AY$66:$BG$66&gt;AU$66)*$AY$66:$BG$66,     SUM(($AY77:$BG77&lt;&gt;"")*($AY$66:$BG$66&gt;AU$66))   ),  $AY$66:$BG$66,0)))   /         (LARGE(($AY77:$BG77&lt;&gt;"")*($AY$66:$BG$66&gt;AU$66)*$AY$66:$BG$66,     SUM(($AY77:$BG77&lt;&gt;"")*($AY$66:$BG$66&gt;AU$66))   )  -     LARGE(($AY77:$BG77&lt;&gt;"")*($AY$66:$BG$66&lt;AU$66)*$AY$66:$BG$66,  1) )        *        (AU$66-LARGE(($AY77:$BG77&lt;&gt;"")*($AY$66:$BG$66&lt;AU$66)*$AY$66:$BG$66,  1)),BD77)</f>
        <v>-0.7</v>
      </c>
      <c r="AV77" s="123">
        <f t="array" ref="AV77">IF(BE77="",  INDEX($AY77:$BG77,   MATCH(  LARGE(($AY77:$BG77&lt;&gt;"")*($AY$66:$BG$66&lt;AV$66)*$AY$66:$BG$66,  1),    $AY$66:$BG$66,0)) -   (INDEX($AY77:$BG77,   MATCH(  LARGE(($AY77:$BG77&lt;&gt;"")*($AY$66:$BG$66&lt;AV$66)*$AY$66:$BG$66,  1),    $AY$66:$BG$66,0))  -    INDEX($AY77:$BG77,      MATCH( LARGE(($AY77:$BG77&lt;&gt;"")*($AY$66:$BG$66&gt;AV$66)*$AY$66:$BG$66,     SUM(($AY77:$BG77&lt;&gt;"")*($AY$66:$BG$66&gt;AV$66))   ),  $AY$66:$BG$66,0)))   /         (LARGE(($AY77:$BG77&lt;&gt;"")*($AY$66:$BG$66&gt;AV$66)*$AY$66:$BG$66,     SUM(($AY77:$BG77&lt;&gt;"")*($AY$66:$BG$66&gt;AV$66))   )  -     LARGE(($AY77:$BG77&lt;&gt;"")*($AY$66:$BG$66&lt;AV$66)*$AY$66:$BG$66,  1) )        *        (AV$66-LARGE(($AY77:$BG77&lt;&gt;"")*($AY$66:$BG$66&lt;AV$66)*$AY$66:$BG$66,  1)),BE77)</f>
        <v>-0.75</v>
      </c>
      <c r="AW77" s="123">
        <f t="array" ref="AW77">IF(BF77="",  INDEX($AY77:$BG77,   MATCH(  LARGE(($AY77:$BG77&lt;&gt;"")*($AY$66:$BG$66&lt;AW$66)*$AY$66:$BG$66,  1),    $AY$66:$BG$66,0)) -   (INDEX($AY77:$BG77,   MATCH(  LARGE(($AY77:$BG77&lt;&gt;"")*($AY$66:$BG$66&lt;AW$66)*$AY$66:$BG$66,  1),    $AY$66:$BG$66,0))  -    INDEX($AY77:$BG77,      MATCH( LARGE(($AY77:$BG77&lt;&gt;"")*($AY$66:$BG$66&gt;AW$66)*$AY$66:$BG$66,     SUM(($AY77:$BG77&lt;&gt;"")*($AY$66:$BG$66&gt;AW$66))   ),  $AY$66:$BG$66,0)))   /         (LARGE(($AY77:$BG77&lt;&gt;"")*($AY$66:$BG$66&gt;AW$66)*$AY$66:$BG$66,     SUM(($AY77:$BG77&lt;&gt;"")*($AY$66:$BG$66&gt;AW$66))   )  -     LARGE(($AY77:$BG77&lt;&gt;"")*($AY$66:$BG$66&lt;AW$66)*$AY$66:$BG$66,  1) )        *        (AW$66-LARGE(($AY77:$BG77&lt;&gt;"")*($AY$66:$BG$66&lt;AW$66)*$AY$66:$BG$66,  1)),BF77)</f>
        <v>-0.8</v>
      </c>
      <c r="AY77" s="115">
        <f>AVERAGE(AC77:AE77)/ HLOOKUP($AO77,   $C$66:$AE$86,  ROW($AO77)-ROW($AO$65),FALSE)   -1</f>
        <v>-0.33238688549740092</v>
      </c>
      <c r="AZ77" s="124" t="str">
        <f t="shared" si="27"/>
        <v/>
      </c>
      <c r="BA77" s="124" t="str">
        <f t="shared" si="27"/>
        <v/>
      </c>
      <c r="BB77" s="124">
        <f t="shared" si="27"/>
        <v>-0.6</v>
      </c>
      <c r="BC77" s="124" t="str">
        <f t="shared" si="27"/>
        <v/>
      </c>
      <c r="BD77" s="124" t="str">
        <f t="shared" si="27"/>
        <v/>
      </c>
      <c r="BE77" s="124" t="str">
        <f t="shared" si="27"/>
        <v/>
      </c>
      <c r="BF77" s="124">
        <f t="shared" si="27"/>
        <v>-0.8</v>
      </c>
      <c r="BG77" s="124" t="str">
        <f t="shared" si="28"/>
        <v/>
      </c>
      <c r="BI77" s="38"/>
      <c r="BJ77" s="38"/>
      <c r="BK77" s="38"/>
      <c r="BL77" s="38"/>
      <c r="BM77" s="38"/>
      <c r="BN77" s="38"/>
      <c r="BO77" s="38"/>
      <c r="BP77" s="38"/>
      <c r="BQ77" s="38"/>
    </row>
    <row r="78" spans="2:69" x14ac:dyDescent="0.3">
      <c r="B78" s="128" t="s">
        <v>143</v>
      </c>
      <c r="C78" s="121">
        <f>SUM(D103)</f>
        <v>0</v>
      </c>
      <c r="D78" s="121">
        <f t="shared" si="29"/>
        <v>0</v>
      </c>
      <c r="E78" s="121">
        <f t="shared" si="29"/>
        <v>0</v>
      </c>
      <c r="F78" s="121">
        <f t="shared" si="29"/>
        <v>0</v>
      </c>
      <c r="G78" s="121">
        <f t="shared" si="29"/>
        <v>0</v>
      </c>
      <c r="H78" s="121">
        <f t="shared" si="29"/>
        <v>0</v>
      </c>
      <c r="I78" s="121">
        <f t="shared" si="29"/>
        <v>0</v>
      </c>
      <c r="J78" s="121">
        <f t="shared" si="29"/>
        <v>0</v>
      </c>
      <c r="K78" s="121">
        <f t="shared" si="29"/>
        <v>0</v>
      </c>
      <c r="L78" s="121">
        <f t="shared" si="29"/>
        <v>0</v>
      </c>
      <c r="M78" s="121">
        <f t="shared" si="29"/>
        <v>0</v>
      </c>
      <c r="N78" s="121">
        <f t="shared" si="29"/>
        <v>0</v>
      </c>
      <c r="O78" s="121">
        <f t="shared" si="29"/>
        <v>0</v>
      </c>
      <c r="P78" s="121">
        <f t="shared" si="29"/>
        <v>0</v>
      </c>
      <c r="Q78" s="121">
        <f t="shared" si="29"/>
        <v>0</v>
      </c>
      <c r="R78" s="121">
        <f t="shared" si="29"/>
        <v>0</v>
      </c>
      <c r="S78" s="121">
        <f t="shared" si="29"/>
        <v>0</v>
      </c>
      <c r="T78" s="121">
        <f t="shared" si="30"/>
        <v>0</v>
      </c>
      <c r="U78" s="121">
        <f t="shared" si="30"/>
        <v>0</v>
      </c>
      <c r="V78" s="121">
        <f t="shared" si="30"/>
        <v>0</v>
      </c>
      <c r="W78" s="121">
        <f t="shared" si="30"/>
        <v>0</v>
      </c>
      <c r="X78" s="121">
        <f t="shared" si="30"/>
        <v>0</v>
      </c>
      <c r="Y78" s="121">
        <f t="shared" si="30"/>
        <v>0</v>
      </c>
      <c r="Z78" s="121">
        <f t="shared" si="30"/>
        <v>0</v>
      </c>
      <c r="AA78" s="121">
        <f t="shared" si="30"/>
        <v>0</v>
      </c>
      <c r="AB78" s="121">
        <f t="shared" si="30"/>
        <v>0</v>
      </c>
      <c r="AC78" s="121">
        <f t="shared" si="30"/>
        <v>0</v>
      </c>
      <c r="AD78" s="121">
        <f t="shared" si="30"/>
        <v>0</v>
      </c>
      <c r="AE78" s="121">
        <f t="shared" si="30"/>
        <v>0</v>
      </c>
      <c r="AF78" s="121"/>
      <c r="AG78" s="121"/>
      <c r="AH78" s="121"/>
      <c r="AI78" s="121"/>
      <c r="AJ78" s="121"/>
      <c r="AK78" s="121"/>
      <c r="AL78" s="121"/>
      <c r="AM78" s="85"/>
      <c r="AN78" s="85"/>
      <c r="AQ78" s="54"/>
      <c r="AR78" s="54"/>
      <c r="AS78" s="54"/>
      <c r="AT78" s="54"/>
      <c r="AU78" s="54"/>
      <c r="AV78" s="54"/>
      <c r="AW78" s="54"/>
      <c r="AY78" s="125"/>
      <c r="AZ78" s="127"/>
      <c r="BA78" s="127"/>
      <c r="BB78" s="127"/>
      <c r="BC78" s="127"/>
      <c r="BD78" s="127"/>
      <c r="BE78" s="127"/>
      <c r="BF78" s="127"/>
      <c r="BG78" s="125"/>
      <c r="BI78" s="38"/>
      <c r="BJ78" s="38"/>
      <c r="BK78" s="38"/>
      <c r="BL78" s="38"/>
      <c r="BM78" s="38"/>
      <c r="BN78" s="38"/>
      <c r="BO78" s="38"/>
      <c r="BP78" s="38"/>
      <c r="BQ78" s="38"/>
    </row>
    <row r="79" spans="2:69" x14ac:dyDescent="0.3">
      <c r="AM79" s="85"/>
      <c r="AN79" s="85"/>
      <c r="AY79" s="125"/>
      <c r="AZ79" s="115"/>
      <c r="BA79" s="115"/>
      <c r="BB79" s="115"/>
      <c r="BC79" s="115"/>
      <c r="BD79" s="115"/>
      <c r="BE79" s="115"/>
      <c r="BF79" s="115"/>
      <c r="BG79" s="125"/>
      <c r="BI79" s="38"/>
      <c r="BJ79" s="38"/>
      <c r="BK79" s="38"/>
      <c r="BL79" s="38"/>
      <c r="BM79" s="38"/>
      <c r="BN79" s="38"/>
      <c r="BO79" s="38"/>
      <c r="BP79" s="38"/>
      <c r="BQ79" s="38"/>
    </row>
    <row r="80" spans="2:69" x14ac:dyDescent="0.3">
      <c r="B80" s="129" t="s">
        <v>144</v>
      </c>
      <c r="AM80" s="85"/>
      <c r="AN80" s="85"/>
      <c r="AY80" s="125"/>
      <c r="AZ80" s="130" t="str">
        <f t="shared" ref="AZ80:BF80" si="31">IF(C$21="","",    IF(C$20&gt;=$C$15,    C$21, ""))</f>
        <v/>
      </c>
      <c r="BA80" s="130" t="str">
        <f t="shared" si="31"/>
        <v/>
      </c>
      <c r="BB80" s="130" t="str">
        <f t="shared" si="31"/>
        <v/>
      </c>
      <c r="BC80" s="130" t="str">
        <f t="shared" si="31"/>
        <v/>
      </c>
      <c r="BD80" s="130" t="str">
        <f t="shared" si="31"/>
        <v/>
      </c>
      <c r="BE80" s="130" t="str">
        <f t="shared" si="31"/>
        <v/>
      </c>
      <c r="BF80" s="130" t="str">
        <f t="shared" si="31"/>
        <v/>
      </c>
      <c r="BG80" s="125"/>
      <c r="BI80" s="38"/>
      <c r="BJ80" s="38"/>
      <c r="BK80" s="38"/>
      <c r="BL80" s="38"/>
      <c r="BM80" s="38"/>
      <c r="BN80" s="38"/>
      <c r="BO80" s="38"/>
      <c r="BP80" s="38"/>
      <c r="BQ80" s="38"/>
    </row>
    <row r="81" spans="2:69" x14ac:dyDescent="0.3">
      <c r="B81" t="s">
        <v>145</v>
      </c>
      <c r="AM81" s="85"/>
      <c r="AN81" s="85"/>
      <c r="AY81" s="125"/>
      <c r="AZ81" s="131" t="str">
        <f>IF($C$18="","",    IF(AZ$66&gt;$C$15,    $C$18, ""))</f>
        <v/>
      </c>
      <c r="BA81" s="131"/>
      <c r="BB81" s="131" t="str">
        <f t="shared" ref="BB81:BF81" si="32">IF($C$18="","",    IF(BB$66&gt;$C$15,    $C$18, ""))</f>
        <v/>
      </c>
      <c r="BC81" s="131" t="str">
        <f t="shared" si="32"/>
        <v/>
      </c>
      <c r="BD81" s="131">
        <f t="shared" si="32"/>
        <v>-5.0000000000000001E-3</v>
      </c>
      <c r="BE81" s="131">
        <f t="shared" si="32"/>
        <v>-5.0000000000000001E-3</v>
      </c>
      <c r="BF81" s="131">
        <f t="shared" si="32"/>
        <v>-5.0000000000000001E-3</v>
      </c>
      <c r="BG81" s="125"/>
      <c r="BI81" s="38"/>
      <c r="BJ81" s="38"/>
      <c r="BK81" s="38"/>
      <c r="BL81" s="38"/>
      <c r="BM81" s="38"/>
      <c r="BN81" s="38"/>
      <c r="BO81" s="38"/>
      <c r="BP81" s="38"/>
      <c r="BQ81" s="38"/>
    </row>
    <row r="82" spans="2:69" x14ac:dyDescent="0.3">
      <c r="AM82" s="85"/>
      <c r="AN82" s="85"/>
      <c r="AY82" s="125"/>
      <c r="AZ82" s="115"/>
      <c r="BA82" s="115"/>
      <c r="BB82" s="115"/>
      <c r="BC82" s="115"/>
      <c r="BD82" s="115"/>
      <c r="BE82" s="115"/>
      <c r="BF82" s="115"/>
      <c r="BG82" s="125"/>
      <c r="BI82" s="38"/>
      <c r="BJ82" s="38"/>
      <c r="BK82" s="38"/>
      <c r="BL82" s="38"/>
      <c r="BM82" s="38"/>
      <c r="BN82" s="38"/>
      <c r="BO82" s="38"/>
      <c r="BP82" s="38"/>
      <c r="BQ82" s="38"/>
    </row>
    <row r="83" spans="2:69" x14ac:dyDescent="0.3">
      <c r="B83" s="109" t="s">
        <v>146</v>
      </c>
      <c r="C83" s="110">
        <f t="shared" ref="C83:AE83" si="33">SUM(C67,C70,C73,C76,C77,C78)</f>
        <v>56.299600344707834</v>
      </c>
      <c r="D83" s="110">
        <f t="shared" si="33"/>
        <v>41.673383805471452</v>
      </c>
      <c r="E83" s="110">
        <f t="shared" si="33"/>
        <v>46.336707809943526</v>
      </c>
      <c r="F83" s="110">
        <f t="shared" si="33"/>
        <v>48.453567403355315</v>
      </c>
      <c r="G83" s="110">
        <f t="shared" si="33"/>
        <v>60.6527893253391</v>
      </c>
      <c r="H83" s="110">
        <f t="shared" si="33"/>
        <v>57.594821963122328</v>
      </c>
      <c r="I83" s="110">
        <f t="shared" si="33"/>
        <v>56.25632437884677</v>
      </c>
      <c r="J83" s="110">
        <f t="shared" si="33"/>
        <v>59.012070939260795</v>
      </c>
      <c r="K83" s="110">
        <f t="shared" si="33"/>
        <v>57.07750492835828</v>
      </c>
      <c r="L83" s="110">
        <f t="shared" si="33"/>
        <v>54.180007496420266</v>
      </c>
      <c r="M83" s="110">
        <f t="shared" si="33"/>
        <v>51.247527416409199</v>
      </c>
      <c r="N83" s="110">
        <f t="shared" si="33"/>
        <v>54.701475684692262</v>
      </c>
      <c r="O83" s="110">
        <f t="shared" si="33"/>
        <v>56.065658242816198</v>
      </c>
      <c r="P83" s="110">
        <f t="shared" si="33"/>
        <v>63.196826297001337</v>
      </c>
      <c r="Q83" s="110">
        <f t="shared" si="33"/>
        <v>58.336401499036924</v>
      </c>
      <c r="R83" s="110">
        <f t="shared" si="33"/>
        <v>45.406618290133864</v>
      </c>
      <c r="S83" s="110">
        <f t="shared" si="33"/>
        <v>50.669797080690451</v>
      </c>
      <c r="T83" s="110">
        <f t="shared" si="33"/>
        <v>56.988935911336242</v>
      </c>
      <c r="U83" s="110">
        <f t="shared" si="33"/>
        <v>50.170719915736527</v>
      </c>
      <c r="V83" s="110">
        <f t="shared" si="33"/>
        <v>33.981953221983382</v>
      </c>
      <c r="W83" s="110">
        <f t="shared" si="33"/>
        <v>53.187355123777671</v>
      </c>
      <c r="X83" s="110">
        <f t="shared" si="33"/>
        <v>45.165261235102477</v>
      </c>
      <c r="Y83" s="110">
        <f t="shared" si="33"/>
        <v>36.969320890803353</v>
      </c>
      <c r="Z83" s="110">
        <f t="shared" si="33"/>
        <v>43.814855014295752</v>
      </c>
      <c r="AA83" s="110">
        <f t="shared" si="33"/>
        <v>37.357493152758138</v>
      </c>
      <c r="AB83" s="110">
        <f t="shared" si="33"/>
        <v>36.21681727530958</v>
      </c>
      <c r="AC83" s="110">
        <f t="shared" si="33"/>
        <v>41.286177652584755</v>
      </c>
      <c r="AD83" s="110">
        <f t="shared" si="33"/>
        <v>38.154238179104219</v>
      </c>
      <c r="AE83" s="110">
        <f t="shared" si="33"/>
        <v>46.091243615736659</v>
      </c>
      <c r="AF83" s="111">
        <f t="shared" ref="AF83:AL83" si="34">HLOOKUP($AO83,   $C$66:$AE$86,  ROW($AO83)-ROW($AO$65),FALSE) *(1+AQ83)</f>
        <v>34.86990540206267</v>
      </c>
      <c r="AG83" s="111">
        <f t="shared" si="34"/>
        <v>23.246603601375114</v>
      </c>
      <c r="AH83" s="111">
        <f t="shared" si="34"/>
        <v>11.623301800687553</v>
      </c>
      <c r="AI83" s="111">
        <f t="shared" si="34"/>
        <v>0</v>
      </c>
      <c r="AJ83" s="111">
        <f t="shared" si="34"/>
        <v>-1.4074900086176909</v>
      </c>
      <c r="AK83" s="111">
        <f t="shared" si="34"/>
        <v>-2.8149800172353943</v>
      </c>
      <c r="AL83" s="111">
        <f t="shared" si="34"/>
        <v>-4.2224700258530854</v>
      </c>
      <c r="AM83" s="85"/>
      <c r="AN83" s="85"/>
      <c r="AO83">
        <v>1990</v>
      </c>
      <c r="AQ83" s="123">
        <f t="array" ref="AQ83">IF(AZ83="",  INDEX($AY83:$BG83,   MATCH(  LARGE(($AY83:$BG83&lt;&gt;"")*($AY$66:$BG$66&lt;AQ$66)*$AY$66:$BG$66,  1),    $AY$66:$BG$66,0)) -   (INDEX($AY83:$BG83,   MATCH(  LARGE(($AY83:$BG83&lt;&gt;"")*($AY$66:$BG$66&lt;AQ$66)*$AY$66:$BG$66,  1),    $AY$66:$BG$66,0))  -    INDEX($AY83:$BG83,      MATCH( LARGE(($AY83:$BG83&lt;&gt;"")*($AY$66:$BG$66&gt;AQ$66)*$AY$66:$BG$66,     SUM(($AY83:$BG83&lt;&gt;"")*($AY$66:$BG$66&gt;AQ$66))   ),  $AY$66:$BG$66,0)))   /         (LARGE(($AY83:$BG83&lt;&gt;"")*($AY$66:$BG$66&gt;AQ$66)*$AY$66:$BG$66,     SUM(($AY83:$BG83&lt;&gt;"")*($AY$66:$BG$66&gt;AQ$66))   )  -     LARGE(($AY83:$BG83&lt;&gt;"")*($AY$66:$BG$66&lt;AQ$66)*$AY$66:$BG$66,  1) )        *        (AQ$66-LARGE(($AY83:$BG83&lt;&gt;"")*($AY$66:$BG$66&lt;AQ$66)*$AY$66:$BG$66,  1)),AZ83)</f>
        <v>-0.38063671520644388</v>
      </c>
      <c r="AR83" s="123">
        <f t="array" ref="AR83">IF(BA83="",  INDEX($AY83:$BG83,   MATCH(  LARGE(($AY83:$BG83&lt;&gt;"")*($AY$66:$BG$66&lt;AR$66)*$AY$66:$BG$66,  1),    $AY$66:$BG$66,0)) -   (INDEX($AY83:$BG83,   MATCH(  LARGE(($AY83:$BG83&lt;&gt;"")*($AY$66:$BG$66&lt;AR$66)*$AY$66:$BG$66,  1),    $AY$66:$BG$66,0))  -    INDEX($AY83:$BG83,      MATCH( LARGE(($AY83:$BG83&lt;&gt;"")*($AY$66:$BG$66&gt;AR$66)*$AY$66:$BG$66,     SUM(($AY83:$BG83&lt;&gt;"")*($AY$66:$BG$66&gt;AR$66))   ),  $AY$66:$BG$66,0)))   /         (LARGE(($AY83:$BG83&lt;&gt;"")*($AY$66:$BG$66&gt;AR$66)*$AY$66:$BG$66,     SUM(($AY83:$BG83&lt;&gt;"")*($AY$66:$BG$66&gt;AR$66))   )  -     LARGE(($AY83:$BG83&lt;&gt;"")*($AY$66:$BG$66&lt;AR$66)*$AY$66:$BG$66,  1) )        *        (AR$66-LARGE(($AY83:$BG83&lt;&gt;"")*($AY$66:$BG$66&lt;AR$66)*$AY$66:$BG$66,  1)),BA83)</f>
        <v>-0.58709114347096258</v>
      </c>
      <c r="AS83" s="123">
        <f t="array" ref="AS83">IF(BB83="",  INDEX($AY83:$BG83,   MATCH(  LARGE(($AY83:$BG83&lt;&gt;"")*($AY$66:$BG$66&lt;AS$66)*$AY$66:$BG$66,  1),    $AY$66:$BG$66,0)) -   (INDEX($AY83:$BG83,   MATCH(  LARGE(($AY83:$BG83&lt;&gt;"")*($AY$66:$BG$66&lt;AS$66)*$AY$66:$BG$66,  1),    $AY$66:$BG$66,0))  -    INDEX($AY83:$BG83,      MATCH( LARGE(($AY83:$BG83&lt;&gt;"")*($AY$66:$BG$66&gt;AS$66)*$AY$66:$BG$66,     SUM(($AY83:$BG83&lt;&gt;"")*($AY$66:$BG$66&gt;AS$66))   ),  $AY$66:$BG$66,0)))   /         (LARGE(($AY83:$BG83&lt;&gt;"")*($AY$66:$BG$66&gt;AS$66)*$AY$66:$BG$66,     SUM(($AY83:$BG83&lt;&gt;"")*($AY$66:$BG$66&gt;AS$66))   )  -     LARGE(($AY83:$BG83&lt;&gt;"")*($AY$66:$BG$66&lt;AS$66)*$AY$66:$BG$66,  1) )        *        (AS$66-LARGE(($AY83:$BG83&lt;&gt;"")*($AY$66:$BG$66&lt;AS$66)*$AY$66:$BG$66,  1)),BB83)</f>
        <v>-0.79354557173548135</v>
      </c>
      <c r="AT83" s="123">
        <f t="array" ref="AT83">IF(BC83="",  INDEX($AY83:$BG83,   MATCH(  LARGE(($AY83:$BG83&lt;&gt;"")*($AY$66:$BG$66&lt;AT$66)*$AY$66:$BG$66,  1),    $AY$66:$BG$66,0)) -   (INDEX($AY83:$BG83,   MATCH(  LARGE(($AY83:$BG83&lt;&gt;"")*($AY$66:$BG$66&lt;AT$66)*$AY$66:$BG$66,  1),    $AY$66:$BG$66,0))  -    INDEX($AY83:$BG83,      MATCH( LARGE(($AY83:$BG83&lt;&gt;"")*($AY$66:$BG$66&gt;AT$66)*$AY$66:$BG$66,     SUM(($AY83:$BG83&lt;&gt;"")*($AY$66:$BG$66&gt;AT$66))   ),  $AY$66:$BG$66,0)))   /         (LARGE(($AY83:$BG83&lt;&gt;"")*($AY$66:$BG$66&gt;AT$66)*$AY$66:$BG$66,     SUM(($AY83:$BG83&lt;&gt;"")*($AY$66:$BG$66&gt;AT$66))   )  -     LARGE(($AY83:$BG83&lt;&gt;"")*($AY$66:$BG$66&lt;AT$66)*$AY$66:$BG$66,  1) )        *        (AT$66-LARGE(($AY83:$BG83&lt;&gt;"")*($AY$66:$BG$66&lt;AT$66)*$AY$66:$BG$66,  1)),BC83)</f>
        <v>-1</v>
      </c>
      <c r="AU83" s="123">
        <f t="array" ref="AU83">IF(BD83="",  INDEX($AY83:$BG83,   MATCH(  LARGE(($AY83:$BG83&lt;&gt;"")*($AY$66:$BG$66&lt;AU$66)*$AY$66:$BG$66,  1),    $AY$66:$BG$66,0)) -   (INDEX($AY83:$BG83,   MATCH(  LARGE(($AY83:$BG83&lt;&gt;"")*($AY$66:$BG$66&lt;AU$66)*$AY$66:$BG$66,  1),    $AY$66:$BG$66,0))  -    INDEX($AY83:$BG83,      MATCH( LARGE(($AY83:$BG83&lt;&gt;"")*($AY$66:$BG$66&gt;AU$66)*$AY$66:$BG$66,     SUM(($AY83:$BG83&lt;&gt;"")*($AY$66:$BG$66&gt;AU$66))   ),  $AY$66:$BG$66,0)))   /         (LARGE(($AY83:$BG83&lt;&gt;"")*($AY$66:$BG$66&gt;AU$66)*$AY$66:$BG$66,     SUM(($AY83:$BG83&lt;&gt;"")*($AY$66:$BG$66&gt;AU$66))   )  -     LARGE(($AY83:$BG83&lt;&gt;"")*($AY$66:$BG$66&lt;AU$66)*$AY$66:$BG$66,  1) )        *        (AU$66-LARGE(($AY83:$BG83&lt;&gt;"")*($AY$66:$BG$66&lt;AU$66)*$AY$66:$BG$66,  1)),BD83)</f>
        <v>-1.0249999999999999</v>
      </c>
      <c r="AV83" s="123">
        <f t="array" ref="AV83">IF(BE83="",  INDEX($AY83:$BG83,   MATCH(  LARGE(($AY83:$BG83&lt;&gt;"")*($AY$66:$BG$66&lt;AV$66)*$AY$66:$BG$66,  1),    $AY$66:$BG$66,0)) -   (INDEX($AY83:$BG83,   MATCH(  LARGE(($AY83:$BG83&lt;&gt;"")*($AY$66:$BG$66&lt;AV$66)*$AY$66:$BG$66,  1),    $AY$66:$BG$66,0))  -    INDEX($AY83:$BG83,      MATCH( LARGE(($AY83:$BG83&lt;&gt;"")*($AY$66:$BG$66&gt;AV$66)*$AY$66:$BG$66,     SUM(($AY83:$BG83&lt;&gt;"")*($AY$66:$BG$66&gt;AV$66))   ),  $AY$66:$BG$66,0)))   /         (LARGE(($AY83:$BG83&lt;&gt;"")*($AY$66:$BG$66&gt;AV$66)*$AY$66:$BG$66,     SUM(($AY83:$BG83&lt;&gt;"")*($AY$66:$BG$66&gt;AV$66))   )  -     LARGE(($AY83:$BG83&lt;&gt;"")*($AY$66:$BG$66&lt;AV$66)*$AY$66:$BG$66,  1) )        *        (AV$66-LARGE(($AY83:$BG83&lt;&gt;"")*($AY$66:$BG$66&lt;AV$66)*$AY$66:$BG$66,  1)),BE83)</f>
        <v>-1.05</v>
      </c>
      <c r="AW83" s="123">
        <f t="array" ref="AW83">IF(BF83="",  INDEX($AY83:$BG83,   MATCH(  LARGE(($AY83:$BG83&lt;&gt;"")*($AY$66:$BG$66&lt;AW$66)*$AY$66:$BG$66,  1),    $AY$66:$BG$66,0)) -   (INDEX($AY83:$BG83,   MATCH(  LARGE(($AY83:$BG83&lt;&gt;"")*($AY$66:$BG$66&lt;AW$66)*$AY$66:$BG$66,  1),    $AY$66:$BG$66,0))  -    INDEX($AY83:$BG83,      MATCH( LARGE(($AY83:$BG83&lt;&gt;"")*($AY$66:$BG$66&gt;AW$66)*$AY$66:$BG$66,     SUM(($AY83:$BG83&lt;&gt;"")*($AY$66:$BG$66&gt;AW$66))   ),  $AY$66:$BG$66,0)))   /         (LARGE(($AY83:$BG83&lt;&gt;"")*($AY$66:$BG$66&gt;AW$66)*$AY$66:$BG$66,     SUM(($AY83:$BG83&lt;&gt;"")*($AY$66:$BG$66&gt;AW$66))   )  -     LARGE(($AY83:$BG83&lt;&gt;"")*($AY$66:$BG$66&lt;AW$66)*$AY$66:$BG$66,  1) )        *        (AW$66-LARGE(($AY83:$BG83&lt;&gt;"")*($AY$66:$BG$66&lt;AW$66)*$AY$66:$BG$66,  1)),BF83)</f>
        <v>-1.075</v>
      </c>
      <c r="AY83" s="115">
        <f>AVERAGE(AC83:AE83)/ HLOOKUP($AO83,   $C$66:$AE$86,  ROW($AO83)-ROW($AO$65),FALSE)   -1</f>
        <v>-0.25676405824773263</v>
      </c>
      <c r="AZ83" s="124" t="str">
        <f t="shared" ref="AZ83:BF83" si="35">IF(AND(AZ$66&lt;$C$15,C$25=""),  "",                 MIN(IF(AZ66&gt;=$C$15,  -1    +      SUM(AZ$80)    + SUM(AZ81)*(AZ$66-$C$15), 0),                          IF(C25="",0,C25)    ))</f>
        <v/>
      </c>
      <c r="BA83" s="124" t="str">
        <f t="shared" si="35"/>
        <v/>
      </c>
      <c r="BB83" s="124" t="str">
        <f t="shared" si="35"/>
        <v/>
      </c>
      <c r="BC83" s="124">
        <f t="shared" si="35"/>
        <v>-1</v>
      </c>
      <c r="BD83" s="124">
        <f t="shared" si="35"/>
        <v>-1.0249999999999999</v>
      </c>
      <c r="BE83" s="124">
        <f t="shared" si="35"/>
        <v>-1.05</v>
      </c>
      <c r="BF83" s="124">
        <f t="shared" si="35"/>
        <v>-1.075</v>
      </c>
      <c r="BG83" s="125"/>
      <c r="BI83" s="38"/>
      <c r="BJ83" s="38"/>
      <c r="BK83" s="38"/>
      <c r="BL83" s="38"/>
      <c r="BM83" s="38"/>
      <c r="BN83" s="38"/>
      <c r="BO83" s="38"/>
      <c r="BP83" s="38"/>
      <c r="BQ83" s="38"/>
    </row>
    <row r="84" spans="2:69" x14ac:dyDescent="0.3">
      <c r="B84" s="109" t="s">
        <v>125</v>
      </c>
      <c r="C84" s="110">
        <f t="shared" ref="C84:AE84" si="36">C83-C76</f>
        <v>71.06526367470785</v>
      </c>
      <c r="D84" s="110">
        <f t="shared" si="36"/>
        <v>68.854170272804822</v>
      </c>
      <c r="E84" s="110">
        <f t="shared" si="36"/>
        <v>67.416606505610218</v>
      </c>
      <c r="F84" s="110">
        <f t="shared" si="36"/>
        <v>69.684057351355335</v>
      </c>
      <c r="G84" s="110">
        <f t="shared" si="36"/>
        <v>75.215366925672441</v>
      </c>
      <c r="H84" s="110">
        <f t="shared" si="36"/>
        <v>71.656558360455676</v>
      </c>
      <c r="I84" s="110">
        <f t="shared" si="36"/>
        <v>77.633325650180126</v>
      </c>
      <c r="J84" s="110">
        <f t="shared" si="36"/>
        <v>76.321115391594134</v>
      </c>
      <c r="K84" s="110">
        <f t="shared" si="36"/>
        <v>72.626355345358292</v>
      </c>
      <c r="L84" s="110">
        <f t="shared" si="36"/>
        <v>72.016773762420286</v>
      </c>
      <c r="M84" s="110">
        <f t="shared" si="36"/>
        <v>70.145345621075876</v>
      </c>
      <c r="N84" s="110">
        <f t="shared" si="36"/>
        <v>75.475579698025612</v>
      </c>
      <c r="O84" s="110">
        <f t="shared" si="36"/>
        <v>77.909236188482879</v>
      </c>
      <c r="P84" s="110">
        <f t="shared" si="36"/>
        <v>85.53207414533469</v>
      </c>
      <c r="Q84" s="110">
        <f t="shared" si="36"/>
        <v>81.839006469036946</v>
      </c>
      <c r="R84" s="110">
        <f t="shared" si="36"/>
        <v>69.837076102467222</v>
      </c>
      <c r="S84" s="110">
        <f t="shared" si="36"/>
        <v>81.207895862357148</v>
      </c>
      <c r="T84" s="110">
        <f t="shared" si="36"/>
        <v>79.544790494336269</v>
      </c>
      <c r="U84" s="110">
        <f t="shared" si="36"/>
        <v>71.452382777736545</v>
      </c>
      <c r="V84" s="110">
        <f t="shared" si="36"/>
        <v>67.834700416983424</v>
      </c>
      <c r="W84" s="110">
        <f t="shared" si="36"/>
        <v>75.649744662444363</v>
      </c>
      <c r="X84" s="110">
        <f t="shared" si="36"/>
        <v>67.8994053701025</v>
      </c>
      <c r="Y84" s="110">
        <f t="shared" si="36"/>
        <v>62.419238605470042</v>
      </c>
      <c r="Z84" s="110">
        <f t="shared" si="36"/>
        <v>62.856359998629102</v>
      </c>
      <c r="AA84" s="110">
        <f t="shared" si="36"/>
        <v>58.700072702424826</v>
      </c>
      <c r="AB84" s="110">
        <f t="shared" si="36"/>
        <v>55.086249588309599</v>
      </c>
      <c r="AC84" s="110">
        <f t="shared" si="36"/>
        <v>58.039641665918104</v>
      </c>
      <c r="AD84" s="110">
        <f t="shared" si="36"/>
        <v>55.336721042437567</v>
      </c>
      <c r="AE84" s="110">
        <f t="shared" si="36"/>
        <v>56.359068143070004</v>
      </c>
      <c r="AF84" s="132">
        <f>IFERROR(MIN(AF83-AF76,       HLOOKUP($AO84,   $C$66:$AE$86,  ROW($AO84)-ROW($AO$65),FALSE) *(1+AQ84)), "")</f>
        <v>50.996334025251144</v>
      </c>
      <c r="AG84" s="132">
        <f t="shared" ref="AG84:AL84" si="37">IFERROR(MIN(AG83-AG76,       HLOOKUP($AO84,   $C$66:$AE$86,  ROW($AO84)-ROW($AO$65),FALSE) *(1+AR84)), "")</f>
        <v>41.692762483211027</v>
      </c>
      <c r="AH84" s="132">
        <f t="shared" si="37"/>
        <v>32.389190941170909</v>
      </c>
      <c r="AI84" s="132">
        <f t="shared" si="37"/>
        <v>20.765889140483353</v>
      </c>
      <c r="AJ84" s="132">
        <f t="shared" si="37"/>
        <v>17.766315918676963</v>
      </c>
      <c r="AK84" s="132">
        <f t="shared" si="37"/>
        <v>15.989684326809265</v>
      </c>
      <c r="AL84" s="132">
        <f t="shared" si="37"/>
        <v>14.213052734941567</v>
      </c>
      <c r="AM84" s="85"/>
      <c r="AN84" s="85"/>
      <c r="AO84">
        <v>1990</v>
      </c>
      <c r="AQ84" s="123">
        <f t="array" ref="AQ84">IFERROR(IF(AZ84="",  INDEX($AY84:$BG84,   MATCH(  LARGE(($AY84:$BG84&lt;&gt;"")*($AY$66:$BG$66&lt;AQ$66)*$AY$66:$BG$66,  1),    $AY$66:$BG$66,0)) -   (INDEX($AY84:$BG84,   MATCH(  LARGE(($AY84:$BG84&lt;&gt;"")*($AY$66:$BG$66&lt;AQ$66)*$AY$66:$BG$66,  1),    $AY$66:$BG$66,0))  -    INDEX($AY84:$BG84,      MATCH( LARGE(($AY84:$BG84&lt;&gt;"")*($AY$66:$BG$66&gt;AQ$66)*$AY$66:$BG$66,     SUM(($AY84:$BG84&lt;&gt;"")*($AY$66:$BG$66&gt;AQ$66))   ),  $AY$66:$BG$66,0)))   /         (LARGE(($AY84:$BG84&lt;&gt;"")*($AY$66:$BG$66&gt;AQ$66)*$AY$66:$BG$66,     SUM(($AY84:$BG84&lt;&gt;"")*($AY$66:$BG$66&gt;AQ$66))   )  -     LARGE(($AY84:$BG84&lt;&gt;"")*($AY$66:$BG$66&lt;AQ$66)*$AY$66:$BG$66,  1) )        *        (AQ$66-LARGE(($AY84:$BG84&lt;&gt;"")*($AY$66:$BG$66&lt;AQ$66)*$AY$66:$BG$66,  1)),AZ84),   "")</f>
        <v>-0.27508858055425045</v>
      </c>
      <c r="AR84" s="123">
        <f t="array" ref="AR84">IFERROR(IF(BA84="",  INDEX($AY84:$BG84,   MATCH(  LARGE(($AY84:$BG84&lt;&gt;"")*($AY$66:$BG$66&lt;AR$66)*$AY$66:$BG$66,  1),    $AY$66:$BG$66,0)) -   (INDEX($AY84:$BG84,   MATCH(  LARGE(($AY84:$BG84&lt;&gt;"")*($AY$66:$BG$66&lt;AR$66)*$AY$66:$BG$66,  1),    $AY$66:$BG$66,0))  -    INDEX($AY84:$BG84,      MATCH( LARGE(($AY84:$BG84&lt;&gt;"")*($AY$66:$BG$66&gt;AR$66)*$AY$66:$BG$66,     SUM(($AY84:$BG84&lt;&gt;"")*($AY$66:$BG$66&gt;AR$66))   ),  $AY$66:$BG$66,0)))   /         (LARGE(($AY84:$BG84&lt;&gt;"")*($AY$66:$BG$66&gt;AR$66)*$AY$66:$BG$66,     SUM(($AY84:$BG84&lt;&gt;"")*($AY$66:$BG$66&gt;AR$66))   )  -     LARGE(($AY84:$BG84&lt;&gt;"")*($AY$66:$BG$66&lt;AR$66)*$AY$66:$BG$66,  1) )        *        (AR$66-LARGE(($AY84:$BG84&lt;&gt;"")*($AY$66:$BG$66&lt;AR$66)*$AY$66:$BG$66,  1)),BA84),   "")</f>
        <v>-0.39381643541568789</v>
      </c>
      <c r="AS84" s="123">
        <f t="array" ref="AS84">IFERROR(IF(BB84="",  INDEX($AY84:$BG84,   MATCH(  LARGE(($AY84:$BG84&lt;&gt;"")*($AY$66:$BG$66&lt;AS$66)*$AY$66:$BG$66,  1),    $AY$66:$BG$66,0)) -   (INDEX($AY84:$BG84,   MATCH(  LARGE(($AY84:$BG84&lt;&gt;"")*($AY$66:$BG$66&lt;AS$66)*$AY$66:$BG$66,  1),    $AY$66:$BG$66,0))  -    INDEX($AY84:$BG84,      MATCH( LARGE(($AY84:$BG84&lt;&gt;"")*($AY$66:$BG$66&gt;AS$66)*$AY$66:$BG$66,     SUM(($AY84:$BG84&lt;&gt;"")*($AY$66:$BG$66&gt;AS$66))   ),  $AY$66:$BG$66,0)))   /         (LARGE(($AY84:$BG84&lt;&gt;"")*($AY$66:$BG$66&gt;AS$66)*$AY$66:$BG$66,     SUM(($AY84:$BG84&lt;&gt;"")*($AY$66:$BG$66&gt;AS$66))   )  -     LARGE(($AY84:$BG84&lt;&gt;"")*($AY$66:$BG$66&lt;AS$66)*$AY$66:$BG$66,  1) )        *        (AS$66-LARGE(($AY84:$BG84&lt;&gt;"")*($AY$66:$BG$66&lt;AS$66)*$AY$66:$BG$66,  1)),BB84),   "")</f>
        <v>-0.51254429027712523</v>
      </c>
      <c r="AT84" s="123">
        <f t="array" ref="AT84">IFERROR(IF(BC84="",  INDEX($AY84:$BG84,   MATCH(  LARGE(($AY84:$BG84&lt;&gt;"")*($AY$66:$BG$66&lt;AT$66)*$AY$66:$BG$66,  1),    $AY$66:$BG$66,0)) -   (INDEX($AY84:$BG84,   MATCH(  LARGE(($AY84:$BG84&lt;&gt;"")*($AY$66:$BG$66&lt;AT$66)*$AY$66:$BG$66,  1),    $AY$66:$BG$66,0))  -    INDEX($AY84:$BG84,      MATCH( LARGE(($AY84:$BG84&lt;&gt;"")*($AY$66:$BG$66&gt;AT$66)*$AY$66:$BG$66,     SUM(($AY84:$BG84&lt;&gt;"")*($AY$66:$BG$66&gt;AT$66))   ),  $AY$66:$BG$66,0)))   /         (LARGE(($AY84:$BG84&lt;&gt;"")*($AY$66:$BG$66&gt;AT$66)*$AY$66:$BG$66,     SUM(($AY84:$BG84&lt;&gt;"")*($AY$66:$BG$66&gt;AT$66))   )  -     LARGE(($AY84:$BG84&lt;&gt;"")*($AY$66:$BG$66&lt;AT$66)*$AY$66:$BG$66,  1) )        *        (AT$66-LARGE(($AY84:$BG84&lt;&gt;"")*($AY$66:$BG$66&lt;AT$66)*$AY$66:$BG$66,  1)),BC84),   "")</f>
        <v>-0.63127214513856256</v>
      </c>
      <c r="AU84" s="123">
        <f t="array" ref="AU84">IFERROR(IF(BD84="",  INDEX($AY84:$BG84,   MATCH(  LARGE(($AY84:$BG84&lt;&gt;"")*($AY$66:$BG$66&lt;AU$66)*$AY$66:$BG$66,  1),    $AY$66:$BG$66,0)) -   (INDEX($AY84:$BG84,   MATCH(  LARGE(($AY84:$BG84&lt;&gt;"")*($AY$66:$BG$66&lt;AU$66)*$AY$66:$BG$66,  1),    $AY$66:$BG$66,0))  -    INDEX($AY84:$BG84,      MATCH( LARGE(($AY84:$BG84&lt;&gt;"")*($AY$66:$BG$66&gt;AU$66)*$AY$66:$BG$66,     SUM(($AY84:$BG84&lt;&gt;"")*($AY$66:$BG$66&gt;AU$66))   ),  $AY$66:$BG$66,0)))   /         (LARGE(($AY84:$BG84&lt;&gt;"")*($AY$66:$BG$66&gt;AU$66)*$AY$66:$BG$66,     SUM(($AY84:$BG84&lt;&gt;"")*($AY$66:$BG$66&gt;AU$66))   )  -     LARGE(($AY84:$BG84&lt;&gt;"")*($AY$66:$BG$66&lt;AU$66)*$AY$66:$BG$66,  1) )        *        (AU$66-LARGE(($AY84:$BG84&lt;&gt;"")*($AY$66:$BG$66&lt;AU$66)*$AY$66:$BG$66,  1)),BD84),   "")</f>
        <v>-0.75</v>
      </c>
      <c r="AV84" s="123">
        <f t="array" ref="AV84">IFERROR(IF(BE84="",  INDEX($AY84:$BG84,   MATCH(  LARGE(($AY84:$BG84&lt;&gt;"")*($AY$66:$BG$66&lt;AV$66)*$AY$66:$BG$66,  1),    $AY$66:$BG$66,0)) -   (INDEX($AY84:$BG84,   MATCH(  LARGE(($AY84:$BG84&lt;&gt;"")*($AY$66:$BG$66&lt;AV$66)*$AY$66:$BG$66,  1),    $AY$66:$BG$66,0))  -    INDEX($AY84:$BG84,      MATCH( LARGE(($AY84:$BG84&lt;&gt;"")*($AY$66:$BG$66&gt;AV$66)*$AY$66:$BG$66,     SUM(($AY84:$BG84&lt;&gt;"")*($AY$66:$BG$66&gt;AV$66))   ),  $AY$66:$BG$66,0)))   /         (LARGE(($AY84:$BG84&lt;&gt;"")*($AY$66:$BG$66&gt;AV$66)*$AY$66:$BG$66,     SUM(($AY84:$BG84&lt;&gt;"")*($AY$66:$BG$66&gt;AV$66))   )  -     LARGE(($AY84:$BG84&lt;&gt;"")*($AY$66:$BG$66&lt;AV$66)*$AY$66:$BG$66,  1) )        *        (AV$66-LARGE(($AY84:$BG84&lt;&gt;"")*($AY$66:$BG$66&lt;AV$66)*$AY$66:$BG$66,  1)),BE84),   "")</f>
        <v>-0.77500000000000002</v>
      </c>
      <c r="AW84" s="123">
        <f t="array" ref="AW84">IFERROR(IF(BF84="",  INDEX($AY84:$BG84,   MATCH(  LARGE(($AY84:$BG84&lt;&gt;"")*($AY$66:$BG$66&lt;AW$66)*$AY$66:$BG$66,  1),    $AY$66:$BG$66,0)) -   (INDEX($AY84:$BG84,   MATCH(  LARGE(($AY84:$BG84&lt;&gt;"")*($AY$66:$BG$66&lt;AW$66)*$AY$66:$BG$66,  1),    $AY$66:$BG$66,0))  -    INDEX($AY84:$BG84,      MATCH( LARGE(($AY84:$BG84&lt;&gt;"")*($AY$66:$BG$66&gt;AW$66)*$AY$66:$BG$66,     SUM(($AY84:$BG84&lt;&gt;"")*($AY$66:$BG$66&gt;AW$66))   ),  $AY$66:$BG$66,0)))   /         (LARGE(($AY84:$BG84&lt;&gt;"")*($AY$66:$BG$66&gt;AW$66)*$AY$66:$BG$66,     SUM(($AY84:$BG84&lt;&gt;"")*($AY$66:$BG$66&gt;AW$66))   )  -     LARGE(($AY84:$BG84&lt;&gt;"")*($AY$66:$BG$66&lt;AW$66)*$AY$66:$BG$66,  1) )        *        (AW$66-LARGE(($AY84:$BG84&lt;&gt;"")*($AY$66:$BG$66&lt;AW$66)*$AY$66:$BG$66,  1)),BF84),   "")</f>
        <v>-0.8</v>
      </c>
      <c r="AY84" s="115">
        <f>AVERAGE(AC84:AE84)/ HLOOKUP($AO84,   $C$66:$AE$86,  ROW($AO84)-ROW($AO$65),FALSE)   -1</f>
        <v>-0.20385186763738805</v>
      </c>
      <c r="AZ84" s="124" t="str">
        <f t="shared" ref="AZ84:BF84" si="38" xml:space="preserve">                            IF(C26="","",C26)</f>
        <v/>
      </c>
      <c r="BA84" s="124" t="str">
        <f t="shared" si="38"/>
        <v/>
      </c>
      <c r="BB84" s="124" t="str">
        <f t="shared" si="38"/>
        <v/>
      </c>
      <c r="BC84" s="124" t="str">
        <f t="shared" si="38"/>
        <v/>
      </c>
      <c r="BD84" s="124">
        <f t="shared" si="38"/>
        <v>-0.75</v>
      </c>
      <c r="BE84" s="124" t="str">
        <f t="shared" si="38"/>
        <v/>
      </c>
      <c r="BF84" s="124">
        <f t="shared" si="38"/>
        <v>-0.8</v>
      </c>
      <c r="BG84" s="125"/>
      <c r="BI84" s="38"/>
      <c r="BJ84" s="38"/>
      <c r="BK84" s="38"/>
      <c r="BL84" s="38"/>
      <c r="BM84" s="38"/>
      <c r="BN84" s="38"/>
      <c r="BO84" s="38"/>
      <c r="BP84" s="38"/>
      <c r="BQ84" s="38"/>
    </row>
    <row r="85" spans="2:69" x14ac:dyDescent="0.3">
      <c r="B85" s="112" t="s">
        <v>126</v>
      </c>
      <c r="C85" s="113">
        <f t="shared" ref="C85:AE85" si="39">SUM(C68,C71,C74)</f>
        <v>56.971874271445976</v>
      </c>
      <c r="D85" s="113">
        <f t="shared" si="39"/>
        <v>55.230404084918185</v>
      </c>
      <c r="E85" s="113">
        <f t="shared" si="39"/>
        <v>54.285526476144305</v>
      </c>
      <c r="F85" s="113">
        <f t="shared" si="39"/>
        <v>56.352553072130817</v>
      </c>
      <c r="G85" s="113">
        <f t="shared" si="39"/>
        <v>61.716202216039385</v>
      </c>
      <c r="H85" s="113">
        <f t="shared" si="39"/>
        <v>58.1454431090716</v>
      </c>
      <c r="I85" s="113">
        <f t="shared" si="39"/>
        <v>64.062409286088482</v>
      </c>
      <c r="J85" s="113">
        <f t="shared" si="39"/>
        <v>62.722992422039269</v>
      </c>
      <c r="K85" s="113">
        <f t="shared" si="39"/>
        <v>59.373256093124311</v>
      </c>
      <c r="L85" s="113">
        <f t="shared" si="39"/>
        <v>58.894769950879045</v>
      </c>
      <c r="M85" s="113">
        <f t="shared" si="39"/>
        <v>57.03824715157613</v>
      </c>
      <c r="N85" s="113">
        <f t="shared" si="39"/>
        <v>62.536205986618747</v>
      </c>
      <c r="O85" s="113">
        <f t="shared" si="39"/>
        <v>65.059791570341048</v>
      </c>
      <c r="P85" s="113">
        <f t="shared" si="39"/>
        <v>72.657820796279964</v>
      </c>
      <c r="Q85" s="113">
        <f t="shared" si="39"/>
        <v>68.960754857269123</v>
      </c>
      <c r="R85" s="113">
        <f t="shared" si="39"/>
        <v>57.042898204120299</v>
      </c>
      <c r="S85" s="113">
        <f t="shared" si="39"/>
        <v>68.384422774257061</v>
      </c>
      <c r="T85" s="113">
        <f t="shared" si="39"/>
        <v>66.76030299521716</v>
      </c>
      <c r="U85" s="113">
        <f t="shared" si="39"/>
        <v>58.609618551480146</v>
      </c>
      <c r="V85" s="113">
        <f t="shared" si="39"/>
        <v>55.924365190013148</v>
      </c>
      <c r="W85" s="113">
        <f t="shared" si="39"/>
        <v>64.099451323766573</v>
      </c>
      <c r="X85" s="113">
        <f t="shared" si="39"/>
        <v>56.665652050314357</v>
      </c>
      <c r="Y85" s="113">
        <f t="shared" si="39"/>
        <v>51.222146656539664</v>
      </c>
      <c r="Z85" s="113">
        <f t="shared" si="39"/>
        <v>51.75095934610728</v>
      </c>
      <c r="AA85" s="113">
        <f t="shared" si="39"/>
        <v>47.643863283217705</v>
      </c>
      <c r="AB85" s="113">
        <f t="shared" si="39"/>
        <v>44.113713735507702</v>
      </c>
      <c r="AC85" s="113">
        <f t="shared" si="39"/>
        <v>47.227547565067205</v>
      </c>
      <c r="AD85" s="113">
        <f t="shared" si="39"/>
        <v>44.673063424597927</v>
      </c>
      <c r="AE85" s="113">
        <f t="shared" si="39"/>
        <v>45.849349398713379</v>
      </c>
      <c r="AF85" s="114">
        <f>MIN(AF83-SUM(AF67:AF78),     IF(AF84="",  10000,   AF84-SUM(AF67:AF75,AF77:AF78)))</f>
        <v>40.796429166932796</v>
      </c>
      <c r="AG85" s="114">
        <f t="shared" ref="AG85:AL85" si="40">MIN(AG83-SUM(AG67:AG78),     IF(AG84="",  10000,   AG84-SUM(AG67:AG75,AG77:AG78)))</f>
        <v>32.262722007166062</v>
      </c>
      <c r="AH85" s="114">
        <f t="shared" si="40"/>
        <v>23.729014847399327</v>
      </c>
      <c r="AI85" s="114">
        <f t="shared" si="40"/>
        <v>12.651211655522474</v>
      </c>
      <c r="AJ85" s="114">
        <f t="shared" si="40"/>
        <v>10.197137042526784</v>
      </c>
      <c r="AK85" s="114">
        <f t="shared" si="40"/>
        <v>8.9660040594697872</v>
      </c>
      <c r="AL85" s="114">
        <f t="shared" si="40"/>
        <v>7.7348710764127899</v>
      </c>
      <c r="AM85" s="85"/>
      <c r="AN85" s="85"/>
      <c r="BI85" s="38"/>
      <c r="BJ85" s="38"/>
      <c r="BK85" s="38"/>
      <c r="BL85" s="38"/>
      <c r="BM85" s="38"/>
      <c r="BN85" s="38"/>
      <c r="BO85" s="38"/>
      <c r="BP85" s="38"/>
      <c r="BQ85" s="38"/>
    </row>
    <row r="86" spans="2:69" x14ac:dyDescent="0.3">
      <c r="B86" s="38" t="s">
        <v>147</v>
      </c>
      <c r="C86" s="110">
        <f>C84-C85</f>
        <v>14.093389403261874</v>
      </c>
      <c r="D86" s="110">
        <f t="shared" ref="D86:AE86" si="41">D84-D85</f>
        <v>13.623766187886638</v>
      </c>
      <c r="E86" s="110">
        <f t="shared" si="41"/>
        <v>13.131080029465913</v>
      </c>
      <c r="F86" s="110">
        <f t="shared" si="41"/>
        <v>13.331504279224518</v>
      </c>
      <c r="G86" s="110">
        <f t="shared" si="41"/>
        <v>13.499164709633057</v>
      </c>
      <c r="H86" s="110">
        <f t="shared" si="41"/>
        <v>13.511115251384076</v>
      </c>
      <c r="I86" s="110">
        <f t="shared" si="41"/>
        <v>13.570916364091644</v>
      </c>
      <c r="J86" s="110">
        <f t="shared" si="41"/>
        <v>13.598122969554865</v>
      </c>
      <c r="K86" s="110">
        <f t="shared" si="41"/>
        <v>13.25309925223398</v>
      </c>
      <c r="L86" s="110">
        <f t="shared" si="41"/>
        <v>13.122003811541241</v>
      </c>
      <c r="M86" s="110">
        <f t="shared" si="41"/>
        <v>13.107098469499746</v>
      </c>
      <c r="N86" s="110">
        <f t="shared" si="41"/>
        <v>12.939373711406866</v>
      </c>
      <c r="O86" s="110">
        <f t="shared" si="41"/>
        <v>12.849444618141831</v>
      </c>
      <c r="P86" s="110">
        <f t="shared" si="41"/>
        <v>12.874253349054726</v>
      </c>
      <c r="Q86" s="110">
        <f t="shared" si="41"/>
        <v>12.878251611767823</v>
      </c>
      <c r="R86" s="110">
        <f t="shared" si="41"/>
        <v>12.794177898346923</v>
      </c>
      <c r="S86" s="110">
        <f t="shared" si="41"/>
        <v>12.823473088100087</v>
      </c>
      <c r="T86" s="110">
        <f t="shared" si="41"/>
        <v>12.784487499119109</v>
      </c>
      <c r="U86" s="110">
        <f t="shared" si="41"/>
        <v>12.842764226256399</v>
      </c>
      <c r="V86" s="110">
        <f t="shared" si="41"/>
        <v>11.910335226970275</v>
      </c>
      <c r="W86" s="110">
        <f t="shared" si="41"/>
        <v>11.55029333867779</v>
      </c>
      <c r="X86" s="110">
        <f t="shared" si="41"/>
        <v>11.233753319788143</v>
      </c>
      <c r="Y86" s="110">
        <f t="shared" si="41"/>
        <v>11.197091948930378</v>
      </c>
      <c r="Z86" s="110">
        <f t="shared" si="41"/>
        <v>11.105400652521823</v>
      </c>
      <c r="AA86" s="110">
        <f t="shared" si="41"/>
        <v>11.056209419207121</v>
      </c>
      <c r="AB86" s="110">
        <f t="shared" si="41"/>
        <v>10.972535852801897</v>
      </c>
      <c r="AC86" s="110">
        <f t="shared" si="41"/>
        <v>10.812094100850899</v>
      </c>
      <c r="AD86" s="110">
        <f t="shared" si="41"/>
        <v>10.66365761783964</v>
      </c>
      <c r="AE86" s="110">
        <f t="shared" si="41"/>
        <v>10.509718744356626</v>
      </c>
      <c r="AF86" s="133">
        <f>IF(AF84="",AF83-AF85-AF76,AF84-AF85)</f>
        <v>10.199904858318348</v>
      </c>
      <c r="AG86" s="133">
        <f t="shared" ref="AG86:AL86" si="42">IF(AG84="",AG83-AG85-AG76,AG84-AG85)</f>
        <v>9.4300404760449652</v>
      </c>
      <c r="AH86" s="133">
        <f t="shared" si="42"/>
        <v>8.6601760937715824</v>
      </c>
      <c r="AI86" s="133">
        <f t="shared" si="42"/>
        <v>8.1146774849608789</v>
      </c>
      <c r="AJ86" s="133">
        <f t="shared" si="42"/>
        <v>7.569178876150179</v>
      </c>
      <c r="AK86" s="133">
        <f t="shared" si="42"/>
        <v>7.0236802673394774</v>
      </c>
      <c r="AL86" s="133">
        <f t="shared" si="42"/>
        <v>6.4781816585287766</v>
      </c>
      <c r="AM86" s="85"/>
      <c r="AN86" s="85"/>
      <c r="BI86" s="38"/>
      <c r="BJ86" s="38"/>
      <c r="BK86" s="38"/>
      <c r="BL86" s="38"/>
      <c r="BM86" s="38"/>
      <c r="BN86" s="38"/>
      <c r="BO86" s="38"/>
      <c r="BP86" s="38"/>
      <c r="BQ86" s="38"/>
    </row>
    <row r="87" spans="2:69" x14ac:dyDescent="0.3">
      <c r="BI87" s="38"/>
      <c r="BJ87" s="38"/>
      <c r="BK87" s="38"/>
      <c r="BL87" s="38"/>
      <c r="BM87" s="38"/>
      <c r="BN87" s="38"/>
      <c r="BO87" s="38"/>
      <c r="BP87" s="38"/>
      <c r="BQ87" s="38"/>
    </row>
    <row r="88" spans="2:69" x14ac:dyDescent="0.3">
      <c r="BI88" s="38"/>
      <c r="BJ88" s="38"/>
      <c r="BK88" s="38"/>
      <c r="BL88" s="38"/>
      <c r="BM88" s="38"/>
      <c r="BN88" s="38"/>
      <c r="BO88" s="38"/>
      <c r="BP88" s="38"/>
      <c r="BQ88" s="38"/>
    </row>
    <row r="89" spans="2:69" x14ac:dyDescent="0.3">
      <c r="BI89" s="38"/>
      <c r="BJ89" s="38"/>
      <c r="BK89" s="38"/>
      <c r="BL89" s="38"/>
      <c r="BM89" s="38"/>
      <c r="BN89" s="38"/>
      <c r="BO89" s="38"/>
      <c r="BP89" s="38"/>
      <c r="BQ89" s="38"/>
    </row>
    <row r="90" spans="2:69" s="106" customFormat="1" x14ac:dyDescent="0.3">
      <c r="B90" s="105" t="s">
        <v>148</v>
      </c>
    </row>
    <row r="91" spans="2:69" s="106" customFormat="1" x14ac:dyDescent="0.3">
      <c r="B91" s="134" t="s">
        <v>149</v>
      </c>
    </row>
    <row r="93" spans="2:69" x14ac:dyDescent="0.3">
      <c r="B93" s="135" t="s">
        <v>150</v>
      </c>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c r="AA93" s="128"/>
      <c r="AB93" s="128"/>
      <c r="AC93" s="128"/>
      <c r="AD93" s="128"/>
      <c r="AE93" s="128"/>
      <c r="AF93" s="128"/>
    </row>
    <row r="94" spans="2:69" x14ac:dyDescent="0.3">
      <c r="B94" s="128" t="s">
        <v>151</v>
      </c>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c r="AA94" s="128"/>
      <c r="AB94" s="128"/>
      <c r="AC94" s="128"/>
      <c r="AD94" s="128"/>
      <c r="AE94" s="128"/>
      <c r="AF94" s="128"/>
    </row>
    <row r="96" spans="2:69" x14ac:dyDescent="0.3">
      <c r="B96" s="135" t="s">
        <v>152</v>
      </c>
      <c r="C96" s="135" t="s">
        <v>153</v>
      </c>
      <c r="D96" s="135" t="s">
        <v>154</v>
      </c>
      <c r="E96" s="135" t="s">
        <v>155</v>
      </c>
      <c r="F96" s="135" t="s">
        <v>156</v>
      </c>
      <c r="G96" s="135" t="s">
        <v>157</v>
      </c>
      <c r="H96" s="135" t="s">
        <v>158</v>
      </c>
      <c r="I96" s="135" t="s">
        <v>159</v>
      </c>
      <c r="J96" s="135" t="s">
        <v>160</v>
      </c>
      <c r="K96" s="135" t="s">
        <v>161</v>
      </c>
      <c r="L96" s="135" t="s">
        <v>162</v>
      </c>
      <c r="M96" s="135" t="s">
        <v>163</v>
      </c>
      <c r="N96" s="135" t="s">
        <v>164</v>
      </c>
      <c r="O96" s="135" t="s">
        <v>165</v>
      </c>
      <c r="P96" s="135" t="s">
        <v>166</v>
      </c>
      <c r="Q96" s="135" t="s">
        <v>167</v>
      </c>
      <c r="R96" s="135" t="s">
        <v>168</v>
      </c>
      <c r="S96" s="135" t="s">
        <v>50</v>
      </c>
      <c r="T96" s="135" t="s">
        <v>169</v>
      </c>
      <c r="U96" s="135" t="s">
        <v>170</v>
      </c>
      <c r="V96" s="135" t="s">
        <v>171</v>
      </c>
      <c r="W96" s="135" t="s">
        <v>172</v>
      </c>
      <c r="X96" s="135" t="s">
        <v>66</v>
      </c>
      <c r="Y96" s="135" t="s">
        <v>67</v>
      </c>
      <c r="Z96" s="135" t="s">
        <v>68</v>
      </c>
      <c r="AA96" s="135" t="s">
        <v>69</v>
      </c>
      <c r="AB96" s="135" t="s">
        <v>70</v>
      </c>
      <c r="AC96" s="135" t="s">
        <v>71</v>
      </c>
      <c r="AD96" s="135" t="s">
        <v>72</v>
      </c>
      <c r="AE96" s="135" t="s">
        <v>73</v>
      </c>
      <c r="AF96" s="135" t="s">
        <v>173</v>
      </c>
    </row>
    <row r="97" spans="2:32" x14ac:dyDescent="0.3">
      <c r="B97" s="128" t="s">
        <v>174</v>
      </c>
      <c r="C97" s="144">
        <v>56.299600344707834</v>
      </c>
      <c r="D97" s="144">
        <v>56.299600344707834</v>
      </c>
      <c r="E97" s="144">
        <v>41.673383805471452</v>
      </c>
      <c r="F97" s="144">
        <v>46.336707809943533</v>
      </c>
      <c r="G97" s="144">
        <v>48.453567403355308</v>
      </c>
      <c r="H97" s="144">
        <v>60.652789325339086</v>
      </c>
      <c r="I97" s="144">
        <v>57.594821963122328</v>
      </c>
      <c r="J97" s="144">
        <v>56.256324378846777</v>
      </c>
      <c r="K97" s="144">
        <v>59.012070939260795</v>
      </c>
      <c r="L97" s="144">
        <v>57.07750492835828</v>
      </c>
      <c r="M97" s="144">
        <v>54.180007496420266</v>
      </c>
      <c r="N97" s="144">
        <v>51.247527416409191</v>
      </c>
      <c r="O97" s="144">
        <v>54.701475684692291</v>
      </c>
      <c r="P97" s="144">
        <v>56.065658242816205</v>
      </c>
      <c r="Q97" s="144">
        <v>63.196826297001337</v>
      </c>
      <c r="R97" s="144">
        <v>58.336401499036924</v>
      </c>
      <c r="S97" s="144">
        <v>45.406618290133864</v>
      </c>
      <c r="T97" s="144">
        <v>50.669797080690444</v>
      </c>
      <c r="U97" s="144">
        <v>56.988935911336242</v>
      </c>
      <c r="V97" s="144">
        <v>50.170719915736527</v>
      </c>
      <c r="W97" s="144">
        <v>33.981953221983396</v>
      </c>
      <c r="X97" s="144">
        <v>53.187355123777671</v>
      </c>
      <c r="Y97" s="144">
        <v>45.165261235102484</v>
      </c>
      <c r="Z97" s="144">
        <v>36.969320890803367</v>
      </c>
      <c r="AA97" s="144">
        <v>43.814855014295752</v>
      </c>
      <c r="AB97" s="144">
        <v>37.357493152758131</v>
      </c>
      <c r="AC97" s="144">
        <v>36.216817275309573</v>
      </c>
      <c r="AD97" s="144">
        <v>41.286177652584755</v>
      </c>
      <c r="AE97" s="144">
        <v>38.154238179104205</v>
      </c>
      <c r="AF97" s="144">
        <v>46.091243615736659</v>
      </c>
    </row>
    <row r="98" spans="2:32" x14ac:dyDescent="0.3">
      <c r="B98" s="128" t="s">
        <v>175</v>
      </c>
      <c r="C98" s="144">
        <v>53.504414985221004</v>
      </c>
      <c r="D98" s="144">
        <v>53.504414985221004</v>
      </c>
      <c r="E98" s="144">
        <v>52.162491158470004</v>
      </c>
      <c r="F98" s="144">
        <v>51.53422198853</v>
      </c>
      <c r="G98" s="144">
        <v>53.491700061711839</v>
      </c>
      <c r="H98" s="144">
        <v>58.770262367691423</v>
      </c>
      <c r="I98" s="144">
        <v>55.308787780628748</v>
      </c>
      <c r="J98" s="144">
        <v>61.057515853615655</v>
      </c>
      <c r="K98" s="144">
        <v>59.473397700854399</v>
      </c>
      <c r="L98" s="144">
        <v>56.1480004165292</v>
      </c>
      <c r="M98" s="144">
        <v>55.535269942003055</v>
      </c>
      <c r="N98" s="144">
        <v>53.738108738146984</v>
      </c>
      <c r="O98" s="144">
        <v>59.172880278056908</v>
      </c>
      <c r="P98" s="144">
        <v>61.77283370465922</v>
      </c>
      <c r="Q98" s="144">
        <v>69.369983397296892</v>
      </c>
      <c r="R98" s="144">
        <v>65.498736564175189</v>
      </c>
      <c r="S98" s="144">
        <v>53.720133726963894</v>
      </c>
      <c r="T98" s="144">
        <v>64.82806585558366</v>
      </c>
      <c r="U98" s="144">
        <v>62.833587906759689</v>
      </c>
      <c r="V98" s="144">
        <v>54.501849168304886</v>
      </c>
      <c r="W98" s="144">
        <v>52.657804157919685</v>
      </c>
      <c r="X98" s="144">
        <v>60.255680391776195</v>
      </c>
      <c r="Y98" s="144">
        <v>52.825963030524854</v>
      </c>
      <c r="Z98" s="144">
        <v>47.58103929764647</v>
      </c>
      <c r="AA98" s="144">
        <v>48.148570523799769</v>
      </c>
      <c r="AB98" s="144">
        <v>44.3132741043026</v>
      </c>
      <c r="AC98" s="144">
        <v>40.615467480122199</v>
      </c>
      <c r="AD98" s="144">
        <v>43.396550840357165</v>
      </c>
      <c r="AE98" s="144">
        <v>41.018607535591691</v>
      </c>
      <c r="AF98" s="144">
        <v>42.1387044033225</v>
      </c>
    </row>
    <row r="99" spans="2:32" x14ac:dyDescent="0.3">
      <c r="B99" s="128" t="s">
        <v>139</v>
      </c>
      <c r="C99" s="144">
        <v>5.3930025947791416</v>
      </c>
      <c r="D99" s="144">
        <v>5.3930025947791416</v>
      </c>
      <c r="E99" s="144">
        <v>4.9892930251582683</v>
      </c>
      <c r="F99" s="144">
        <v>4.6998205461687199</v>
      </c>
      <c r="G99" s="144">
        <v>4.7296616348421008</v>
      </c>
      <c r="H99" s="144">
        <v>5.0049401710079513</v>
      </c>
      <c r="I99" s="144">
        <v>5.0590957639427092</v>
      </c>
      <c r="J99" s="144">
        <v>5.304203076930408</v>
      </c>
      <c r="K99" s="144">
        <v>5.6065407200007611</v>
      </c>
      <c r="L99" s="144">
        <v>5.6418219837739061</v>
      </c>
      <c r="M99" s="144">
        <v>5.8022801897485774</v>
      </c>
      <c r="N99" s="144">
        <v>5.9859315020772801</v>
      </c>
      <c r="O99" s="144">
        <v>6.0533791102144425</v>
      </c>
      <c r="P99" s="144">
        <v>6.0907236684644124</v>
      </c>
      <c r="Q99" s="144">
        <v>6.4377596713991734</v>
      </c>
      <c r="R99" s="144">
        <v>6.7924487468193355</v>
      </c>
      <c r="S99" s="144">
        <v>6.7619779470376322</v>
      </c>
      <c r="T99" s="144">
        <v>6.9982534632267273</v>
      </c>
      <c r="U99" s="144">
        <v>7.451861797906683</v>
      </c>
      <c r="V99" s="144">
        <v>7.6935176788704585</v>
      </c>
      <c r="W99" s="144">
        <v>6.0382749023124758</v>
      </c>
      <c r="X99" s="144">
        <v>6.1570381234716489</v>
      </c>
      <c r="Y99" s="144">
        <v>6.108517013658485</v>
      </c>
      <c r="Z99" s="144">
        <v>5.9557010402973543</v>
      </c>
      <c r="AA99" s="144">
        <v>5.8493348407677637</v>
      </c>
      <c r="AB99" s="144">
        <v>5.612478623636779</v>
      </c>
      <c r="AC99" s="144">
        <v>5.7934292263500486</v>
      </c>
      <c r="AD99" s="144">
        <v>6.0025825315712895</v>
      </c>
      <c r="AE99" s="144">
        <v>5.8264887321031837</v>
      </c>
      <c r="AF99" s="144">
        <v>5.8380620329747179</v>
      </c>
    </row>
    <row r="100" spans="2:32" x14ac:dyDescent="0.3">
      <c r="B100" s="128" t="s">
        <v>140</v>
      </c>
      <c r="C100" s="144">
        <v>7.4986899369961932</v>
      </c>
      <c r="D100" s="144">
        <v>7.4986899369961932</v>
      </c>
      <c r="E100" s="144">
        <v>6.9783760482037742</v>
      </c>
      <c r="F100" s="144">
        <v>6.4459669279326786</v>
      </c>
      <c r="G100" s="144">
        <v>6.7315158503247217</v>
      </c>
      <c r="H100" s="144">
        <v>6.7728931036809517</v>
      </c>
      <c r="I100" s="144">
        <v>6.6926569926977226</v>
      </c>
      <c r="J100" s="144">
        <v>6.7806277427823032</v>
      </c>
      <c r="K100" s="144">
        <v>6.877045525365884</v>
      </c>
      <c r="L100" s="144">
        <v>6.6702097686382746</v>
      </c>
      <c r="M100" s="144">
        <v>6.6147658314305948</v>
      </c>
      <c r="N100" s="144">
        <v>6.6041602499084924</v>
      </c>
      <c r="O100" s="144">
        <v>6.5916220350867079</v>
      </c>
      <c r="P100" s="144">
        <v>6.6413899064261308</v>
      </c>
      <c r="Q100" s="144">
        <v>6.5203265451449228</v>
      </c>
      <c r="R100" s="144">
        <v>6.4980914015334701</v>
      </c>
      <c r="S100" s="144">
        <v>6.5428156879518582</v>
      </c>
      <c r="T100" s="144">
        <v>6.4942181806515018</v>
      </c>
      <c r="U100" s="144">
        <v>6.4740261957459637</v>
      </c>
      <c r="V100" s="144">
        <v>6.5919979316121733</v>
      </c>
      <c r="W100" s="144">
        <v>6.5773830082450635</v>
      </c>
      <c r="X100" s="144">
        <v>6.6739246312555798</v>
      </c>
      <c r="Y100" s="144">
        <v>6.4897762377132011</v>
      </c>
      <c r="Z100" s="144">
        <v>6.4649024925802117</v>
      </c>
      <c r="AA100" s="144">
        <v>6.5647222678867516</v>
      </c>
      <c r="AB100" s="144">
        <v>6.614346121710442</v>
      </c>
      <c r="AC100" s="144">
        <v>6.5847023922073387</v>
      </c>
      <c r="AD100" s="144">
        <v>6.6850140126586508</v>
      </c>
      <c r="AE100" s="144">
        <v>6.6346459575006858</v>
      </c>
      <c r="AF100" s="144">
        <v>6.5624926680487841</v>
      </c>
    </row>
    <row r="101" spans="2:32" x14ac:dyDescent="0.3">
      <c r="B101" s="128" t="s">
        <v>141</v>
      </c>
      <c r="C101" s="144">
        <v>-14.765663330000015</v>
      </c>
      <c r="D101" s="144">
        <v>-14.765663330000015</v>
      </c>
      <c r="E101" s="144">
        <v>-27.180786467333363</v>
      </c>
      <c r="F101" s="144">
        <v>-21.079898695666689</v>
      </c>
      <c r="G101" s="144">
        <v>-21.23048994800002</v>
      </c>
      <c r="H101" s="144">
        <v>-14.562577600333345</v>
      </c>
      <c r="I101" s="144">
        <v>-14.061736397333345</v>
      </c>
      <c r="J101" s="144">
        <v>-21.377001271333352</v>
      </c>
      <c r="K101" s="144">
        <v>-17.309044452333346</v>
      </c>
      <c r="L101" s="144">
        <v>-15.548850417000011</v>
      </c>
      <c r="M101" s="144">
        <v>-17.836766266000012</v>
      </c>
      <c r="N101" s="144">
        <v>-18.897818204666681</v>
      </c>
      <c r="O101" s="144">
        <v>-20.774104013333353</v>
      </c>
      <c r="P101" s="144">
        <v>-21.843577945666688</v>
      </c>
      <c r="Q101" s="144">
        <v>-22.335247848333353</v>
      </c>
      <c r="R101" s="144">
        <v>-23.502604970000018</v>
      </c>
      <c r="S101" s="144">
        <v>-24.430457812333355</v>
      </c>
      <c r="T101" s="144">
        <v>-30.538098781666694</v>
      </c>
      <c r="U101" s="144">
        <v>-22.55585458300002</v>
      </c>
      <c r="V101" s="144">
        <v>-21.281662862000019</v>
      </c>
      <c r="W101" s="144">
        <v>-33.852747195000035</v>
      </c>
      <c r="X101" s="144">
        <v>-22.462389538666688</v>
      </c>
      <c r="Y101" s="144">
        <v>-22.734144135000022</v>
      </c>
      <c r="Z101" s="144">
        <v>-25.449917714666693</v>
      </c>
      <c r="AA101" s="144">
        <v>-19.041504984333351</v>
      </c>
      <c r="AB101" s="144">
        <v>-21.342579549666688</v>
      </c>
      <c r="AC101" s="144">
        <v>-18.869432313000015</v>
      </c>
      <c r="AD101" s="144">
        <v>-16.75346401333335</v>
      </c>
      <c r="AE101" s="144">
        <v>-17.182482863333348</v>
      </c>
      <c r="AF101" s="144">
        <v>-10.267824527333342</v>
      </c>
    </row>
    <row r="102" spans="2:32" x14ac:dyDescent="0.3">
      <c r="B102" s="128" t="s">
        <v>142</v>
      </c>
      <c r="C102" s="144">
        <v>4.6691561577115106</v>
      </c>
      <c r="D102" s="144">
        <v>4.6691561577115106</v>
      </c>
      <c r="E102" s="144">
        <v>4.7240100409727663</v>
      </c>
      <c r="F102" s="144">
        <v>4.7365970429788229</v>
      </c>
      <c r="G102" s="144">
        <v>4.7311798044766693</v>
      </c>
      <c r="H102" s="144">
        <v>4.6672712832921075</v>
      </c>
      <c r="I102" s="144">
        <v>4.5960178231864983</v>
      </c>
      <c r="J102" s="144">
        <v>4.4909789768517649</v>
      </c>
      <c r="K102" s="144">
        <v>4.3641314453730988</v>
      </c>
      <c r="L102" s="144">
        <v>4.166323176416908</v>
      </c>
      <c r="M102" s="144">
        <v>4.06445779923805</v>
      </c>
      <c r="N102" s="144">
        <v>3.8171451309431155</v>
      </c>
      <c r="O102" s="144">
        <v>3.6576982746675761</v>
      </c>
      <c r="P102" s="144">
        <v>3.4042889089331343</v>
      </c>
      <c r="Q102" s="144">
        <v>3.2040045314936982</v>
      </c>
      <c r="R102" s="144">
        <v>3.0497297565089516</v>
      </c>
      <c r="S102" s="144">
        <v>2.8121487405138312</v>
      </c>
      <c r="T102" s="144">
        <v>2.8873583628952502</v>
      </c>
      <c r="U102" s="144">
        <v>2.7853145939239212</v>
      </c>
      <c r="V102" s="144">
        <v>2.6650179989490264</v>
      </c>
      <c r="W102" s="144">
        <v>2.5612383485061998</v>
      </c>
      <c r="X102" s="144">
        <v>2.5631015159409354</v>
      </c>
      <c r="Y102" s="144">
        <v>2.4751490882059661</v>
      </c>
      <c r="Z102" s="144">
        <v>2.4175957749460122</v>
      </c>
      <c r="AA102" s="144">
        <v>2.2937323661748201</v>
      </c>
      <c r="AB102" s="144">
        <v>2.1599738527749999</v>
      </c>
      <c r="AC102" s="144">
        <v>2.0926504896300004</v>
      </c>
      <c r="AD102" s="144">
        <v>1.9554942813309999</v>
      </c>
      <c r="AE102" s="144">
        <v>1.8569788172420003</v>
      </c>
      <c r="AF102" s="144">
        <v>1.819809038724</v>
      </c>
    </row>
    <row r="103" spans="2:32" x14ac:dyDescent="0.3">
      <c r="B103" s="128" t="s">
        <v>143</v>
      </c>
      <c r="C103" s="137" t="s">
        <v>15</v>
      </c>
      <c r="D103" s="137" t="s">
        <v>15</v>
      </c>
      <c r="E103" s="137" t="s">
        <v>15</v>
      </c>
      <c r="F103" s="137" t="s">
        <v>15</v>
      </c>
      <c r="G103" s="137" t="s">
        <v>15</v>
      </c>
      <c r="H103" s="137" t="s">
        <v>15</v>
      </c>
      <c r="I103" s="137" t="s">
        <v>15</v>
      </c>
      <c r="J103" s="137" t="s">
        <v>15</v>
      </c>
      <c r="K103" s="137" t="s">
        <v>15</v>
      </c>
      <c r="L103" s="137" t="s">
        <v>15</v>
      </c>
      <c r="M103" s="137" t="s">
        <v>15</v>
      </c>
      <c r="N103" s="137" t="s">
        <v>15</v>
      </c>
      <c r="O103" s="137" t="s">
        <v>15</v>
      </c>
      <c r="P103" s="137" t="s">
        <v>15</v>
      </c>
      <c r="Q103" s="137" t="s">
        <v>15</v>
      </c>
      <c r="R103" s="137" t="s">
        <v>15</v>
      </c>
      <c r="S103" s="137" t="s">
        <v>15</v>
      </c>
      <c r="T103" s="137" t="s">
        <v>15</v>
      </c>
      <c r="U103" s="137" t="s">
        <v>15</v>
      </c>
      <c r="V103" s="137" t="s">
        <v>15</v>
      </c>
      <c r="W103" s="137" t="s">
        <v>15</v>
      </c>
      <c r="X103" s="137" t="s">
        <v>15</v>
      </c>
      <c r="Y103" s="137" t="s">
        <v>15</v>
      </c>
      <c r="Z103" s="137" t="s">
        <v>15</v>
      </c>
      <c r="AA103" s="137" t="s">
        <v>15</v>
      </c>
      <c r="AB103" s="137" t="s">
        <v>15</v>
      </c>
      <c r="AC103" s="137" t="s">
        <v>15</v>
      </c>
      <c r="AD103" s="137" t="s">
        <v>15</v>
      </c>
      <c r="AE103" s="137" t="s">
        <v>15</v>
      </c>
      <c r="AF103" s="137" t="s">
        <v>15</v>
      </c>
    </row>
    <row r="104" spans="2:32" x14ac:dyDescent="0.3">
      <c r="C104" s="138"/>
    </row>
    <row r="105" spans="2:32" x14ac:dyDescent="0.3">
      <c r="C105" s="138"/>
    </row>
    <row r="106" spans="2:32" x14ac:dyDescent="0.3">
      <c r="B106" s="135" t="s">
        <v>176</v>
      </c>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c r="AA106" s="128"/>
      <c r="AB106" s="128"/>
      <c r="AC106" s="128"/>
      <c r="AD106" s="128"/>
      <c r="AE106" s="128"/>
      <c r="AF106" s="128"/>
    </row>
    <row r="107" spans="2:32" x14ac:dyDescent="0.3">
      <c r="B107" s="128" t="s">
        <v>177</v>
      </c>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c r="AA107" s="128"/>
      <c r="AB107" s="128"/>
      <c r="AC107" s="128"/>
      <c r="AD107" s="128"/>
      <c r="AE107" s="128"/>
      <c r="AF107" s="128"/>
    </row>
    <row r="108" spans="2:32" x14ac:dyDescent="0.3">
      <c r="C108" s="138"/>
    </row>
    <row r="109" spans="2:32" x14ac:dyDescent="0.3">
      <c r="B109" s="135" t="s">
        <v>152</v>
      </c>
      <c r="C109" s="135" t="s">
        <v>153</v>
      </c>
      <c r="D109" s="135" t="s">
        <v>154</v>
      </c>
      <c r="E109" s="135" t="s">
        <v>155</v>
      </c>
      <c r="F109" s="135" t="s">
        <v>156</v>
      </c>
      <c r="G109" s="135" t="s">
        <v>157</v>
      </c>
      <c r="H109" s="135" t="s">
        <v>158</v>
      </c>
      <c r="I109" s="135" t="s">
        <v>159</v>
      </c>
      <c r="J109" s="135" t="s">
        <v>160</v>
      </c>
      <c r="K109" s="135" t="s">
        <v>161</v>
      </c>
      <c r="L109" s="135" t="s">
        <v>162</v>
      </c>
      <c r="M109" s="135" t="s">
        <v>163</v>
      </c>
      <c r="N109" s="135" t="s">
        <v>164</v>
      </c>
      <c r="O109" s="135" t="s">
        <v>165</v>
      </c>
      <c r="P109" s="135" t="s">
        <v>166</v>
      </c>
      <c r="Q109" s="135" t="s">
        <v>167</v>
      </c>
      <c r="R109" s="135" t="s">
        <v>168</v>
      </c>
      <c r="S109" s="135" t="s">
        <v>50</v>
      </c>
      <c r="T109" s="135" t="s">
        <v>169</v>
      </c>
      <c r="U109" s="135" t="s">
        <v>170</v>
      </c>
      <c r="V109" s="135" t="s">
        <v>171</v>
      </c>
      <c r="W109" s="135" t="s">
        <v>172</v>
      </c>
      <c r="X109" s="135" t="s">
        <v>66</v>
      </c>
      <c r="Y109" s="135" t="s">
        <v>67</v>
      </c>
      <c r="Z109" s="135" t="s">
        <v>68</v>
      </c>
      <c r="AA109" s="135" t="s">
        <v>69</v>
      </c>
      <c r="AB109" s="135" t="s">
        <v>70</v>
      </c>
      <c r="AC109" s="135" t="s">
        <v>71</v>
      </c>
      <c r="AD109" s="135" t="s">
        <v>72</v>
      </c>
      <c r="AE109" s="135" t="s">
        <v>73</v>
      </c>
      <c r="AF109" s="135" t="s">
        <v>173</v>
      </c>
    </row>
    <row r="110" spans="2:32" x14ac:dyDescent="0.3">
      <c r="B110" s="128" t="s">
        <v>174</v>
      </c>
      <c r="C110" s="144">
        <v>38.541310950445968</v>
      </c>
      <c r="D110" s="144">
        <v>38.541310950445968</v>
      </c>
      <c r="E110" s="144">
        <v>24.404861433584827</v>
      </c>
      <c r="F110" s="144">
        <v>29.580008434477612</v>
      </c>
      <c r="G110" s="144">
        <v>31.515013280130798</v>
      </c>
      <c r="H110" s="144">
        <v>43.550646847706034</v>
      </c>
      <c r="I110" s="144">
        <v>40.497162223738258</v>
      </c>
      <c r="J110" s="144">
        <v>39.110862440755135</v>
      </c>
      <c r="K110" s="144">
        <v>41.847775686705923</v>
      </c>
      <c r="L110" s="144">
        <v>40.27233966012431</v>
      </c>
      <c r="M110" s="144">
        <v>37.532549110879032</v>
      </c>
      <c r="N110" s="144">
        <v>34.64353253290944</v>
      </c>
      <c r="O110" s="144">
        <v>38.289062201285404</v>
      </c>
      <c r="P110" s="144">
        <v>39.776401941674372</v>
      </c>
      <c r="Q110" s="144">
        <v>46.916728198946615</v>
      </c>
      <c r="R110" s="144">
        <v>42.087444117269101</v>
      </c>
      <c r="S110" s="144">
        <v>29.273990774786945</v>
      </c>
      <c r="T110" s="144">
        <v>34.53433770759036</v>
      </c>
      <c r="U110" s="144">
        <v>40.926623784217149</v>
      </c>
      <c r="V110" s="144">
        <v>34.101017077480122</v>
      </c>
      <c r="W110" s="144">
        <v>18.918727120013113</v>
      </c>
      <c r="X110" s="144">
        <v>38.552462484099884</v>
      </c>
      <c r="Y110" s="144">
        <v>30.913480462314343</v>
      </c>
      <c r="Z110" s="144">
        <v>22.807209355872974</v>
      </c>
      <c r="AA110" s="144">
        <v>29.789608953773921</v>
      </c>
      <c r="AB110" s="144">
        <v>23.429500530551024</v>
      </c>
      <c r="AC110" s="144">
        <v>22.424027948507682</v>
      </c>
      <c r="AD110" s="144">
        <v>27.697977257733861</v>
      </c>
      <c r="AE110" s="144">
        <v>24.704248273264582</v>
      </c>
      <c r="AF110" s="144">
        <v>32.791988170380044</v>
      </c>
    </row>
    <row r="111" spans="2:32" x14ac:dyDescent="0.3">
      <c r="B111" s="128" t="s">
        <v>175</v>
      </c>
      <c r="C111" s="144">
        <v>52.642265483571002</v>
      </c>
      <c r="D111" s="144">
        <v>52.642265483571002</v>
      </c>
      <c r="E111" s="144">
        <v>51.272482891974001</v>
      </c>
      <c r="F111" s="144">
        <v>50.630704908849005</v>
      </c>
      <c r="G111" s="144">
        <v>52.54381743514584</v>
      </c>
      <c r="H111" s="144">
        <v>57.789717212639424</v>
      </c>
      <c r="I111" s="144">
        <v>54.336919641867745</v>
      </c>
      <c r="J111" s="144">
        <v>60.042609477630648</v>
      </c>
      <c r="K111" s="144">
        <v>58.463624082087399</v>
      </c>
      <c r="L111" s="144">
        <v>55.150567288990196</v>
      </c>
      <c r="M111" s="144">
        <v>54.575449833894055</v>
      </c>
      <c r="N111" s="144">
        <v>52.812960972116983</v>
      </c>
      <c r="O111" s="144">
        <v>58.172932340451908</v>
      </c>
      <c r="P111" s="144">
        <v>60.761836891116218</v>
      </c>
      <c r="Q111" s="144">
        <v>68.321893513646899</v>
      </c>
      <c r="R111" s="144">
        <v>64.482268122582184</v>
      </c>
      <c r="S111" s="144">
        <v>52.784509717907895</v>
      </c>
      <c r="T111" s="144">
        <v>63.834304268648651</v>
      </c>
      <c r="U111" s="144">
        <v>61.861510583748682</v>
      </c>
      <c r="V111" s="144">
        <v>53.558620984561891</v>
      </c>
      <c r="W111" s="144">
        <v>51.750060127208691</v>
      </c>
      <c r="X111" s="144">
        <v>59.243428448475683</v>
      </c>
      <c r="Y111" s="144">
        <v>51.898382496559343</v>
      </c>
      <c r="Z111" s="144">
        <v>46.662598416250589</v>
      </c>
      <c r="AA111" s="144">
        <v>47.25212693182371</v>
      </c>
      <c r="AB111" s="144">
        <v>43.445167120568591</v>
      </c>
      <c r="AC111" s="144">
        <v>39.773268123715887</v>
      </c>
      <c r="AD111" s="144">
        <v>42.506930547118657</v>
      </c>
      <c r="AE111" s="144">
        <v>40.144413874363551</v>
      </c>
      <c r="AF111" s="144">
        <v>41.234747304254391</v>
      </c>
    </row>
    <row r="112" spans="2:32" x14ac:dyDescent="0.3">
      <c r="B112" s="128" t="s">
        <v>139</v>
      </c>
      <c r="C112" s="144">
        <v>3.6822125031395121</v>
      </c>
      <c r="D112" s="144">
        <v>3.6822125031395121</v>
      </c>
      <c r="E112" s="144">
        <v>3.5003608612034478</v>
      </c>
      <c r="F112" s="144">
        <v>3.3553468898004053</v>
      </c>
      <c r="G112" s="144">
        <v>3.3356092814704761</v>
      </c>
      <c r="H112" s="144">
        <v>3.4533014868499716</v>
      </c>
      <c r="I112" s="144">
        <v>3.3982515351967426</v>
      </c>
      <c r="J112" s="144">
        <v>3.5419654105168044</v>
      </c>
      <c r="K112" s="144">
        <v>3.7675776835739159</v>
      </c>
      <c r="L112" s="144">
        <v>3.7702828377135633</v>
      </c>
      <c r="M112" s="144">
        <v>3.8657156151717524</v>
      </c>
      <c r="N112" s="144">
        <v>3.8744321622991986</v>
      </c>
      <c r="O112" s="144">
        <v>3.9434216376601863</v>
      </c>
      <c r="P112" s="144">
        <v>3.8507377283714734</v>
      </c>
      <c r="Q112" s="144">
        <v>4.0329798284329996</v>
      </c>
      <c r="R112" s="144">
        <v>4.2014637461401581</v>
      </c>
      <c r="S112" s="144">
        <v>3.9673890923189243</v>
      </c>
      <c r="T112" s="144">
        <v>4.2281015403682112</v>
      </c>
      <c r="U112" s="144">
        <v>4.6215478318815828</v>
      </c>
      <c r="V112" s="144">
        <v>4.7244398139846515</v>
      </c>
      <c r="W112" s="144">
        <v>3.8345889315241419</v>
      </c>
      <c r="X112" s="144">
        <v>4.5770337496638724</v>
      </c>
      <c r="Y112" s="144">
        <v>4.5651503069422805</v>
      </c>
      <c r="Z112" s="144">
        <v>4.356254904419834</v>
      </c>
      <c r="AA112" s="144">
        <v>4.1934685745252676</v>
      </c>
      <c r="AB112" s="144">
        <v>3.97477964196927</v>
      </c>
      <c r="AC112" s="144">
        <v>4.1585860710801708</v>
      </c>
      <c r="AD112" s="144">
        <v>4.4522482536775181</v>
      </c>
      <c r="AE112" s="144">
        <v>4.3301623393027482</v>
      </c>
      <c r="AF112" s="144">
        <v>4.402842620673086</v>
      </c>
    </row>
    <row r="113" spans="2:32" x14ac:dyDescent="0.3">
      <c r="B113" s="128" t="s">
        <v>140</v>
      </c>
      <c r="C113" s="144">
        <v>0.64739628473546562</v>
      </c>
      <c r="D113" s="144">
        <v>0.64739628473546562</v>
      </c>
      <c r="E113" s="144">
        <v>0.45756033174073674</v>
      </c>
      <c r="F113" s="144">
        <v>0.29947467749489537</v>
      </c>
      <c r="G113" s="144">
        <v>0.47312635551450466</v>
      </c>
      <c r="H113" s="144">
        <v>0.47318351654998686</v>
      </c>
      <c r="I113" s="144">
        <v>0.41027193200711543</v>
      </c>
      <c r="J113" s="144">
        <v>0.4778343979410295</v>
      </c>
      <c r="K113" s="144">
        <v>0.49179065637795383</v>
      </c>
      <c r="L113" s="144">
        <v>0.45240596642055164</v>
      </c>
      <c r="M113" s="144">
        <v>0.45360450181323614</v>
      </c>
      <c r="N113" s="144">
        <v>0.3508540171599438</v>
      </c>
      <c r="O113" s="144">
        <v>0.41985200850665139</v>
      </c>
      <c r="P113" s="144">
        <v>0.44721695085335905</v>
      </c>
      <c r="Q113" s="144">
        <v>0.30294745420006652</v>
      </c>
      <c r="R113" s="144">
        <v>0.27702298854677415</v>
      </c>
      <c r="S113" s="144">
        <v>0.29099939389348178</v>
      </c>
      <c r="T113" s="144">
        <v>0.32201696524018941</v>
      </c>
      <c r="U113" s="144">
        <v>0.27724457958689702</v>
      </c>
      <c r="V113" s="144">
        <v>0.32655775293360467</v>
      </c>
      <c r="W113" s="144">
        <v>0.33971613128031225</v>
      </c>
      <c r="X113" s="144">
        <v>0.27898912562701977</v>
      </c>
      <c r="Y113" s="144">
        <v>0.20211924681273649</v>
      </c>
      <c r="Z113" s="144">
        <v>0.20329333586924392</v>
      </c>
      <c r="AA113" s="144">
        <v>0.30536383975829701</v>
      </c>
      <c r="AB113" s="144">
        <v>0.22391652067984338</v>
      </c>
      <c r="AC113" s="144">
        <v>0.18185954071164182</v>
      </c>
      <c r="AD113" s="144">
        <v>0.26836876427103351</v>
      </c>
      <c r="AE113" s="144">
        <v>0.19848721093163116</v>
      </c>
      <c r="AF113" s="144">
        <v>0.21175947378590587</v>
      </c>
    </row>
    <row r="114" spans="2:32" x14ac:dyDescent="0.3">
      <c r="B114" s="128" t="s">
        <v>141</v>
      </c>
      <c r="C114" s="144">
        <v>-18.430563321000012</v>
      </c>
      <c r="D114" s="144">
        <v>-18.430563321000012</v>
      </c>
      <c r="E114" s="144">
        <v>-30.825542651333361</v>
      </c>
      <c r="F114" s="144">
        <v>-24.705518041666689</v>
      </c>
      <c r="G114" s="144">
        <v>-24.837539792000019</v>
      </c>
      <c r="H114" s="144">
        <v>-18.165555368333347</v>
      </c>
      <c r="I114" s="144">
        <v>-17.648280885333346</v>
      </c>
      <c r="J114" s="144">
        <v>-24.951546845333354</v>
      </c>
      <c r="K114" s="144">
        <v>-20.875216735333346</v>
      </c>
      <c r="L114" s="144">
        <v>-19.100916433000013</v>
      </c>
      <c r="M114" s="144">
        <v>-21.362220840000013</v>
      </c>
      <c r="N114" s="144">
        <v>-22.394714618666679</v>
      </c>
      <c r="O114" s="144">
        <v>-24.247143785333353</v>
      </c>
      <c r="P114" s="144">
        <v>-25.283389628666686</v>
      </c>
      <c r="Q114" s="144">
        <v>-25.741092597333353</v>
      </c>
      <c r="R114" s="144">
        <v>-26.873310740000019</v>
      </c>
      <c r="S114" s="144">
        <v>-27.768907429333357</v>
      </c>
      <c r="T114" s="144">
        <v>-33.850085066666693</v>
      </c>
      <c r="U114" s="144">
        <v>-25.833679211000018</v>
      </c>
      <c r="V114" s="144">
        <v>-24.50860147400002</v>
      </c>
      <c r="W114" s="144">
        <v>-37.005638070000039</v>
      </c>
      <c r="X114" s="144">
        <v>-25.546988839666685</v>
      </c>
      <c r="Y114" s="144">
        <v>-25.752171588000024</v>
      </c>
      <c r="Z114" s="144">
        <v>-28.41493730066669</v>
      </c>
      <c r="AA114" s="144">
        <v>-21.961350392333351</v>
      </c>
      <c r="AB114" s="144">
        <v>-24.214362752666688</v>
      </c>
      <c r="AC114" s="144">
        <v>-21.689685787000016</v>
      </c>
      <c r="AD114" s="144">
        <v>-19.529570307333348</v>
      </c>
      <c r="AE114" s="144">
        <v>-19.968815151333349</v>
      </c>
      <c r="AF114" s="144">
        <v>-13.05736122833334</v>
      </c>
    </row>
    <row r="115" spans="2:32" x14ac:dyDescent="0.3">
      <c r="B115" s="128" t="s">
        <v>142</v>
      </c>
      <c r="C115" s="137" t="s">
        <v>184</v>
      </c>
      <c r="D115" s="137" t="s">
        <v>184</v>
      </c>
      <c r="E115" s="137" t="s">
        <v>184</v>
      </c>
      <c r="F115" s="137" t="s">
        <v>184</v>
      </c>
      <c r="G115" s="137" t="s">
        <v>184</v>
      </c>
      <c r="H115" s="137" t="s">
        <v>184</v>
      </c>
      <c r="I115" s="137" t="s">
        <v>184</v>
      </c>
      <c r="J115" s="137" t="s">
        <v>184</v>
      </c>
      <c r="K115" s="137" t="s">
        <v>184</v>
      </c>
      <c r="L115" s="137" t="s">
        <v>184</v>
      </c>
      <c r="M115" s="137" t="s">
        <v>184</v>
      </c>
      <c r="N115" s="137" t="s">
        <v>184</v>
      </c>
      <c r="O115" s="137" t="s">
        <v>184</v>
      </c>
      <c r="P115" s="137" t="s">
        <v>184</v>
      </c>
      <c r="Q115" s="137" t="s">
        <v>184</v>
      </c>
      <c r="R115" s="137" t="s">
        <v>184</v>
      </c>
      <c r="S115" s="137" t="s">
        <v>184</v>
      </c>
      <c r="T115" s="137" t="s">
        <v>184</v>
      </c>
      <c r="U115" s="137" t="s">
        <v>184</v>
      </c>
      <c r="V115" s="137" t="s">
        <v>184</v>
      </c>
      <c r="W115" s="137" t="s">
        <v>184</v>
      </c>
      <c r="X115" s="137" t="s">
        <v>184</v>
      </c>
      <c r="Y115" s="137" t="s">
        <v>184</v>
      </c>
      <c r="Z115" s="137" t="s">
        <v>184</v>
      </c>
      <c r="AA115" s="137" t="s">
        <v>184</v>
      </c>
      <c r="AB115" s="137" t="s">
        <v>185</v>
      </c>
      <c r="AC115" s="137" t="s">
        <v>185</v>
      </c>
      <c r="AD115" s="137" t="s">
        <v>184</v>
      </c>
      <c r="AE115" s="137" t="s">
        <v>184</v>
      </c>
      <c r="AF115" s="137" t="s">
        <v>184</v>
      </c>
    </row>
    <row r="116" spans="2:32" x14ac:dyDescent="0.3">
      <c r="B116" s="128" t="s">
        <v>143</v>
      </c>
      <c r="C116" s="137" t="s">
        <v>15</v>
      </c>
      <c r="D116" s="137" t="s">
        <v>15</v>
      </c>
      <c r="E116" s="137" t="s">
        <v>15</v>
      </c>
      <c r="F116" s="137" t="s">
        <v>15</v>
      </c>
      <c r="G116" s="137" t="s">
        <v>15</v>
      </c>
      <c r="H116" s="137" t="s">
        <v>15</v>
      </c>
      <c r="I116" s="137" t="s">
        <v>15</v>
      </c>
      <c r="J116" s="137" t="s">
        <v>15</v>
      </c>
      <c r="K116" s="137" t="s">
        <v>15</v>
      </c>
      <c r="L116" s="137" t="s">
        <v>15</v>
      </c>
      <c r="M116" s="137" t="s">
        <v>15</v>
      </c>
      <c r="N116" s="137" t="s">
        <v>15</v>
      </c>
      <c r="O116" s="137" t="s">
        <v>15</v>
      </c>
      <c r="P116" s="137" t="s">
        <v>15</v>
      </c>
      <c r="Q116" s="137" t="s">
        <v>15</v>
      </c>
      <c r="R116" s="137" t="s">
        <v>15</v>
      </c>
      <c r="S116" s="137" t="s">
        <v>15</v>
      </c>
      <c r="T116" s="137" t="s">
        <v>15</v>
      </c>
      <c r="U116" s="137" t="s">
        <v>15</v>
      </c>
      <c r="V116" s="137" t="s">
        <v>15</v>
      </c>
      <c r="W116" s="137" t="s">
        <v>15</v>
      </c>
      <c r="X116" s="137" t="s">
        <v>15</v>
      </c>
      <c r="Y116" s="137" t="s">
        <v>15</v>
      </c>
      <c r="Z116" s="137" t="s">
        <v>15</v>
      </c>
      <c r="AA116" s="137" t="s">
        <v>15</v>
      </c>
      <c r="AB116" s="137" t="s">
        <v>15</v>
      </c>
      <c r="AC116" s="137" t="s">
        <v>15</v>
      </c>
      <c r="AD116" s="137" t="s">
        <v>15</v>
      </c>
      <c r="AE116" s="137" t="s">
        <v>15</v>
      </c>
      <c r="AF116" s="137" t="s">
        <v>15</v>
      </c>
    </row>
  </sheetData>
  <conditionalFormatting sqref="C22:I22">
    <cfRule type="containsText" dxfId="11" priority="3" operator="containsText" text="err">
      <formula>NOT(ISERROR(SEARCH("err",C22)))</formula>
    </cfRule>
  </conditionalFormatting>
  <conditionalFormatting sqref="C27:I27">
    <cfRule type="containsText" dxfId="10" priority="2" operator="containsText" text="err">
      <formula>NOT(ISERROR(SEARCH("err",C27)))</formula>
    </cfRule>
  </conditionalFormatting>
  <conditionalFormatting sqref="F36:L36">
    <cfRule type="containsText" dxfId="9" priority="1" operator="containsText" text="err">
      <formula>NOT(ISERROR(SEARCH("err",F36)))</formula>
    </cfRule>
  </conditionalFormatting>
  <hyperlinks>
    <hyperlink ref="B91" r:id="rId1" xr:uid="{C39F4EBA-AC50-4C39-BF79-2CF9B2AB0EC6}"/>
  </hyperlinks>
  <pageMargins left="0.7" right="0.7" top="0.75" bottom="0.75" header="0.3" footer="0.3"/>
  <pageSetup paperSize="9" orientation="portrait" verticalDpi="0" r:id="rId2"/>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8A421-5875-4545-B667-979B45C1D4AA}">
  <sheetPr codeName="Sheet9"/>
  <dimension ref="A3:BS116"/>
  <sheetViews>
    <sheetView topLeftCell="A25" workbookViewId="0">
      <pane xSplit="2" topLeftCell="C1" activePane="topRight" state="frozen"/>
      <selection activeCell="AL42" sqref="AL42"/>
      <selection pane="topRight" activeCell="J55" sqref="J55"/>
    </sheetView>
  </sheetViews>
  <sheetFormatPr defaultRowHeight="14.4" x14ac:dyDescent="0.3"/>
  <cols>
    <col min="1" max="1" width="1.6640625" customWidth="1"/>
    <col min="2" max="2" width="31.88671875" customWidth="1"/>
    <col min="3" max="10" width="5.6640625" customWidth="1"/>
    <col min="11" max="11" width="6.88671875" customWidth="1"/>
    <col min="12" max="43" width="5.6640625" customWidth="1"/>
    <col min="44" max="44" width="9.109375" customWidth="1"/>
    <col min="45" max="49" width="5.6640625" customWidth="1"/>
    <col min="50" max="50" width="8.6640625" customWidth="1"/>
    <col min="51" max="54" width="5.6640625" customWidth="1"/>
    <col min="55" max="55" width="11" customWidth="1"/>
    <col min="56" max="58" width="5.6640625" customWidth="1"/>
  </cols>
  <sheetData>
    <row r="3" spans="1:68" x14ac:dyDescent="0.3">
      <c r="B3" s="32" t="s">
        <v>88</v>
      </c>
      <c r="C3" s="33"/>
      <c r="D3" s="33"/>
      <c r="E3" s="33"/>
      <c r="F3" s="33"/>
      <c r="G3" s="33"/>
      <c r="H3" s="33"/>
    </row>
    <row r="4" spans="1:68" x14ac:dyDescent="0.3">
      <c r="B4" s="33" t="s">
        <v>89</v>
      </c>
      <c r="C4" s="33"/>
      <c r="D4" s="33"/>
      <c r="E4" s="33"/>
      <c r="F4" s="33"/>
      <c r="G4" s="33"/>
      <c r="H4" s="33"/>
    </row>
    <row r="5" spans="1:68" x14ac:dyDescent="0.3">
      <c r="B5" s="33" t="s">
        <v>90</v>
      </c>
      <c r="C5" s="33"/>
      <c r="D5" s="33"/>
      <c r="E5" s="33"/>
      <c r="F5" s="33"/>
      <c r="G5" s="33"/>
      <c r="H5" s="33"/>
    </row>
    <row r="6" spans="1:68" x14ac:dyDescent="0.3">
      <c r="B6" s="33" t="s">
        <v>91</v>
      </c>
      <c r="C6" s="33"/>
      <c r="D6" s="33"/>
      <c r="E6" s="33"/>
      <c r="F6" s="33"/>
      <c r="G6" s="33"/>
      <c r="H6" s="33"/>
    </row>
    <row r="7" spans="1:68" x14ac:dyDescent="0.3">
      <c r="B7" s="33" t="s">
        <v>92</v>
      </c>
      <c r="C7" s="33"/>
      <c r="D7" s="33"/>
      <c r="E7" s="33"/>
      <c r="F7" s="33"/>
      <c r="G7" s="33"/>
      <c r="H7" s="33"/>
    </row>
    <row r="8" spans="1:68" x14ac:dyDescent="0.3">
      <c r="B8" s="33"/>
      <c r="C8" s="33"/>
      <c r="D8" s="33"/>
      <c r="E8" s="33"/>
      <c r="F8" s="33"/>
      <c r="G8" s="33"/>
      <c r="H8" s="33"/>
    </row>
    <row r="11" spans="1:68" s="36" customFormat="1" x14ac:dyDescent="0.3">
      <c r="A11" s="34"/>
      <c r="B11" s="35" t="s">
        <v>56</v>
      </c>
      <c r="C11" s="34"/>
      <c r="D11" s="34"/>
    </row>
    <row r="12" spans="1:68" x14ac:dyDescent="0.3">
      <c r="A12" s="36"/>
      <c r="B12" s="37" t="s">
        <v>93</v>
      </c>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row>
    <row r="13" spans="1:68" x14ac:dyDescent="0.3">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row>
    <row r="14" spans="1:68" x14ac:dyDescent="0.3">
      <c r="B14" s="39"/>
      <c r="C14" s="40" t="s">
        <v>94</v>
      </c>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row>
    <row r="15" spans="1:68" x14ac:dyDescent="0.3">
      <c r="B15" s="41" t="s">
        <v>95</v>
      </c>
      <c r="C15" s="42">
        <v>2040</v>
      </c>
      <c r="D15" s="38"/>
      <c r="E15" s="33" t="s">
        <v>96</v>
      </c>
      <c r="F15" s="33"/>
      <c r="G15" s="38"/>
      <c r="H15" s="38"/>
      <c r="I15" s="38"/>
      <c r="J15" s="38"/>
      <c r="K15" s="38"/>
      <c r="L15" s="38"/>
      <c r="M15" s="38"/>
      <c r="N15" s="38"/>
      <c r="O15" s="38"/>
      <c r="P15" s="38"/>
      <c r="Q15" s="38"/>
      <c r="R15" s="38"/>
      <c r="S15" s="38"/>
      <c r="T15" s="38"/>
      <c r="U15" s="38"/>
      <c r="V15" s="38"/>
      <c r="W15" s="38"/>
      <c r="X15" s="38"/>
      <c r="Y15" s="38"/>
      <c r="Z15" s="38"/>
      <c r="AA15" s="38"/>
      <c r="AB15" s="38"/>
      <c r="AC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row>
    <row r="16" spans="1:68" x14ac:dyDescent="0.3">
      <c r="K16" s="38"/>
      <c r="L16" s="38"/>
      <c r="M16" s="38"/>
      <c r="N16" s="38"/>
      <c r="O16" s="38"/>
      <c r="P16" s="38"/>
      <c r="Q16" s="38"/>
      <c r="R16" s="38"/>
      <c r="S16" s="38"/>
      <c r="T16" s="38"/>
      <c r="U16" s="38"/>
      <c r="V16" s="38"/>
      <c r="W16" s="38"/>
      <c r="X16" s="38"/>
      <c r="Y16" s="38"/>
      <c r="Z16" s="38"/>
      <c r="AA16" s="38"/>
      <c r="AB16" s="38"/>
      <c r="AC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row>
    <row r="17" spans="2:71" x14ac:dyDescent="0.3">
      <c r="B17" s="39"/>
      <c r="C17" s="43" t="s">
        <v>94</v>
      </c>
      <c r="K17" s="38"/>
      <c r="L17" s="38"/>
      <c r="M17" s="38"/>
      <c r="N17" s="38"/>
      <c r="O17" s="38"/>
      <c r="P17" s="38"/>
      <c r="Q17" s="38"/>
      <c r="R17" s="38"/>
      <c r="S17" s="38"/>
      <c r="T17" s="38"/>
      <c r="U17" s="38"/>
      <c r="V17" s="38"/>
      <c r="W17" s="38"/>
      <c r="X17" s="38"/>
      <c r="Y17" s="38"/>
      <c r="Z17" s="38"/>
      <c r="AA17" s="38"/>
      <c r="AB17" s="38"/>
      <c r="AC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row>
    <row r="18" spans="2:71" x14ac:dyDescent="0.3">
      <c r="B18" s="41" t="s">
        <v>97</v>
      </c>
      <c r="C18" s="44">
        <v>-5.0000000000000001E-3</v>
      </c>
      <c r="E18" s="33" t="s">
        <v>98</v>
      </c>
      <c r="F18" s="33"/>
      <c r="G18" s="33"/>
      <c r="H18" s="33"/>
      <c r="I18" s="33"/>
      <c r="J18" s="33"/>
      <c r="K18" s="32"/>
      <c r="L18" s="32"/>
      <c r="M18" s="32"/>
      <c r="N18" s="32"/>
      <c r="O18" s="38"/>
      <c r="P18" s="38"/>
      <c r="Q18" s="38"/>
      <c r="R18" s="38"/>
      <c r="S18" s="38"/>
      <c r="T18" s="38"/>
      <c r="U18" s="38"/>
      <c r="V18" s="38"/>
      <c r="W18" s="38"/>
      <c r="X18" s="38"/>
      <c r="Y18" s="38"/>
      <c r="Z18" s="38"/>
      <c r="AA18" s="38"/>
      <c r="AB18" s="38"/>
      <c r="AC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row>
    <row r="19" spans="2:71" x14ac:dyDescent="0.3">
      <c r="K19" s="38"/>
      <c r="L19" s="38"/>
      <c r="M19" s="38"/>
      <c r="N19" s="38"/>
      <c r="O19" s="38"/>
      <c r="P19" s="38"/>
      <c r="Q19" s="38"/>
      <c r="R19" s="38"/>
      <c r="S19" s="38"/>
      <c r="T19" s="38"/>
      <c r="U19" s="38"/>
      <c r="V19" s="38"/>
      <c r="W19" s="38"/>
      <c r="X19" s="38"/>
      <c r="Y19" s="38"/>
      <c r="Z19" s="38"/>
      <c r="AA19" s="38"/>
      <c r="AB19" s="38"/>
      <c r="AC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row>
    <row r="20" spans="2:71" x14ac:dyDescent="0.3">
      <c r="B20" s="39"/>
      <c r="C20" s="45">
        <v>2020</v>
      </c>
      <c r="D20" s="45">
        <v>2025</v>
      </c>
      <c r="E20" s="45">
        <v>2030</v>
      </c>
      <c r="F20" s="45">
        <v>2035</v>
      </c>
      <c r="G20" s="45">
        <v>2040</v>
      </c>
      <c r="H20" s="45">
        <v>2045</v>
      </c>
      <c r="I20" s="46">
        <v>2050</v>
      </c>
      <c r="L20" s="38"/>
      <c r="M20" s="38"/>
      <c r="N20" s="38"/>
      <c r="O20" s="38"/>
      <c r="P20" s="38"/>
      <c r="Q20" s="38"/>
      <c r="R20" s="38"/>
      <c r="S20" s="38"/>
      <c r="T20" s="38"/>
      <c r="U20" s="38"/>
      <c r="V20" s="38"/>
      <c r="W20" s="38"/>
      <c r="X20" s="38"/>
      <c r="Y20" s="38"/>
      <c r="Z20" s="38"/>
      <c r="AA20" s="38"/>
      <c r="AB20" s="38" t="s">
        <v>99</v>
      </c>
      <c r="AC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row>
    <row r="21" spans="2:71" x14ac:dyDescent="0.3">
      <c r="B21" s="47" t="s">
        <v>100</v>
      </c>
      <c r="C21" s="48"/>
      <c r="D21" s="49"/>
      <c r="E21" s="49"/>
      <c r="F21" s="49"/>
      <c r="G21" s="50"/>
      <c r="H21" s="49"/>
      <c r="I21" s="51"/>
      <c r="M21" s="33" t="s">
        <v>101</v>
      </c>
      <c r="N21" s="33"/>
      <c r="O21" s="32"/>
      <c r="P21" s="32"/>
      <c r="Q21" s="32"/>
      <c r="R21" s="32"/>
      <c r="S21" s="32"/>
      <c r="T21" s="32"/>
      <c r="U21" s="32"/>
      <c r="V21" s="32"/>
      <c r="W21" s="32"/>
      <c r="X21" s="32"/>
      <c r="Y21" s="38"/>
      <c r="Z21" s="38"/>
      <c r="AA21" s="38"/>
      <c r="AB21" t="s">
        <v>186</v>
      </c>
      <c r="AC21" s="38"/>
      <c r="AD21" s="38"/>
      <c r="AE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row>
    <row r="22" spans="2:71" x14ac:dyDescent="0.3">
      <c r="B22" s="52" t="s">
        <v>103</v>
      </c>
      <c r="C22" s="53" t="str">
        <f>IF(C21="","",  IF(C20&lt;$C$15,  "error", "ok"))</f>
        <v/>
      </c>
      <c r="D22" s="53" t="str">
        <f t="shared" ref="D22:I22" si="0">IF(D21="","",  IF(D20&lt;$C$15,  "error", "ok"))</f>
        <v/>
      </c>
      <c r="E22" s="53" t="str">
        <f t="shared" si="0"/>
        <v/>
      </c>
      <c r="F22" s="53" t="str">
        <f t="shared" si="0"/>
        <v/>
      </c>
      <c r="G22" s="53" t="str">
        <f t="shared" si="0"/>
        <v/>
      </c>
      <c r="H22" s="53" t="str">
        <f t="shared" si="0"/>
        <v/>
      </c>
      <c r="I22" s="53" t="str">
        <f t="shared" si="0"/>
        <v/>
      </c>
      <c r="M22" s="38"/>
      <c r="N22" s="38"/>
      <c r="O22" s="38"/>
      <c r="P22" s="38"/>
      <c r="Q22" s="38"/>
      <c r="R22" s="38"/>
      <c r="S22" s="38"/>
      <c r="T22" s="38"/>
      <c r="U22" s="38"/>
      <c r="V22" s="38"/>
      <c r="W22" s="38"/>
      <c r="X22" s="38"/>
      <c r="Y22" s="38"/>
      <c r="Z22" s="38"/>
      <c r="AA22" s="38"/>
      <c r="AB22" t="s">
        <v>187</v>
      </c>
      <c r="AC22" s="38"/>
      <c r="AD22" s="38"/>
      <c r="AE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row>
    <row r="23" spans="2:71" x14ac:dyDescent="0.3">
      <c r="C23" s="54"/>
      <c r="D23" s="54"/>
      <c r="E23" s="54"/>
      <c r="F23" s="54"/>
      <c r="G23" s="54"/>
      <c r="H23" s="54"/>
      <c r="I23" s="54"/>
      <c r="M23" s="38"/>
      <c r="N23" s="38"/>
      <c r="O23" s="38"/>
      <c r="P23" s="38"/>
      <c r="Q23" s="38"/>
      <c r="R23" s="38"/>
      <c r="S23" s="38"/>
      <c r="T23" s="38"/>
      <c r="U23" s="38"/>
      <c r="V23" s="38"/>
      <c r="W23" s="38"/>
      <c r="X23" s="38"/>
      <c r="Y23" s="38"/>
      <c r="Z23" s="38"/>
      <c r="AA23" s="38"/>
      <c r="AB23" t="s">
        <v>188</v>
      </c>
      <c r="AC23" s="38"/>
      <c r="AD23" s="38"/>
      <c r="AE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row>
    <row r="24" spans="2:71" x14ac:dyDescent="0.3">
      <c r="B24" s="39"/>
      <c r="C24" s="45">
        <v>2020</v>
      </c>
      <c r="D24" s="45">
        <v>2025</v>
      </c>
      <c r="E24" s="45">
        <v>2030</v>
      </c>
      <c r="F24" s="45">
        <v>2035</v>
      </c>
      <c r="G24" s="45">
        <v>2040</v>
      </c>
      <c r="H24" s="45">
        <v>2045</v>
      </c>
      <c r="I24" s="46">
        <v>2050</v>
      </c>
      <c r="J24" s="38"/>
      <c r="K24" s="55" t="s">
        <v>105</v>
      </c>
      <c r="M24" s="38"/>
      <c r="N24" s="38"/>
      <c r="O24" s="38"/>
      <c r="P24" s="38"/>
      <c r="Q24" s="38"/>
      <c r="R24" s="38"/>
      <c r="S24" s="38"/>
      <c r="T24" s="38"/>
      <c r="U24" s="38"/>
      <c r="V24" s="38"/>
      <c r="W24" s="38"/>
      <c r="X24" s="38"/>
      <c r="Y24" s="38"/>
      <c r="Z24" s="38"/>
      <c r="AA24" s="38"/>
      <c r="AB24" s="38"/>
      <c r="AC24" s="38"/>
      <c r="AD24" s="38"/>
      <c r="AE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row>
    <row r="25" spans="2:71" x14ac:dyDescent="0.3">
      <c r="B25" s="56" t="s">
        <v>106</v>
      </c>
      <c r="C25" s="57"/>
      <c r="D25" s="58"/>
      <c r="E25" s="58"/>
      <c r="F25" s="59"/>
      <c r="G25" s="59"/>
      <c r="H25" s="59"/>
      <c r="I25" s="60"/>
      <c r="J25" s="38"/>
      <c r="K25" s="61"/>
      <c r="M25" s="33" t="s">
        <v>180</v>
      </c>
      <c r="N25" s="33"/>
      <c r="O25" s="32"/>
      <c r="P25" s="32"/>
      <c r="Q25" s="32"/>
      <c r="R25" s="32"/>
      <c r="S25" s="32"/>
      <c r="T25" s="32"/>
      <c r="U25" s="32"/>
      <c r="V25" s="38"/>
      <c r="W25" s="38"/>
      <c r="X25" s="38"/>
      <c r="Y25" s="38"/>
      <c r="Z25" s="38"/>
      <c r="AA25" s="38"/>
      <c r="AB25" s="38"/>
      <c r="AC25" s="38"/>
      <c r="AD25" s="38"/>
      <c r="AE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row>
    <row r="26" spans="2:71" ht="28.8" x14ac:dyDescent="0.3">
      <c r="B26" s="62" t="s">
        <v>108</v>
      </c>
      <c r="C26" s="63"/>
      <c r="D26" s="64"/>
      <c r="E26" s="143">
        <v>-0.4</v>
      </c>
      <c r="F26" s="64"/>
      <c r="G26" s="64"/>
      <c r="H26" s="64"/>
      <c r="I26" s="65"/>
      <c r="J26" s="38"/>
      <c r="K26" s="66"/>
      <c r="M26" s="33" t="s">
        <v>182</v>
      </c>
      <c r="N26" s="33"/>
      <c r="O26" s="32"/>
      <c r="P26" s="32"/>
      <c r="Q26" s="32"/>
      <c r="R26" s="32"/>
      <c r="S26" s="32"/>
      <c r="T26" s="32"/>
      <c r="U26" s="32"/>
      <c r="V26" s="38"/>
      <c r="W26" s="38"/>
      <c r="X26" s="38"/>
      <c r="Y26" s="38"/>
      <c r="Z26" s="38"/>
      <c r="AA26" s="38"/>
      <c r="AB26" s="38"/>
      <c r="AC26" s="38"/>
      <c r="AD26" s="38"/>
      <c r="AE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row>
    <row r="27" spans="2:71" x14ac:dyDescent="0.3">
      <c r="B27" s="67" t="s">
        <v>110</v>
      </c>
      <c r="C27" s="53" t="str">
        <f>IF(OR(MIN(C25:C26)&lt;-1,  MAX(C25:C26)&gt;1), "error",    IF(OR(ISTEXT(C25), ISTEXT(C26)), "error",   "ok"))</f>
        <v>ok</v>
      </c>
      <c r="D27" s="53" t="str">
        <f t="shared" ref="D27:I27" si="1">IF(OR(MIN(D25:D26)&lt;-1,  MAX(D25:D26)&gt;1), "error",    IF(OR(ISTEXT(D25), ISTEXT(D26)), "error",   "ok"))</f>
        <v>ok</v>
      </c>
      <c r="E27" s="53" t="str">
        <f t="shared" si="1"/>
        <v>ok</v>
      </c>
      <c r="F27" s="53" t="str">
        <f t="shared" si="1"/>
        <v>ok</v>
      </c>
      <c r="G27" s="53" t="str">
        <f t="shared" si="1"/>
        <v>ok</v>
      </c>
      <c r="H27" s="53" t="str">
        <f t="shared" si="1"/>
        <v>ok</v>
      </c>
      <c r="I27" s="53" t="str">
        <f t="shared" si="1"/>
        <v>ok</v>
      </c>
      <c r="J27" s="38"/>
      <c r="M27" s="38"/>
      <c r="N27" s="38"/>
      <c r="O27" s="38"/>
      <c r="P27" s="38"/>
      <c r="Q27" s="38"/>
      <c r="R27" s="38"/>
      <c r="S27" s="38"/>
      <c r="T27" s="38"/>
      <c r="U27" s="38"/>
      <c r="V27" s="38"/>
      <c r="W27" s="38"/>
      <c r="X27" s="38"/>
      <c r="Y27" s="38"/>
      <c r="Z27" s="38"/>
      <c r="AA27" s="38"/>
      <c r="AB27" s="38"/>
      <c r="AC27" s="38"/>
      <c r="AD27" s="38"/>
      <c r="AE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row>
    <row r="28" spans="2:71" x14ac:dyDescent="0.3">
      <c r="C28" s="54"/>
      <c r="D28" s="68"/>
      <c r="E28" s="68"/>
      <c r="F28" s="68"/>
      <c r="G28" s="68"/>
      <c r="H28" s="68"/>
      <c r="I28" s="68"/>
      <c r="J28" s="38"/>
      <c r="M28" s="38"/>
      <c r="N28" s="38"/>
      <c r="O28" s="38"/>
      <c r="P28" s="38"/>
      <c r="Q28" s="38"/>
      <c r="R28" s="38"/>
      <c r="S28" s="38"/>
      <c r="T28" s="38"/>
      <c r="U28" s="38"/>
      <c r="V28" s="38"/>
      <c r="W28" s="38"/>
      <c r="X28" s="38"/>
      <c r="Y28" s="38"/>
      <c r="Z28" s="38"/>
      <c r="AA28" s="38"/>
      <c r="AB28" s="38"/>
      <c r="AC28" s="38"/>
      <c r="AD28" s="38"/>
      <c r="AE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row r="29" spans="2:71" x14ac:dyDescent="0.3">
      <c r="B29" s="38" t="s">
        <v>111</v>
      </c>
      <c r="C29" s="69" t="s">
        <v>112</v>
      </c>
      <c r="D29" s="69" t="s">
        <v>113</v>
      </c>
      <c r="E29" s="56" t="s">
        <v>114</v>
      </c>
      <c r="F29" s="54"/>
      <c r="G29" s="68"/>
      <c r="H29" s="68"/>
      <c r="I29" s="68"/>
      <c r="J29" s="68"/>
      <c r="K29" s="68"/>
      <c r="L29" s="68"/>
      <c r="M29" s="38"/>
      <c r="P29" s="33" t="s">
        <v>115</v>
      </c>
      <c r="Q29" s="32"/>
      <c r="R29" s="32"/>
      <c r="S29" s="32"/>
      <c r="T29" s="32"/>
      <c r="U29" s="32"/>
      <c r="V29" s="32"/>
      <c r="W29" s="32"/>
      <c r="X29" s="32"/>
      <c r="Y29" s="32"/>
      <c r="Z29" s="32"/>
      <c r="AA29" s="32"/>
      <c r="AB29" s="38"/>
      <c r="AC29" s="38"/>
      <c r="AD29" s="38"/>
      <c r="AE29" s="38"/>
      <c r="AF29" s="38"/>
      <c r="AG29" s="38"/>
      <c r="AH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2:71" x14ac:dyDescent="0.3">
      <c r="B30" s="41"/>
      <c r="C30" s="70">
        <v>2018</v>
      </c>
      <c r="D30" s="70">
        <v>2018</v>
      </c>
      <c r="E30" s="41">
        <v>2018</v>
      </c>
      <c r="F30" s="45">
        <v>2020</v>
      </c>
      <c r="G30" s="45">
        <v>2025</v>
      </c>
      <c r="H30" s="45">
        <v>2030</v>
      </c>
      <c r="I30" s="45">
        <v>2035</v>
      </c>
      <c r="J30" s="45">
        <v>2040</v>
      </c>
      <c r="K30" s="45">
        <v>2045</v>
      </c>
      <c r="L30" s="46">
        <v>2050</v>
      </c>
      <c r="M30" s="38"/>
      <c r="N30" s="55" t="s">
        <v>105</v>
      </c>
      <c r="P30" s="38"/>
      <c r="Q30" s="38"/>
      <c r="R30" s="38"/>
      <c r="S30" s="38"/>
      <c r="T30" s="38"/>
      <c r="U30" s="38"/>
      <c r="V30" s="38"/>
      <c r="W30" s="38"/>
      <c r="X30" s="38"/>
      <c r="Y30" s="38"/>
      <c r="Z30" s="38"/>
      <c r="AC30" s="39"/>
      <c r="AD30" s="70">
        <v>2020</v>
      </c>
      <c r="AE30" s="70">
        <v>2025</v>
      </c>
      <c r="AF30" s="70">
        <v>2030</v>
      </c>
      <c r="AG30" s="70">
        <v>2035</v>
      </c>
      <c r="AH30" s="70">
        <v>2040</v>
      </c>
      <c r="AI30" s="70">
        <v>2045</v>
      </c>
      <c r="AJ30" s="71">
        <v>2050</v>
      </c>
      <c r="AK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2:71" x14ac:dyDescent="0.3">
      <c r="B31" s="72" t="s">
        <v>116</v>
      </c>
      <c r="C31" s="73">
        <f>AE69</f>
        <v>3.061111852466003E-2</v>
      </c>
      <c r="D31" s="74">
        <f>C31/$AE$43</f>
        <v>6.3025346810538316E-3</v>
      </c>
      <c r="E31" s="75">
        <f>AE69/R69-1</f>
        <v>-0.40227579702162009</v>
      </c>
      <c r="F31" s="76"/>
      <c r="G31" s="77"/>
      <c r="H31" s="140"/>
      <c r="I31" s="140"/>
      <c r="J31" s="140"/>
      <c r="K31" s="77"/>
      <c r="L31" s="141">
        <v>-0.5</v>
      </c>
      <c r="M31" s="38"/>
      <c r="N31" s="61"/>
      <c r="P31" s="33" t="s">
        <v>117</v>
      </c>
      <c r="Q31" s="33"/>
      <c r="R31" s="32"/>
      <c r="S31" s="32"/>
      <c r="T31" s="32"/>
      <c r="U31" s="32"/>
      <c r="V31" s="32"/>
      <c r="W31" s="32"/>
      <c r="X31" s="32"/>
      <c r="Y31" s="32"/>
      <c r="Z31" s="32"/>
      <c r="AA31" s="33"/>
      <c r="AC31" s="72" t="s">
        <v>116</v>
      </c>
      <c r="AD31" s="38"/>
      <c r="AE31" s="38"/>
      <c r="AF31" s="38"/>
      <c r="AG31" s="38"/>
      <c r="AH31" s="38"/>
      <c r="AI31" s="38"/>
      <c r="AJ31" s="80"/>
      <c r="AK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row>
    <row r="32" spans="2:71" x14ac:dyDescent="0.3">
      <c r="B32" s="72" t="s">
        <v>118</v>
      </c>
      <c r="C32" s="81">
        <f>AE72</f>
        <v>0.25304384697685589</v>
      </c>
      <c r="D32" s="74">
        <f t="shared" ref="D32:D35" si="2">C32/$AE$43</f>
        <v>5.2099292618600093E-2</v>
      </c>
      <c r="E32" s="75">
        <f>AE72/R72-1</f>
        <v>1.6454455040365414</v>
      </c>
      <c r="F32" s="76"/>
      <c r="G32" s="77"/>
      <c r="H32" s="140"/>
      <c r="I32" s="140"/>
      <c r="J32" s="140"/>
      <c r="K32" s="77"/>
      <c r="L32" s="141">
        <v>1</v>
      </c>
      <c r="M32" s="38"/>
      <c r="N32" s="61"/>
      <c r="P32" s="33"/>
      <c r="Q32" s="33"/>
      <c r="R32" s="32"/>
      <c r="S32" s="32"/>
      <c r="T32" s="32"/>
      <c r="U32" s="32"/>
      <c r="V32" s="32"/>
      <c r="W32" s="32"/>
      <c r="X32" s="32"/>
      <c r="Y32" s="32"/>
      <c r="Z32" s="32"/>
      <c r="AA32" s="33"/>
      <c r="AC32" s="72" t="s">
        <v>118</v>
      </c>
      <c r="AD32" s="82"/>
      <c r="AE32" s="83"/>
      <c r="AF32" s="83"/>
      <c r="AG32" s="83"/>
      <c r="AH32" s="83"/>
      <c r="AI32" s="83"/>
      <c r="AJ32" s="84"/>
      <c r="AK32" s="38"/>
      <c r="AO32" s="85"/>
      <c r="AP32" s="85"/>
      <c r="AQ32" s="85"/>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row>
    <row r="33" spans="2:71" x14ac:dyDescent="0.3">
      <c r="B33" s="72" t="s">
        <v>119</v>
      </c>
      <c r="C33" s="81">
        <f>AE75</f>
        <v>0.62854689649088979</v>
      </c>
      <c r="D33" s="74">
        <f t="shared" si="2"/>
        <v>0.12941175640515351</v>
      </c>
      <c r="E33" s="75">
        <f>AE75/R75-1</f>
        <v>4.5686333554874725E-2</v>
      </c>
      <c r="F33" s="86"/>
      <c r="G33" s="87"/>
      <c r="H33" s="94">
        <f>0.571/R73-1</f>
        <v>-5.5707855194567779E-2</v>
      </c>
      <c r="I33" s="87"/>
      <c r="J33" s="87"/>
      <c r="K33" s="87"/>
      <c r="L33" s="142">
        <v>-0.3</v>
      </c>
      <c r="M33" s="38"/>
      <c r="N33" s="90"/>
      <c r="P33" s="33"/>
      <c r="Q33" s="33"/>
      <c r="R33" s="32"/>
      <c r="S33" s="32"/>
      <c r="T33" s="32"/>
      <c r="U33" s="32"/>
      <c r="V33" s="32"/>
      <c r="W33" s="32"/>
      <c r="X33" s="32"/>
      <c r="Y33" s="32"/>
      <c r="Z33" s="32"/>
      <c r="AA33" s="33"/>
      <c r="AC33" s="72" t="s">
        <v>119</v>
      </c>
      <c r="AD33" s="91"/>
      <c r="AE33" s="92"/>
      <c r="AF33" s="92"/>
      <c r="AG33" s="92"/>
      <c r="AH33" s="92"/>
      <c r="AI33" s="92"/>
      <c r="AJ33" s="93">
        <v>-0.4</v>
      </c>
      <c r="AK33" s="38"/>
      <c r="AO33" s="85"/>
      <c r="AP33" s="85"/>
      <c r="AQ33" s="85"/>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row>
    <row r="34" spans="2:71" x14ac:dyDescent="0.3">
      <c r="B34" s="72" t="s">
        <v>120</v>
      </c>
      <c r="C34" s="81">
        <f>AE76</f>
        <v>9.0097599227279659</v>
      </c>
      <c r="D34" s="74">
        <f t="shared" si="2"/>
        <v>1.8550228517529332</v>
      </c>
      <c r="E34" s="75">
        <f>AE76/R76-1</f>
        <v>-2.5172399419384539E-2</v>
      </c>
      <c r="F34" s="86"/>
      <c r="G34" s="87"/>
      <c r="H34" s="94"/>
      <c r="I34" s="87"/>
      <c r="J34" s="94">
        <v>-0.6</v>
      </c>
      <c r="K34" s="87"/>
      <c r="L34" s="142"/>
      <c r="M34" s="38"/>
      <c r="N34" s="90"/>
      <c r="P34" s="33" t="s">
        <v>121</v>
      </c>
      <c r="Q34" s="33"/>
      <c r="R34" s="32"/>
      <c r="S34" s="32"/>
      <c r="T34" s="32"/>
      <c r="U34" s="32"/>
      <c r="V34" s="32"/>
      <c r="W34" s="32"/>
      <c r="X34" s="32"/>
      <c r="Y34" s="32"/>
      <c r="Z34" s="32"/>
      <c r="AA34" s="33"/>
      <c r="AC34" s="72" t="s">
        <v>120</v>
      </c>
      <c r="AD34" s="91"/>
      <c r="AE34" s="92"/>
      <c r="AF34" s="92"/>
      <c r="AG34" s="92"/>
      <c r="AH34" s="92"/>
      <c r="AI34" s="92"/>
      <c r="AJ34" s="93"/>
      <c r="AK34" s="38"/>
      <c r="AO34" s="85"/>
      <c r="AP34" s="85"/>
      <c r="AQ34" s="85"/>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row>
    <row r="35" spans="2:71" x14ac:dyDescent="0.3">
      <c r="B35" s="95" t="s">
        <v>122</v>
      </c>
      <c r="C35" s="96">
        <f>AE77</f>
        <v>0.27637326100287368</v>
      </c>
      <c r="D35" s="97">
        <f t="shared" si="2"/>
        <v>5.6902594427685943E-2</v>
      </c>
      <c r="E35" s="98">
        <f>AE77/R77-1</f>
        <v>-0.16319764036638029</v>
      </c>
      <c r="F35" s="63"/>
      <c r="G35" s="64"/>
      <c r="H35" s="143"/>
      <c r="I35" s="64"/>
      <c r="J35" s="64"/>
      <c r="K35" s="64"/>
      <c r="L35" s="65">
        <v>-0.5</v>
      </c>
      <c r="M35" s="38"/>
      <c r="N35" s="66"/>
      <c r="P35" s="33"/>
      <c r="Q35" s="33"/>
      <c r="R35" s="32"/>
      <c r="S35" s="32"/>
      <c r="T35" s="32"/>
      <c r="U35" s="32"/>
      <c r="V35" s="32"/>
      <c r="W35" s="32"/>
      <c r="X35" s="32"/>
      <c r="Y35" s="32"/>
      <c r="Z35" s="32"/>
      <c r="AA35" s="33"/>
      <c r="AC35" s="95" t="s">
        <v>122</v>
      </c>
      <c r="AD35" s="101"/>
      <c r="AE35" s="102"/>
      <c r="AF35" s="102"/>
      <c r="AG35" s="102"/>
      <c r="AH35" s="102"/>
      <c r="AI35" s="102"/>
      <c r="AJ35" s="103">
        <v>-0.8</v>
      </c>
      <c r="AK35" s="38"/>
      <c r="AO35" s="85"/>
      <c r="AP35" s="85"/>
      <c r="AQ35" s="85"/>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row>
    <row r="36" spans="2:71" x14ac:dyDescent="0.3">
      <c r="B36" s="104" t="s">
        <v>110</v>
      </c>
      <c r="C36" s="52"/>
      <c r="D36" s="52"/>
      <c r="E36" s="52"/>
      <c r="F36" s="53" t="str">
        <f t="shared" ref="F36:K36" si="3">IF(OR(MIN(F31:F35)&lt;-2,  MAX(F31:F35)&gt;1), "error",      IF(OR(ISTEXT(F31),ISTEXT(F32),ISTEXT(F33),ISTEXT(F34),ISTEXT(F35)),"error",        "ok"))</f>
        <v>ok</v>
      </c>
      <c r="G36" s="53" t="str">
        <f t="shared" si="3"/>
        <v>ok</v>
      </c>
      <c r="H36" s="53" t="str">
        <f t="shared" si="3"/>
        <v>ok</v>
      </c>
      <c r="I36" s="53" t="str">
        <f t="shared" si="3"/>
        <v>ok</v>
      </c>
      <c r="J36" s="53" t="str">
        <f t="shared" si="3"/>
        <v>ok</v>
      </c>
      <c r="K36" s="53" t="str">
        <f t="shared" si="3"/>
        <v>ok</v>
      </c>
      <c r="L36" s="53" t="str">
        <f>IF(OR(MIN(L31:L35)&lt;-2,  MAX(L31:L35)&gt;1), "error",      IF(OR(ISTEXT(L31),ISTEXT(L32),ISTEXT(L33),ISTEXT(L34),ISTEXT(L35)),"error",        "ok"))</f>
        <v>ok</v>
      </c>
      <c r="M36" s="38"/>
      <c r="N36" s="38"/>
      <c r="O36" s="38"/>
      <c r="P36" s="38"/>
      <c r="Q36" s="38"/>
      <c r="R36" s="38"/>
      <c r="S36" s="38"/>
      <c r="T36" s="38"/>
      <c r="U36" s="38"/>
      <c r="V36" s="38"/>
      <c r="W36" s="38"/>
      <c r="X36" s="38"/>
      <c r="Y36" s="38"/>
      <c r="Z36" s="38"/>
      <c r="AA36" s="38"/>
      <c r="AB36" s="38"/>
      <c r="AC36" s="38"/>
      <c r="AD36" s="38"/>
      <c r="AE36" s="38"/>
      <c r="AF36" s="38"/>
      <c r="AO36" s="85"/>
      <c r="AP36" s="85"/>
      <c r="AQ36" s="85"/>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row>
    <row r="37" spans="2:71" x14ac:dyDescent="0.3">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N37" s="85"/>
      <c r="AO37" s="85"/>
      <c r="AP37" s="85"/>
      <c r="AQ37" s="38"/>
      <c r="AR37" s="38"/>
      <c r="AT37" s="38"/>
      <c r="AU37" s="38"/>
      <c r="AV37" s="38"/>
      <c r="AW37" s="38"/>
      <c r="AX37" s="38"/>
      <c r="AY37" s="38"/>
      <c r="AZ37" s="38"/>
      <c r="BB37" s="38"/>
      <c r="BC37" s="38"/>
      <c r="BD37" s="38"/>
      <c r="BE37" s="38"/>
      <c r="BF37" s="38"/>
      <c r="BG37" s="38"/>
      <c r="BH37" s="38"/>
      <c r="BI37" s="38"/>
      <c r="BJ37" s="38"/>
      <c r="BK37" s="38"/>
      <c r="BL37" s="38"/>
      <c r="BM37" s="38"/>
      <c r="BN37" s="38"/>
      <c r="BO37" s="38"/>
      <c r="BP37" s="38"/>
      <c r="BQ37" s="38"/>
      <c r="BR37" s="38"/>
      <c r="BS37" s="38"/>
    </row>
    <row r="38" spans="2:71" x14ac:dyDescent="0.3">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K38" s="85"/>
      <c r="AL38" s="85"/>
      <c r="AM38" s="85"/>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row>
    <row r="39" spans="2:71" s="106" customFormat="1" x14ac:dyDescent="0.3">
      <c r="B39" s="105" t="s">
        <v>123</v>
      </c>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E39" s="105"/>
      <c r="AL39" s="107"/>
      <c r="AM39" s="107"/>
      <c r="AN39" s="107"/>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row>
    <row r="40" spans="2:71" x14ac:dyDescent="0.3">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E40" s="38"/>
      <c r="AL40" s="85"/>
      <c r="AM40" s="85"/>
      <c r="AN40" s="85"/>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row>
    <row r="41" spans="2:71" x14ac:dyDescent="0.3">
      <c r="C41" s="108">
        <v>1990</v>
      </c>
      <c r="D41" s="108">
        <f>C41+1</f>
        <v>1991</v>
      </c>
      <c r="E41" s="108">
        <f t="shared" ref="E41:AE41" si="4">D41+1</f>
        <v>1992</v>
      </c>
      <c r="F41" s="108">
        <f t="shared" si="4"/>
        <v>1993</v>
      </c>
      <c r="G41" s="108">
        <f t="shared" si="4"/>
        <v>1994</v>
      </c>
      <c r="H41" s="108">
        <f t="shared" si="4"/>
        <v>1995</v>
      </c>
      <c r="I41" s="108">
        <f t="shared" si="4"/>
        <v>1996</v>
      </c>
      <c r="J41" s="108">
        <f t="shared" si="4"/>
        <v>1997</v>
      </c>
      <c r="K41" s="108">
        <f t="shared" si="4"/>
        <v>1998</v>
      </c>
      <c r="L41" s="108">
        <f t="shared" si="4"/>
        <v>1999</v>
      </c>
      <c r="M41" s="108">
        <f t="shared" si="4"/>
        <v>2000</v>
      </c>
      <c r="N41" s="108">
        <f t="shared" si="4"/>
        <v>2001</v>
      </c>
      <c r="O41" s="108">
        <f t="shared" si="4"/>
        <v>2002</v>
      </c>
      <c r="P41" s="108">
        <f t="shared" si="4"/>
        <v>2003</v>
      </c>
      <c r="Q41" s="108">
        <f t="shared" si="4"/>
        <v>2004</v>
      </c>
      <c r="R41" s="108">
        <f t="shared" si="4"/>
        <v>2005</v>
      </c>
      <c r="S41" s="108">
        <f t="shared" si="4"/>
        <v>2006</v>
      </c>
      <c r="T41" s="108">
        <f t="shared" si="4"/>
        <v>2007</v>
      </c>
      <c r="U41" s="108">
        <f t="shared" si="4"/>
        <v>2008</v>
      </c>
      <c r="V41" s="108">
        <f t="shared" si="4"/>
        <v>2009</v>
      </c>
      <c r="W41" s="108">
        <f t="shared" si="4"/>
        <v>2010</v>
      </c>
      <c r="X41" s="108">
        <f t="shared" si="4"/>
        <v>2011</v>
      </c>
      <c r="Y41" s="108">
        <f t="shared" si="4"/>
        <v>2012</v>
      </c>
      <c r="Z41" s="108">
        <f t="shared" si="4"/>
        <v>2013</v>
      </c>
      <c r="AA41" s="108">
        <f t="shared" si="4"/>
        <v>2014</v>
      </c>
      <c r="AB41" s="108">
        <f t="shared" si="4"/>
        <v>2015</v>
      </c>
      <c r="AC41" s="108">
        <f t="shared" si="4"/>
        <v>2016</v>
      </c>
      <c r="AD41" s="108">
        <v>2017</v>
      </c>
      <c r="AE41" s="108">
        <f t="shared" si="4"/>
        <v>2018</v>
      </c>
      <c r="AF41" s="108">
        <v>2020</v>
      </c>
      <c r="AG41" s="108">
        <v>2025</v>
      </c>
      <c r="AH41" s="108">
        <v>2030</v>
      </c>
      <c r="AI41" s="108">
        <v>2035</v>
      </c>
      <c r="AJ41" s="108">
        <v>2040</v>
      </c>
      <c r="AK41" s="108">
        <v>2045</v>
      </c>
      <c r="AL41" s="108">
        <v>2050</v>
      </c>
      <c r="AM41" s="85"/>
      <c r="AN41" s="85"/>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row>
    <row r="42" spans="2:71" x14ac:dyDescent="0.3">
      <c r="B42" s="109" t="s">
        <v>124</v>
      </c>
      <c r="C42" s="110">
        <f>C83</f>
        <v>13.076410755189212</v>
      </c>
      <c r="D42" s="110">
        <f t="shared" ref="D42:AE43" si="5">D83</f>
        <v>12.849704517932793</v>
      </c>
      <c r="E42" s="110">
        <f t="shared" si="5"/>
        <v>12.743233684179256</v>
      </c>
      <c r="F42" s="110">
        <f t="shared" si="5"/>
        <v>12.82385854592826</v>
      </c>
      <c r="G42" s="110">
        <f t="shared" si="5"/>
        <v>12.709222930658507</v>
      </c>
      <c r="H42" s="110">
        <f t="shared" si="5"/>
        <v>12.810896997555048</v>
      </c>
      <c r="I42" s="110">
        <f t="shared" si="5"/>
        <v>12.858574832891478</v>
      </c>
      <c r="J42" s="110">
        <f t="shared" si="5"/>
        <v>13.01540446709136</v>
      </c>
      <c r="K42" s="110">
        <f t="shared" si="5"/>
        <v>13.153694646005681</v>
      </c>
      <c r="L42" s="110">
        <f t="shared" si="5"/>
        <v>13.380610216691718</v>
      </c>
      <c r="M42" s="110">
        <f t="shared" si="5"/>
        <v>13.409175278416807</v>
      </c>
      <c r="N42" s="110">
        <f t="shared" si="5"/>
        <v>13.302048705520455</v>
      </c>
      <c r="O42" s="110">
        <f t="shared" si="5"/>
        <v>13.40898344732787</v>
      </c>
      <c r="P42" s="110">
        <f t="shared" si="5"/>
        <v>13.355949881764438</v>
      </c>
      <c r="Q42" s="110">
        <f t="shared" si="5"/>
        <v>13.452408968929594</v>
      </c>
      <c r="R42" s="110">
        <f t="shared" si="5"/>
        <v>13.301877580881435</v>
      </c>
      <c r="S42" s="110">
        <f t="shared" si="5"/>
        <v>13.951329417557982</v>
      </c>
      <c r="T42" s="110">
        <f t="shared" si="5"/>
        <v>14.257279377363169</v>
      </c>
      <c r="U42" s="110">
        <f t="shared" si="5"/>
        <v>14.664146272397387</v>
      </c>
      <c r="V42" s="110">
        <f t="shared" si="5"/>
        <v>14.295275958637317</v>
      </c>
      <c r="W42" s="110">
        <f t="shared" si="5"/>
        <v>14.190670515440553</v>
      </c>
      <c r="X42" s="110">
        <f t="shared" si="5"/>
        <v>13.911481891679065</v>
      </c>
      <c r="Y42" s="110">
        <f t="shared" si="5"/>
        <v>13.90281497210151</v>
      </c>
      <c r="Z42" s="110">
        <f t="shared" si="5"/>
        <v>13.888209931377054</v>
      </c>
      <c r="AA42" s="110">
        <f t="shared" si="5"/>
        <v>13.892622073002711</v>
      </c>
      <c r="AB42" s="110">
        <f t="shared" si="5"/>
        <v>13.940801174084273</v>
      </c>
      <c r="AC42" s="110">
        <f t="shared" si="5"/>
        <v>13.865017542781155</v>
      </c>
      <c r="AD42" s="110">
        <f t="shared" si="5"/>
        <v>13.888659675232493</v>
      </c>
      <c r="AE42" s="110">
        <f t="shared" si="5"/>
        <v>13.866713525328629</v>
      </c>
      <c r="AF42" s="111">
        <f>AF85+SUM(AF67:AF78)</f>
        <v>12.063881374881822</v>
      </c>
      <c r="AG42" s="111">
        <f t="shared" ref="AG42:AL42" si="6">AG85+SUM(AG67:AG78)</f>
        <v>9.047911031161366</v>
      </c>
      <c r="AH42" s="111">
        <f t="shared" si="6"/>
        <v>6.0319406874409109</v>
      </c>
      <c r="AI42" s="111">
        <f t="shared" si="6"/>
        <v>3.0159703437204559</v>
      </c>
      <c r="AJ42" s="111">
        <f t="shared" si="6"/>
        <v>0</v>
      </c>
      <c r="AK42" s="111">
        <f t="shared" si="6"/>
        <v>-0.32691026887972896</v>
      </c>
      <c r="AL42" s="111">
        <f t="shared" si="6"/>
        <v>-0.65382053775946147</v>
      </c>
      <c r="AM42" s="85"/>
      <c r="AN42" s="85"/>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row>
    <row r="43" spans="2:71" x14ac:dyDescent="0.3">
      <c r="B43" s="109" t="s">
        <v>125</v>
      </c>
      <c r="C43" s="110">
        <f>C84</f>
        <v>3.732871573933993</v>
      </c>
      <c r="D43" s="110">
        <f t="shared" si="5"/>
        <v>3.5167654683098952</v>
      </c>
      <c r="E43" s="110">
        <f t="shared" si="5"/>
        <v>3.4282069236698138</v>
      </c>
      <c r="F43" s="110">
        <f t="shared" si="5"/>
        <v>3.5161153443743309</v>
      </c>
      <c r="G43" s="110">
        <f t="shared" si="5"/>
        <v>3.434537190674293</v>
      </c>
      <c r="H43" s="110">
        <f t="shared" si="5"/>
        <v>3.5510389156513114</v>
      </c>
      <c r="I43" s="110">
        <f t="shared" si="5"/>
        <v>3.6095613323743514</v>
      </c>
      <c r="J43" s="110">
        <f t="shared" si="5"/>
        <v>3.7768222917998653</v>
      </c>
      <c r="K43" s="110">
        <f t="shared" si="5"/>
        <v>3.9220184255342048</v>
      </c>
      <c r="L43" s="110">
        <f t="shared" si="5"/>
        <v>4.1479649177711089</v>
      </c>
      <c r="M43" s="110">
        <f t="shared" si="5"/>
        <v>4.1710494753077061</v>
      </c>
      <c r="N43" s="110">
        <f t="shared" si="5"/>
        <v>4.0615175244340023</v>
      </c>
      <c r="O43" s="110">
        <f t="shared" si="5"/>
        <v>4.153121627354821</v>
      </c>
      <c r="P43" s="110">
        <f t="shared" si="5"/>
        <v>4.1127024382800368</v>
      </c>
      <c r="Q43" s="110">
        <f t="shared" si="5"/>
        <v>4.2113367040339504</v>
      </c>
      <c r="R43" s="110">
        <f t="shared" si="5"/>
        <v>4.0594639301377775</v>
      </c>
      <c r="S43" s="110">
        <f t="shared" si="5"/>
        <v>4.6482889431686587</v>
      </c>
      <c r="T43" s="110">
        <f t="shared" si="5"/>
        <v>4.9470557184921322</v>
      </c>
      <c r="U43" s="110">
        <f t="shared" si="5"/>
        <v>5.3429111160828668</v>
      </c>
      <c r="V43" s="110">
        <f t="shared" si="5"/>
        <v>5.0056003387117496</v>
      </c>
      <c r="W43" s="110">
        <f t="shared" si="5"/>
        <v>4.9289242901185819</v>
      </c>
      <c r="X43" s="110">
        <f t="shared" si="5"/>
        <v>4.6809568679106377</v>
      </c>
      <c r="Y43" s="110">
        <f t="shared" si="5"/>
        <v>4.6835362003671737</v>
      </c>
      <c r="Z43" s="110">
        <f t="shared" si="5"/>
        <v>4.6885381456287707</v>
      </c>
      <c r="AA43" s="110">
        <f t="shared" si="5"/>
        <v>4.7220972579643412</v>
      </c>
      <c r="AB43" s="110">
        <f t="shared" si="5"/>
        <v>4.7998086024725417</v>
      </c>
      <c r="AC43" s="110">
        <f t="shared" si="5"/>
        <v>4.7545955526809109</v>
      </c>
      <c r="AD43" s="110">
        <f t="shared" si="5"/>
        <v>4.8355069462074329</v>
      </c>
      <c r="AE43" s="110">
        <f t="shared" si="5"/>
        <v>4.8569536026006634</v>
      </c>
      <c r="AF43" s="111">
        <f>IF(AF84="",   AF83-AF76, AF84)</f>
        <v>3.7053396070594662</v>
      </c>
      <c r="AG43" s="111">
        <f t="shared" ref="AG43:AL43" si="7">IF(AG84="",   AG83-AG76, AG84)</f>
        <v>1.8547633402202335</v>
      </c>
      <c r="AH43" s="111">
        <f t="shared" si="7"/>
        <v>4.1870733810016603E-3</v>
      </c>
      <c r="AI43" s="111">
        <f t="shared" si="7"/>
        <v>-1.846389193458231</v>
      </c>
      <c r="AJ43" s="111">
        <f t="shared" si="7"/>
        <v>-3.6969654602974629</v>
      </c>
      <c r="AK43" s="111">
        <f t="shared" si="7"/>
        <v>-4.0238757291771918</v>
      </c>
      <c r="AL43" s="111">
        <f t="shared" si="7"/>
        <v>-4.3507859980569243</v>
      </c>
      <c r="AM43" s="85"/>
      <c r="AN43" s="85"/>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row>
    <row r="44" spans="2:71" x14ac:dyDescent="0.3">
      <c r="B44" s="109" t="s">
        <v>120</v>
      </c>
      <c r="C44" s="110">
        <f>C76</f>
        <v>9.3435391812552187</v>
      </c>
      <c r="D44" s="110">
        <f>D76</f>
        <v>9.3329390496228974</v>
      </c>
      <c r="E44" s="110">
        <f t="shared" ref="E44:AL44" si="8">E76</f>
        <v>9.3150267605094417</v>
      </c>
      <c r="F44" s="110">
        <f t="shared" si="8"/>
        <v>9.3077432015539294</v>
      </c>
      <c r="G44" s="110">
        <f t="shared" si="8"/>
        <v>9.2746857399842142</v>
      </c>
      <c r="H44" s="110">
        <f t="shared" si="8"/>
        <v>9.2598580819037366</v>
      </c>
      <c r="I44" s="110">
        <f t="shared" si="8"/>
        <v>9.2490135005171261</v>
      </c>
      <c r="J44" s="110">
        <f t="shared" si="8"/>
        <v>9.2385821752914943</v>
      </c>
      <c r="K44" s="110">
        <f t="shared" si="8"/>
        <v>9.231676220471476</v>
      </c>
      <c r="L44" s="110">
        <f t="shared" si="8"/>
        <v>9.2326452989206089</v>
      </c>
      <c r="M44" s="110">
        <f t="shared" si="8"/>
        <v>9.2381258031091011</v>
      </c>
      <c r="N44" s="110">
        <f t="shared" si="8"/>
        <v>9.2405311810864532</v>
      </c>
      <c r="O44" s="110">
        <f t="shared" si="8"/>
        <v>9.2558618199730489</v>
      </c>
      <c r="P44" s="110">
        <f t="shared" si="8"/>
        <v>9.2432474434844014</v>
      </c>
      <c r="Q44" s="110">
        <f t="shared" si="8"/>
        <v>9.241072264895644</v>
      </c>
      <c r="R44" s="110">
        <f t="shared" si="8"/>
        <v>9.2424136507436572</v>
      </c>
      <c r="S44" s="110">
        <f t="shared" si="8"/>
        <v>9.3030404743893236</v>
      </c>
      <c r="T44" s="110">
        <f t="shared" si="8"/>
        <v>9.3102236588710365</v>
      </c>
      <c r="U44" s="110">
        <f t="shared" si="8"/>
        <v>9.3212351563145202</v>
      </c>
      <c r="V44" s="110">
        <f t="shared" si="8"/>
        <v>9.2896756199255677</v>
      </c>
      <c r="W44" s="110">
        <f t="shared" si="8"/>
        <v>9.2617462253219713</v>
      </c>
      <c r="X44" s="110">
        <f t="shared" si="8"/>
        <v>9.2305250237684273</v>
      </c>
      <c r="Y44" s="110">
        <f t="shared" si="8"/>
        <v>9.2192787717343361</v>
      </c>
      <c r="Z44" s="110">
        <f t="shared" si="8"/>
        <v>9.1996717857482828</v>
      </c>
      <c r="AA44" s="110">
        <f t="shared" si="8"/>
        <v>9.1705248150383696</v>
      </c>
      <c r="AB44" s="110">
        <f t="shared" si="8"/>
        <v>9.1409925716117311</v>
      </c>
      <c r="AC44" s="110">
        <f t="shared" si="8"/>
        <v>9.1104219901002441</v>
      </c>
      <c r="AD44" s="110">
        <f t="shared" si="8"/>
        <v>9.0531527290250597</v>
      </c>
      <c r="AE44" s="110">
        <f t="shared" si="8"/>
        <v>9.0097599227279659</v>
      </c>
      <c r="AF44" s="111">
        <f t="shared" si="8"/>
        <v>8.3585417678223557</v>
      </c>
      <c r="AG44" s="111">
        <f t="shared" si="8"/>
        <v>7.1931476909411325</v>
      </c>
      <c r="AH44" s="111">
        <f t="shared" si="8"/>
        <v>6.0277536140599093</v>
      </c>
      <c r="AI44" s="111">
        <f t="shared" si="8"/>
        <v>4.862359537178687</v>
      </c>
      <c r="AJ44" s="111">
        <f t="shared" si="8"/>
        <v>3.6969654602974629</v>
      </c>
      <c r="AK44" s="111">
        <f t="shared" si="8"/>
        <v>3.6969654602974629</v>
      </c>
      <c r="AL44" s="111">
        <f t="shared" si="8"/>
        <v>3.6969654602974629</v>
      </c>
      <c r="AM44" s="85"/>
      <c r="AN44" s="85"/>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row>
    <row r="45" spans="2:71" x14ac:dyDescent="0.3">
      <c r="B45" s="112" t="s">
        <v>126</v>
      </c>
      <c r="C45" s="113">
        <f t="shared" ref="C45:AL46" si="9">C85</f>
        <v>2.2405073488051976</v>
      </c>
      <c r="D45" s="113">
        <f t="shared" si="9"/>
        <v>2.1211725671263792</v>
      </c>
      <c r="E45" s="113">
        <f t="shared" si="9"/>
        <v>2.2672251573949112</v>
      </c>
      <c r="F45" s="113">
        <f t="shared" si="9"/>
        <v>2.4261662616626047</v>
      </c>
      <c r="G45" s="113">
        <f t="shared" si="9"/>
        <v>2.3677704181807657</v>
      </c>
      <c r="H45" s="113">
        <f t="shared" si="9"/>
        <v>2.4718259594259639</v>
      </c>
      <c r="I45" s="113">
        <f t="shared" si="9"/>
        <v>2.527675605186213</v>
      </c>
      <c r="J45" s="113">
        <f t="shared" si="9"/>
        <v>2.6233047018333862</v>
      </c>
      <c r="K45" s="113">
        <f t="shared" si="9"/>
        <v>2.6442898560416466</v>
      </c>
      <c r="L45" s="113">
        <f t="shared" si="9"/>
        <v>2.8510386704113935</v>
      </c>
      <c r="M45" s="113">
        <f t="shared" si="9"/>
        <v>2.9437259395126625</v>
      </c>
      <c r="N45" s="113">
        <f t="shared" si="9"/>
        <v>2.8726604516495051</v>
      </c>
      <c r="O45" s="113">
        <f t="shared" si="9"/>
        <v>2.9981212726899784</v>
      </c>
      <c r="P45" s="113">
        <f t="shared" si="9"/>
        <v>2.9924993192334322</v>
      </c>
      <c r="Q45" s="113">
        <f t="shared" si="9"/>
        <v>3.1117156648980036</v>
      </c>
      <c r="R45" s="113">
        <f t="shared" si="9"/>
        <v>2.9812399634013844</v>
      </c>
      <c r="S45" s="113">
        <f t="shared" si="9"/>
        <v>3.1596082359022266</v>
      </c>
      <c r="T45" s="113">
        <f t="shared" si="9"/>
        <v>3.5042345087894451</v>
      </c>
      <c r="U45" s="113">
        <f t="shared" si="9"/>
        <v>3.8188085560996914</v>
      </c>
      <c r="V45" s="113">
        <f t="shared" si="9"/>
        <v>3.7341210413673283</v>
      </c>
      <c r="W45" s="113">
        <f t="shared" si="9"/>
        <v>3.6542142943861262</v>
      </c>
      <c r="X45" s="113">
        <f t="shared" si="9"/>
        <v>3.5040861342845671</v>
      </c>
      <c r="Y45" s="113">
        <f t="shared" si="9"/>
        <v>3.4965401082610774</v>
      </c>
      <c r="Z45" s="113">
        <f t="shared" si="9"/>
        <v>3.4873771089199286</v>
      </c>
      <c r="AA45" s="113">
        <f t="shared" si="9"/>
        <v>3.4625900178606299</v>
      </c>
      <c r="AB45" s="113">
        <f t="shared" si="9"/>
        <v>3.5387939194585161</v>
      </c>
      <c r="AC45" s="113">
        <f t="shared" si="9"/>
        <v>3.4907850261900721</v>
      </c>
      <c r="AD45" s="113">
        <f t="shared" si="9"/>
        <v>3.607791427425036</v>
      </c>
      <c r="AE45" s="113">
        <f>AE85</f>
        <v>3.6683784796053844</v>
      </c>
      <c r="AF45" s="114">
        <f t="shared" si="9"/>
        <v>2.5153410451459184</v>
      </c>
      <c r="AG45" s="114">
        <f t="shared" si="9"/>
        <v>0.72593449082216921</v>
      </c>
      <c r="AH45" s="114">
        <f t="shared" si="9"/>
        <v>-1.0634720635015773</v>
      </c>
      <c r="AI45" s="114">
        <f t="shared" si="9"/>
        <v>-2.8478355572224583</v>
      </c>
      <c r="AJ45" s="114">
        <f t="shared" si="9"/>
        <v>-4.6321990509433375</v>
      </c>
      <c r="AK45" s="114">
        <f t="shared" si="9"/>
        <v>-4.8928965467047156</v>
      </c>
      <c r="AL45" s="114">
        <f t="shared" si="9"/>
        <v>-5.1535940424660964</v>
      </c>
      <c r="AM45" s="85"/>
      <c r="AN45" s="85"/>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row>
    <row r="46" spans="2:71" x14ac:dyDescent="0.3">
      <c r="B46" s="38" t="s">
        <v>127</v>
      </c>
      <c r="C46" s="110">
        <f>C86</f>
        <v>1.4923642251287954</v>
      </c>
      <c r="D46" s="110">
        <f t="shared" si="9"/>
        <v>1.395592901183516</v>
      </c>
      <c r="E46" s="110">
        <f t="shared" si="9"/>
        <v>1.1609817662749027</v>
      </c>
      <c r="F46" s="110">
        <f t="shared" si="9"/>
        <v>1.0899490827117262</v>
      </c>
      <c r="G46" s="110">
        <f t="shared" si="9"/>
        <v>1.0667667724935272</v>
      </c>
      <c r="H46" s="110">
        <f t="shared" si="9"/>
        <v>1.0792129562253474</v>
      </c>
      <c r="I46" s="110">
        <f t="shared" si="9"/>
        <v>1.0818857271881384</v>
      </c>
      <c r="J46" s="110">
        <f t="shared" si="9"/>
        <v>1.1535175899664791</v>
      </c>
      <c r="K46" s="110">
        <f t="shared" si="9"/>
        <v>1.2777285694925582</v>
      </c>
      <c r="L46" s="110">
        <f t="shared" si="9"/>
        <v>1.2969262473597154</v>
      </c>
      <c r="M46" s="110">
        <f t="shared" si="9"/>
        <v>1.2273235357950436</v>
      </c>
      <c r="N46" s="110">
        <f t="shared" si="9"/>
        <v>1.1888570727844971</v>
      </c>
      <c r="O46" s="110">
        <f t="shared" si="9"/>
        <v>1.1550003546648426</v>
      </c>
      <c r="P46" s="110">
        <f t="shared" si="9"/>
        <v>1.1202031190466046</v>
      </c>
      <c r="Q46" s="110">
        <f t="shared" si="9"/>
        <v>1.0996210391359469</v>
      </c>
      <c r="R46" s="110">
        <f t="shared" si="9"/>
        <v>1.0782239667363931</v>
      </c>
      <c r="S46" s="110">
        <f t="shared" si="9"/>
        <v>1.4886807072664321</v>
      </c>
      <c r="T46" s="110">
        <f t="shared" si="9"/>
        <v>1.4428212097026871</v>
      </c>
      <c r="U46" s="110">
        <f t="shared" si="9"/>
        <v>1.5241025599831755</v>
      </c>
      <c r="V46" s="110">
        <f t="shared" si="9"/>
        <v>1.2714792973444213</v>
      </c>
      <c r="W46" s="110">
        <f t="shared" si="9"/>
        <v>1.2747099957324557</v>
      </c>
      <c r="X46" s="110">
        <f t="shared" si="9"/>
        <v>1.1768707336260706</v>
      </c>
      <c r="Y46" s="110">
        <f t="shared" si="9"/>
        <v>1.1869960921060962</v>
      </c>
      <c r="Z46" s="110">
        <f t="shared" si="9"/>
        <v>1.2011610367088421</v>
      </c>
      <c r="AA46" s="110">
        <f t="shared" si="9"/>
        <v>1.2595072401037113</v>
      </c>
      <c r="AB46" s="110">
        <f t="shared" si="9"/>
        <v>1.2610146830140256</v>
      </c>
      <c r="AC46" s="110">
        <f t="shared" si="9"/>
        <v>1.2638105264908388</v>
      </c>
      <c r="AD46" s="110">
        <f t="shared" si="9"/>
        <v>1.2277155187823969</v>
      </c>
      <c r="AE46" s="110">
        <f t="shared" si="9"/>
        <v>1.188575122995279</v>
      </c>
      <c r="AF46" s="110">
        <f t="shared" si="9"/>
        <v>1.1899985619135478</v>
      </c>
      <c r="AG46" s="110">
        <f t="shared" si="9"/>
        <v>1.1288288493980643</v>
      </c>
      <c r="AH46" s="110">
        <f t="shared" si="9"/>
        <v>1.067659136882579</v>
      </c>
      <c r="AI46" s="110">
        <f t="shared" si="9"/>
        <v>1.0014463637642272</v>
      </c>
      <c r="AJ46" s="110">
        <f t="shared" si="9"/>
        <v>0.93523359064587464</v>
      </c>
      <c r="AK46" s="110">
        <f t="shared" si="9"/>
        <v>0.8690208175275238</v>
      </c>
      <c r="AL46" s="110">
        <f t="shared" si="9"/>
        <v>0.80280804440917208</v>
      </c>
      <c r="AM46" s="85"/>
      <c r="AN46" s="85"/>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row>
    <row r="47" spans="2:71" x14ac:dyDescent="0.3">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E47" s="38"/>
      <c r="AL47" s="85"/>
      <c r="AM47" s="85"/>
      <c r="AN47" s="85"/>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row>
    <row r="48" spans="2:71" x14ac:dyDescent="0.3">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E48" s="38"/>
      <c r="AL48" s="85"/>
      <c r="AM48" s="85"/>
      <c r="AN48" s="85"/>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row>
    <row r="49" spans="2:69" x14ac:dyDescent="0.3">
      <c r="B49" s="109" t="str">
        <f>B42&amp;", from 1990"</f>
        <v>Net total, from 1990</v>
      </c>
      <c r="C49" s="115">
        <f t="shared" ref="C49:AL53" si="10">C42/$C42-1</f>
        <v>0</v>
      </c>
      <c r="D49" s="115">
        <f t="shared" si="10"/>
        <v>-1.733703854220503E-2</v>
      </c>
      <c r="E49" s="115">
        <f t="shared" si="10"/>
        <v>-2.5479244820887814E-2</v>
      </c>
      <c r="F49" s="115">
        <f t="shared" si="10"/>
        <v>-1.9313572660657585E-2</v>
      </c>
      <c r="G49" s="115">
        <f t="shared" si="10"/>
        <v>-2.8080169046769243E-2</v>
      </c>
      <c r="H49" s="115">
        <f t="shared" si="10"/>
        <v>-2.0304788722608547E-2</v>
      </c>
      <c r="I49" s="115">
        <f t="shared" si="10"/>
        <v>-1.6658693763599408E-2</v>
      </c>
      <c r="J49" s="115">
        <f t="shared" si="10"/>
        <v>-4.6653695146157137E-3</v>
      </c>
      <c r="K49" s="115">
        <f t="shared" si="10"/>
        <v>5.9101761380353501E-3</v>
      </c>
      <c r="L49" s="115">
        <f t="shared" si="10"/>
        <v>2.3263223157913515E-2</v>
      </c>
      <c r="M49" s="115">
        <f t="shared" si="10"/>
        <v>2.5447695813282767E-2</v>
      </c>
      <c r="N49" s="115">
        <f t="shared" si="10"/>
        <v>1.725534281199459E-2</v>
      </c>
      <c r="O49" s="115">
        <f t="shared" si="10"/>
        <v>2.5433025802334974E-2</v>
      </c>
      <c r="P49" s="115">
        <f t="shared" si="10"/>
        <v>2.137735895641657E-2</v>
      </c>
      <c r="Q49" s="115">
        <f t="shared" si="10"/>
        <v>2.8753931088557394E-2</v>
      </c>
      <c r="R49" s="115">
        <f t="shared" si="10"/>
        <v>1.7242256297489655E-2</v>
      </c>
      <c r="S49" s="115">
        <f t="shared" si="10"/>
        <v>6.6908166067020325E-2</v>
      </c>
      <c r="T49" s="115">
        <f t="shared" si="10"/>
        <v>9.0305256104420195E-2</v>
      </c>
      <c r="U49" s="115">
        <f t="shared" si="10"/>
        <v>0.12141982589359257</v>
      </c>
      <c r="V49" s="115">
        <f t="shared" si="10"/>
        <v>9.3210990864937004E-2</v>
      </c>
      <c r="W49" s="115">
        <f t="shared" si="10"/>
        <v>8.5211437688217373E-2</v>
      </c>
      <c r="X49" s="115">
        <f t="shared" si="10"/>
        <v>6.3860882938268526E-2</v>
      </c>
      <c r="Y49" s="115">
        <f t="shared" si="10"/>
        <v>6.3198092533484296E-2</v>
      </c>
      <c r="Z49" s="115">
        <f t="shared" si="10"/>
        <v>6.208119272069279E-2</v>
      </c>
      <c r="AA49" s="115">
        <f t="shared" si="10"/>
        <v>6.2418605005168937E-2</v>
      </c>
      <c r="AB49" s="115">
        <f t="shared" si="10"/>
        <v>6.610303355238667E-2</v>
      </c>
      <c r="AC49" s="115">
        <f t="shared" si="10"/>
        <v>6.0307587636691196E-2</v>
      </c>
      <c r="AD49" s="115">
        <f t="shared" si="10"/>
        <v>6.2115586245327314E-2</v>
      </c>
      <c r="AE49" s="115">
        <f t="shared" si="10"/>
        <v>6.0437285500977156E-2</v>
      </c>
      <c r="AF49" s="115">
        <f t="shared" si="10"/>
        <v>-7.7431750903479424E-2</v>
      </c>
      <c r="AG49" s="115">
        <f t="shared" si="10"/>
        <v>-0.30807381317760962</v>
      </c>
      <c r="AH49" s="115">
        <f t="shared" si="10"/>
        <v>-0.53871587545173971</v>
      </c>
      <c r="AI49" s="115">
        <f t="shared" si="10"/>
        <v>-0.7693579377258698</v>
      </c>
      <c r="AJ49" s="115">
        <f t="shared" si="10"/>
        <v>-1</v>
      </c>
      <c r="AK49" s="115">
        <f t="shared" si="10"/>
        <v>-1.0249999999999999</v>
      </c>
      <c r="AL49" s="115">
        <f t="shared" si="10"/>
        <v>-1.05</v>
      </c>
      <c r="AM49" s="85"/>
      <c r="AN49" s="85"/>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row>
    <row r="50" spans="2:69" x14ac:dyDescent="0.3">
      <c r="B50" s="109" t="str">
        <f>B43&amp;", from 1990"</f>
        <v>Total GHG, excl. LULUCF, from 1990</v>
      </c>
      <c r="C50" s="115">
        <f t="shared" si="10"/>
        <v>0</v>
      </c>
      <c r="D50" s="115">
        <f t="shared" si="10"/>
        <v>-5.7892724500122061E-2</v>
      </c>
      <c r="E50" s="115">
        <f t="shared" si="10"/>
        <v>-8.1616697555737194E-2</v>
      </c>
      <c r="F50" s="115">
        <f t="shared" si="10"/>
        <v>-5.8066886381314076E-2</v>
      </c>
      <c r="G50" s="115">
        <f t="shared" si="10"/>
        <v>-7.9920880574332775E-2</v>
      </c>
      <c r="H50" s="115">
        <f t="shared" si="10"/>
        <v>-4.8711201197594978E-2</v>
      </c>
      <c r="I50" s="115">
        <f t="shared" si="10"/>
        <v>-3.303361477011324E-2</v>
      </c>
      <c r="J50" s="115">
        <f t="shared" si="10"/>
        <v>1.1773969984065991E-2</v>
      </c>
      <c r="K50" s="115">
        <f t="shared" si="10"/>
        <v>5.0670602471564186E-2</v>
      </c>
      <c r="L50" s="115">
        <f t="shared" si="10"/>
        <v>0.11119947086731896</v>
      </c>
      <c r="M50" s="115">
        <f t="shared" si="10"/>
        <v>0.11738359938055054</v>
      </c>
      <c r="N50" s="115">
        <f t="shared" si="10"/>
        <v>8.8041054719076861E-2</v>
      </c>
      <c r="O50" s="115">
        <f t="shared" si="10"/>
        <v>0.11258090322618175</v>
      </c>
      <c r="P50" s="115">
        <f t="shared" si="10"/>
        <v>0.10175299546824434</v>
      </c>
      <c r="Q50" s="115">
        <f t="shared" si="10"/>
        <v>0.12817615624416279</v>
      </c>
      <c r="R50" s="115">
        <f t="shared" si="10"/>
        <v>8.7490916774186189E-2</v>
      </c>
      <c r="S50" s="115">
        <f t="shared" si="10"/>
        <v>0.24523141262798043</v>
      </c>
      <c r="T50" s="115">
        <f t="shared" si="10"/>
        <v>0.32526812683205608</v>
      </c>
      <c r="U50" s="115">
        <f t="shared" si="10"/>
        <v>0.43131393895024561</v>
      </c>
      <c r="V50" s="115">
        <f t="shared" si="10"/>
        <v>0.34095166136038668</v>
      </c>
      <c r="W50" s="115">
        <f t="shared" si="10"/>
        <v>0.32041089346240081</v>
      </c>
      <c r="X50" s="115">
        <f t="shared" si="10"/>
        <v>0.25398283203659155</v>
      </c>
      <c r="Y50" s="115">
        <f t="shared" si="10"/>
        <v>0.25467381012288492</v>
      </c>
      <c r="Z50" s="115">
        <f t="shared" si="10"/>
        <v>0.25601378262462471</v>
      </c>
      <c r="AA50" s="115">
        <f t="shared" si="10"/>
        <v>0.26500394252455473</v>
      </c>
      <c r="AB50" s="115">
        <f t="shared" si="10"/>
        <v>0.28582205613201062</v>
      </c>
      <c r="AC50" s="115">
        <f t="shared" si="10"/>
        <v>0.2737099196986692</v>
      </c>
      <c r="AD50" s="115">
        <f t="shared" si="10"/>
        <v>0.29538529532410251</v>
      </c>
      <c r="AE50" s="115">
        <f t="shared" si="10"/>
        <v>0.30113064604631568</v>
      </c>
      <c r="AF50" s="115">
        <f t="shared" si="10"/>
        <v>-7.3755462327657062E-3</v>
      </c>
      <c r="AG50" s="115">
        <f t="shared" si="10"/>
        <v>-0.503126934992425</v>
      </c>
      <c r="AH50" s="115">
        <f t="shared" si="10"/>
        <v>-0.9988783237520843</v>
      </c>
      <c r="AI50" s="115">
        <f t="shared" si="10"/>
        <v>-1.4946297125117436</v>
      </c>
      <c r="AJ50" s="115">
        <f t="shared" si="10"/>
        <v>-1.990381101271403</v>
      </c>
      <c r="AK50" s="115">
        <f t="shared" si="10"/>
        <v>-2.0779571837604145</v>
      </c>
      <c r="AL50" s="115">
        <f t="shared" si="10"/>
        <v>-2.1655332662494264</v>
      </c>
      <c r="AM50" s="85"/>
      <c r="AN50" s="85"/>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row>
    <row r="51" spans="2:69" x14ac:dyDescent="0.3">
      <c r="B51" s="109" t="str">
        <f>B44&amp;", from 1990"</f>
        <v>LULUCF, from 1990</v>
      </c>
      <c r="C51" s="115">
        <f t="shared" si="10"/>
        <v>0</v>
      </c>
      <c r="D51" s="115">
        <f t="shared" si="10"/>
        <v>-1.1344878452039797E-3</v>
      </c>
      <c r="E51" s="115">
        <f t="shared" si="10"/>
        <v>-3.0515653857350333E-3</v>
      </c>
      <c r="F51" s="115">
        <f t="shared" si="10"/>
        <v>-3.831094300230764E-3</v>
      </c>
      <c r="G51" s="115">
        <f t="shared" si="10"/>
        <v>-7.3690964350142663E-3</v>
      </c>
      <c r="H51" s="115">
        <f t="shared" si="10"/>
        <v>-8.9560387908856898E-3</v>
      </c>
      <c r="I51" s="115">
        <f t="shared" si="10"/>
        <v>-1.0116689072993679E-2</v>
      </c>
      <c r="J51" s="115">
        <f t="shared" si="10"/>
        <v>-1.1233110273062952E-2</v>
      </c>
      <c r="K51" s="115">
        <f t="shared" si="10"/>
        <v>-1.197222579300139E-2</v>
      </c>
      <c r="L51" s="115">
        <f t="shared" si="10"/>
        <v>-1.1868509371382729E-2</v>
      </c>
      <c r="M51" s="115">
        <f t="shared" si="10"/>
        <v>-1.1281953882913531E-2</v>
      </c>
      <c r="N51" s="115">
        <f t="shared" si="10"/>
        <v>-1.1024516317694411E-2</v>
      </c>
      <c r="O51" s="115">
        <f t="shared" si="10"/>
        <v>-9.3837420255127313E-3</v>
      </c>
      <c r="P51" s="115">
        <f t="shared" si="10"/>
        <v>-1.07338060905251E-2</v>
      </c>
      <c r="Q51" s="115">
        <f t="shared" si="10"/>
        <v>-1.0966606376001664E-2</v>
      </c>
      <c r="R51" s="115">
        <f t="shared" si="10"/>
        <v>-1.0823043447437675E-2</v>
      </c>
      <c r="S51" s="115">
        <f t="shared" si="10"/>
        <v>-4.3344075601612353E-3</v>
      </c>
      <c r="T51" s="115">
        <f t="shared" si="10"/>
        <v>-3.5656213066478371E-3</v>
      </c>
      <c r="U51" s="115">
        <f t="shared" si="10"/>
        <v>-2.387106695656005E-3</v>
      </c>
      <c r="V51" s="115">
        <f t="shared" si="10"/>
        <v>-5.7647921504637711E-3</v>
      </c>
      <c r="W51" s="115">
        <f t="shared" si="10"/>
        <v>-8.7539586816672843E-3</v>
      </c>
      <c r="X51" s="115">
        <f t="shared" si="10"/>
        <v>-1.2095433571201575E-2</v>
      </c>
      <c r="Y51" s="115">
        <f t="shared" si="10"/>
        <v>-1.3299072986194704E-2</v>
      </c>
      <c r="Z51" s="115">
        <f t="shared" si="10"/>
        <v>-1.5397526859582178E-2</v>
      </c>
      <c r="AA51" s="115">
        <f t="shared" si="10"/>
        <v>-1.8517005479459669E-2</v>
      </c>
      <c r="AB51" s="115">
        <f t="shared" si="10"/>
        <v>-2.1677718230136089E-2</v>
      </c>
      <c r="AC51" s="115">
        <f t="shared" si="10"/>
        <v>-2.4949559972162194E-2</v>
      </c>
      <c r="AD51" s="115">
        <f t="shared" si="10"/>
        <v>-3.1078849951496457E-2</v>
      </c>
      <c r="AE51" s="115">
        <f t="shared" si="10"/>
        <v>-3.5723000894229973E-2</v>
      </c>
      <c r="AF51" s="115">
        <f t="shared" si="10"/>
        <v>-0.10542016192418191</v>
      </c>
      <c r="AG51" s="115">
        <f t="shared" si="10"/>
        <v>-0.23014742578788017</v>
      </c>
      <c r="AH51" s="115">
        <f t="shared" si="10"/>
        <v>-0.35487468965157842</v>
      </c>
      <c r="AI51" s="115">
        <f t="shared" si="10"/>
        <v>-0.47960195351527668</v>
      </c>
      <c r="AJ51" s="115">
        <f t="shared" si="10"/>
        <v>-0.60432921737897505</v>
      </c>
      <c r="AK51" s="115">
        <f t="shared" si="10"/>
        <v>-0.60432921737897505</v>
      </c>
      <c r="AL51" s="115">
        <f t="shared" si="10"/>
        <v>-0.60432921737897505</v>
      </c>
      <c r="AM51" s="85"/>
      <c r="AN51" s="85"/>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row>
    <row r="52" spans="2:69" x14ac:dyDescent="0.3">
      <c r="B52" s="109" t="str">
        <f>B45&amp;", from 1990"</f>
        <v>Energy related CO₂, from 1990</v>
      </c>
      <c r="C52" s="115">
        <f t="shared" si="10"/>
        <v>0</v>
      </c>
      <c r="D52" s="115">
        <f t="shared" si="10"/>
        <v>-5.3262392440915907E-2</v>
      </c>
      <c r="E52" s="115">
        <f t="shared" si="10"/>
        <v>1.1924892191923053E-2</v>
      </c>
      <c r="F52" s="115">
        <f t="shared" si="10"/>
        <v>8.2864674805201544E-2</v>
      </c>
      <c r="G52" s="115">
        <f t="shared" si="10"/>
        <v>5.6801005113165104E-2</v>
      </c>
      <c r="H52" s="115">
        <f t="shared" si="10"/>
        <v>0.10324385266762115</v>
      </c>
      <c r="I52" s="115">
        <f t="shared" si="10"/>
        <v>0.12817108434576419</v>
      </c>
      <c r="J52" s="115">
        <f t="shared" si="10"/>
        <v>0.17085297811333855</v>
      </c>
      <c r="K52" s="115">
        <f t="shared" si="10"/>
        <v>0.18021922911869726</v>
      </c>
      <c r="L52" s="115">
        <f t="shared" si="10"/>
        <v>0.27249690652957503</v>
      </c>
      <c r="M52" s="115">
        <f t="shared" si="10"/>
        <v>0.31386578182056502</v>
      </c>
      <c r="N52" s="115">
        <f t="shared" si="10"/>
        <v>0.28214730167317592</v>
      </c>
      <c r="O52" s="115">
        <f t="shared" si="10"/>
        <v>0.33814391382773001</v>
      </c>
      <c r="P52" s="115">
        <f t="shared" si="10"/>
        <v>0.33563468150606668</v>
      </c>
      <c r="Q52" s="115">
        <f t="shared" si="10"/>
        <v>0.38884421269914515</v>
      </c>
      <c r="R52" s="115">
        <f t="shared" si="10"/>
        <v>0.33060932158566647</v>
      </c>
      <c r="S52" s="115">
        <f t="shared" si="10"/>
        <v>0.41021998324940134</v>
      </c>
      <c r="T52" s="115">
        <f t="shared" si="10"/>
        <v>0.56403615933603568</v>
      </c>
      <c r="U52" s="115">
        <f t="shared" si="10"/>
        <v>0.70443920129793791</v>
      </c>
      <c r="V52" s="115">
        <f t="shared" si="10"/>
        <v>0.66664083621891912</v>
      </c>
      <c r="W52" s="115">
        <f t="shared" si="10"/>
        <v>0.63097625916505939</v>
      </c>
      <c r="X52" s="115">
        <f t="shared" si="10"/>
        <v>0.5639699357171053</v>
      </c>
      <c r="Y52" s="115">
        <f t="shared" si="10"/>
        <v>0.56060193693436822</v>
      </c>
      <c r="Z52" s="115">
        <f t="shared" si="10"/>
        <v>0.55651223852474896</v>
      </c>
      <c r="AA52" s="115">
        <f t="shared" si="10"/>
        <v>0.54544907862370384</v>
      </c>
      <c r="AB52" s="115">
        <f t="shared" si="10"/>
        <v>0.57946097402700314</v>
      </c>
      <c r="AC52" s="115">
        <f t="shared" si="10"/>
        <v>0.55803328565363297</v>
      </c>
      <c r="AD52" s="115">
        <f t="shared" si="10"/>
        <v>0.61025645791743299</v>
      </c>
      <c r="AE52" s="115">
        <f t="shared" si="10"/>
        <v>0.63729812426709165</v>
      </c>
      <c r="AF52" s="115">
        <f t="shared" si="10"/>
        <v>0.12266583124009034</v>
      </c>
      <c r="AG52" s="115">
        <f t="shared" si="10"/>
        <v>-0.67599548771429352</v>
      </c>
      <c r="AH52" s="115">
        <f t="shared" si="10"/>
        <v>-1.4746568066686763</v>
      </c>
      <c r="AI52" s="115">
        <f t="shared" si="10"/>
        <v>-2.27106726909025</v>
      </c>
      <c r="AJ52" s="115">
        <f t="shared" si="10"/>
        <v>-3.0674777315118225</v>
      </c>
      <c r="AK52" s="115">
        <f t="shared" si="10"/>
        <v>-3.1838341879637064</v>
      </c>
      <c r="AL52" s="115">
        <f t="shared" si="10"/>
        <v>-3.3001906444155917</v>
      </c>
      <c r="AM52" s="85"/>
      <c r="AN52" s="85"/>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row>
    <row r="53" spans="2:69" x14ac:dyDescent="0.3">
      <c r="B53" s="109" t="str">
        <f>B46&amp;", from 1990"</f>
        <v>Non-CO₂, from 1990</v>
      </c>
      <c r="C53" s="115">
        <f t="shared" si="10"/>
        <v>0</v>
      </c>
      <c r="D53" s="115">
        <f t="shared" si="10"/>
        <v>-6.4844306983389277E-2</v>
      </c>
      <c r="E53" s="115">
        <f t="shared" si="10"/>
        <v>-0.22205199861668723</v>
      </c>
      <c r="F53" s="115">
        <f t="shared" si="10"/>
        <v>-0.26964941643675466</v>
      </c>
      <c r="G53" s="115">
        <f t="shared" si="10"/>
        <v>-0.28518336574205794</v>
      </c>
      <c r="H53" s="115">
        <f t="shared" si="10"/>
        <v>-0.27684345546931877</v>
      </c>
      <c r="I53" s="115">
        <f t="shared" si="10"/>
        <v>-0.27505249122762343</v>
      </c>
      <c r="J53" s="115">
        <f t="shared" si="10"/>
        <v>-0.22705357677216687</v>
      </c>
      <c r="K53" s="115">
        <f t="shared" si="10"/>
        <v>-0.14382256825924211</v>
      </c>
      <c r="L53" s="115">
        <f t="shared" si="10"/>
        <v>-0.13095863226834803</v>
      </c>
      <c r="M53" s="115">
        <f t="shared" si="10"/>
        <v>-0.17759785772865067</v>
      </c>
      <c r="N53" s="115">
        <f t="shared" si="10"/>
        <v>-0.20337337711114367</v>
      </c>
      <c r="O53" s="115">
        <f t="shared" si="10"/>
        <v>-0.22606000920106306</v>
      </c>
      <c r="P53" s="115">
        <f t="shared" si="10"/>
        <v>-0.24937686110109758</v>
      </c>
      <c r="Q53" s="115">
        <f t="shared" si="10"/>
        <v>-0.26316845404073774</v>
      </c>
      <c r="R53" s="115">
        <f t="shared" si="10"/>
        <v>-0.27750615527966094</v>
      </c>
      <c r="S53" s="115">
        <f t="shared" si="10"/>
        <v>-2.4682432078840799E-3</v>
      </c>
      <c r="T53" s="115">
        <f t="shared" si="10"/>
        <v>-3.3197670241547517E-2</v>
      </c>
      <c r="U53" s="115">
        <f t="shared" si="10"/>
        <v>2.1267150686114178E-2</v>
      </c>
      <c r="V53" s="115">
        <f t="shared" si="10"/>
        <v>-0.14801006621913027</v>
      </c>
      <c r="W53" s="115">
        <f t="shared" si="10"/>
        <v>-0.14584524724690151</v>
      </c>
      <c r="X53" s="115">
        <f t="shared" si="10"/>
        <v>-0.21140515578594543</v>
      </c>
      <c r="Y53" s="115">
        <f t="shared" si="10"/>
        <v>-0.20462037877941286</v>
      </c>
      <c r="Z53" s="115">
        <f t="shared" si="10"/>
        <v>-0.19512876516107969</v>
      </c>
      <c r="AA53" s="115">
        <f t="shared" si="10"/>
        <v>-0.15603227489923777</v>
      </c>
      <c r="AB53" s="115">
        <f t="shared" si="10"/>
        <v>-0.15502217100842364</v>
      </c>
      <c r="AC53" s="115">
        <f t="shared" si="10"/>
        <v>-0.15314873861857137</v>
      </c>
      <c r="AD53" s="115">
        <f t="shared" si="10"/>
        <v>-0.17733519866677216</v>
      </c>
      <c r="AE53" s="115">
        <f t="shared" si="10"/>
        <v>-0.20356230537977316</v>
      </c>
      <c r="AF53" s="115">
        <f t="shared" si="10"/>
        <v>-0.20260849069144138</v>
      </c>
      <c r="AG53" s="115">
        <f t="shared" si="10"/>
        <v>-0.24359695147433391</v>
      </c>
      <c r="AH53" s="115">
        <f t="shared" si="10"/>
        <v>-0.28458541225722778</v>
      </c>
      <c r="AI53" s="115">
        <f t="shared" si="10"/>
        <v>-0.32895311553196771</v>
      </c>
      <c r="AJ53" s="115">
        <f t="shared" si="10"/>
        <v>-0.37332081880670842</v>
      </c>
      <c r="AK53" s="115">
        <f t="shared" si="10"/>
        <v>-0.4176885220814478</v>
      </c>
      <c r="AL53" s="115">
        <f t="shared" si="10"/>
        <v>-0.46205622535618784</v>
      </c>
      <c r="AM53" s="85"/>
      <c r="AN53" s="85"/>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row>
    <row r="54" spans="2:69" x14ac:dyDescent="0.3">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E54" s="38"/>
      <c r="AL54" s="85"/>
      <c r="AM54" s="85"/>
      <c r="AN54" s="85"/>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row>
    <row r="55" spans="2:69" x14ac:dyDescent="0.3">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E55" s="38"/>
      <c r="AL55" s="85"/>
      <c r="AM55" s="85"/>
      <c r="AN55" s="85"/>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row>
    <row r="56" spans="2:69" x14ac:dyDescent="0.3">
      <c r="B56" s="109" t="str">
        <f>B42&amp;", from 2005"</f>
        <v>Net total, from 2005</v>
      </c>
      <c r="C56" s="115"/>
      <c r="D56" s="115"/>
      <c r="E56" s="115"/>
      <c r="F56" s="115"/>
      <c r="G56" s="115"/>
      <c r="H56" s="115"/>
      <c r="I56" s="115"/>
      <c r="J56" s="115"/>
      <c r="K56" s="115"/>
      <c r="L56" s="115"/>
      <c r="M56" s="115"/>
      <c r="N56" s="115"/>
      <c r="O56" s="115"/>
      <c r="P56" s="115"/>
      <c r="Q56" s="115"/>
      <c r="R56" s="115">
        <f t="shared" ref="R56:AL60" si="11">R42/$R42-1</f>
        <v>0</v>
      </c>
      <c r="S56" s="115">
        <f t="shared" si="11"/>
        <v>4.8824072596337365E-2</v>
      </c>
      <c r="T56" s="115">
        <f t="shared" si="11"/>
        <v>7.182458195637853E-2</v>
      </c>
      <c r="U56" s="115">
        <f t="shared" si="11"/>
        <v>0.1024117597859957</v>
      </c>
      <c r="V56" s="115">
        <f t="shared" si="11"/>
        <v>7.4681064512552631E-2</v>
      </c>
      <c r="W56" s="115">
        <f t="shared" si="11"/>
        <v>6.6817103762597085E-2</v>
      </c>
      <c r="X56" s="115">
        <f t="shared" si="11"/>
        <v>4.5828440916777291E-2</v>
      </c>
      <c r="Y56" s="115">
        <f t="shared" si="11"/>
        <v>4.5176884809388973E-2</v>
      </c>
      <c r="Z56" s="115">
        <f t="shared" si="11"/>
        <v>4.4078916448482719E-2</v>
      </c>
      <c r="AA56" s="115">
        <f t="shared" si="11"/>
        <v>4.441060959471943E-2</v>
      </c>
      <c r="AB56" s="115">
        <f t="shared" si="11"/>
        <v>4.8032587077868838E-2</v>
      </c>
      <c r="AC56" s="115">
        <f t="shared" si="11"/>
        <v>4.2335373970747714E-2</v>
      </c>
      <c r="AD56" s="115">
        <f t="shared" si="11"/>
        <v>4.4112727002872942E-2</v>
      </c>
      <c r="AE56" s="115">
        <f t="shared" si="11"/>
        <v>4.2462873456227346E-2</v>
      </c>
      <c r="AF56" s="115">
        <f t="shared" si="11"/>
        <v>-9.3069282773956985E-2</v>
      </c>
      <c r="AG56" s="115">
        <f t="shared" si="11"/>
        <v>-0.31980196208046774</v>
      </c>
      <c r="AH56" s="115">
        <f t="shared" si="11"/>
        <v>-0.54653464138697849</v>
      </c>
      <c r="AI56" s="115">
        <f t="shared" si="11"/>
        <v>-0.77326732069348925</v>
      </c>
      <c r="AJ56" s="115">
        <f t="shared" si="11"/>
        <v>-1</v>
      </c>
      <c r="AK56" s="115">
        <f t="shared" si="11"/>
        <v>-1.0245762499986912</v>
      </c>
      <c r="AL56" s="115">
        <f t="shared" si="11"/>
        <v>-1.0491524999973829</v>
      </c>
      <c r="AM56" s="85"/>
      <c r="AN56" s="85"/>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row>
    <row r="57" spans="2:69" x14ac:dyDescent="0.3">
      <c r="B57" s="109" t="str">
        <f>B43&amp;", from 2005"</f>
        <v>Total GHG, excl. LULUCF, from 2005</v>
      </c>
      <c r="C57" s="115"/>
      <c r="D57" s="115"/>
      <c r="E57" s="115"/>
      <c r="F57" s="115"/>
      <c r="G57" s="115"/>
      <c r="H57" s="115"/>
      <c r="I57" s="115"/>
      <c r="J57" s="115"/>
      <c r="K57" s="115"/>
      <c r="L57" s="115"/>
      <c r="M57" s="115"/>
      <c r="N57" s="115"/>
      <c r="O57" s="115"/>
      <c r="P57" s="115"/>
      <c r="Q57" s="115"/>
      <c r="R57" s="115">
        <f t="shared" si="11"/>
        <v>0</v>
      </c>
      <c r="S57" s="115">
        <f t="shared" si="11"/>
        <v>0.14504994333350241</v>
      </c>
      <c r="T57" s="115">
        <f t="shared" si="11"/>
        <v>0.21864753662787928</v>
      </c>
      <c r="U57" s="115">
        <f t="shared" si="11"/>
        <v>0.31616174155820853</v>
      </c>
      <c r="V57" s="115">
        <f t="shared" si="11"/>
        <v>0.23306929802966869</v>
      </c>
      <c r="W57" s="115">
        <f t="shared" si="11"/>
        <v>0.21418107783292828</v>
      </c>
      <c r="X57" s="115">
        <f t="shared" si="11"/>
        <v>0.1530972927629306</v>
      </c>
      <c r="Y57" s="115">
        <f t="shared" si="11"/>
        <v>0.15373268021825126</v>
      </c>
      <c r="Z57" s="115">
        <f t="shared" si="11"/>
        <v>0.15496484913209763</v>
      </c>
      <c r="AA57" s="115">
        <f t="shared" si="11"/>
        <v>0.16323173188142448</v>
      </c>
      <c r="AB57" s="115">
        <f t="shared" si="11"/>
        <v>0.18237498474574121</v>
      </c>
      <c r="AC57" s="115">
        <f t="shared" si="11"/>
        <v>0.17123729499908147</v>
      </c>
      <c r="AD57" s="115">
        <f t="shared" si="11"/>
        <v>0.19116884136061696</v>
      </c>
      <c r="AE57" s="115">
        <f t="shared" si="11"/>
        <v>0.19645196661122188</v>
      </c>
      <c r="AF57" s="115">
        <f t="shared" si="11"/>
        <v>-8.7234257816472871E-2</v>
      </c>
      <c r="AG57" s="115">
        <f t="shared" si="11"/>
        <v>-0.54310141138332935</v>
      </c>
      <c r="AH57" s="115">
        <f t="shared" si="11"/>
        <v>-0.99896856495018549</v>
      </c>
      <c r="AI57" s="115">
        <f t="shared" si="11"/>
        <v>-1.454835718517042</v>
      </c>
      <c r="AJ57" s="115">
        <f t="shared" si="11"/>
        <v>-1.9107028720838981</v>
      </c>
      <c r="AK57" s="115">
        <f t="shared" si="11"/>
        <v>-1.9912332757297395</v>
      </c>
      <c r="AL57" s="115">
        <f t="shared" si="11"/>
        <v>-2.0717636793755818</v>
      </c>
      <c r="AM57" s="85"/>
      <c r="AN57" s="85"/>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row>
    <row r="58" spans="2:69" x14ac:dyDescent="0.3">
      <c r="B58" s="109" t="str">
        <f>B44&amp;", from 2005"</f>
        <v>LULUCF, from 2005</v>
      </c>
      <c r="C58" s="115"/>
      <c r="D58" s="115"/>
      <c r="E58" s="115"/>
      <c r="F58" s="115"/>
      <c r="G58" s="115"/>
      <c r="H58" s="115"/>
      <c r="I58" s="115"/>
      <c r="J58" s="115"/>
      <c r="K58" s="115"/>
      <c r="L58" s="115"/>
      <c r="M58" s="115"/>
      <c r="N58" s="115"/>
      <c r="O58" s="115"/>
      <c r="P58" s="115"/>
      <c r="Q58" s="115"/>
      <c r="R58" s="115">
        <f t="shared" si="11"/>
        <v>0</v>
      </c>
      <c r="S58" s="115">
        <f t="shared" si="11"/>
        <v>6.5596310592297424E-3</v>
      </c>
      <c r="T58" s="115">
        <f t="shared" si="11"/>
        <v>7.3368289593838121E-3</v>
      </c>
      <c r="U58" s="115">
        <f t="shared" si="11"/>
        <v>8.5282382448357286E-3</v>
      </c>
      <c r="V58" s="115">
        <f t="shared" si="11"/>
        <v>5.1135959683115129E-3</v>
      </c>
      <c r="W58" s="115">
        <f t="shared" si="11"/>
        <v>2.0917235809672086E-3</v>
      </c>
      <c r="X58" s="115">
        <f t="shared" si="11"/>
        <v>-1.2863119337093165E-3</v>
      </c>
      <c r="Y58" s="115">
        <f t="shared" si="11"/>
        <v>-2.5031209252854847E-3</v>
      </c>
      <c r="Z58" s="115">
        <f t="shared" si="11"/>
        <v>-4.624534954885462E-3</v>
      </c>
      <c r="AA58" s="115">
        <f t="shared" si="11"/>
        <v>-7.7781452358500758E-3</v>
      </c>
      <c r="AB58" s="115">
        <f t="shared" si="11"/>
        <v>-1.0973440809345925E-2</v>
      </c>
      <c r="AC58" s="115">
        <f t="shared" si="11"/>
        <v>-1.4281081287980779E-2</v>
      </c>
      <c r="AD58" s="115">
        <f t="shared" si="11"/>
        <v>-2.0477434669175287E-2</v>
      </c>
      <c r="AE58" s="115">
        <f t="shared" si="11"/>
        <v>-2.5172399419384539E-2</v>
      </c>
      <c r="AF58" s="115">
        <f t="shared" si="11"/>
        <v>-9.5632149384504594E-2</v>
      </c>
      <c r="AG58" s="115">
        <f t="shared" si="11"/>
        <v>-0.22172411203837838</v>
      </c>
      <c r="AH58" s="115">
        <f t="shared" si="11"/>
        <v>-0.34781607469225229</v>
      </c>
      <c r="AI58" s="115">
        <f t="shared" si="11"/>
        <v>-0.47390803734612608</v>
      </c>
      <c r="AJ58" s="115">
        <f t="shared" si="11"/>
        <v>-0.6</v>
      </c>
      <c r="AK58" s="115">
        <f t="shared" si="11"/>
        <v>-0.6</v>
      </c>
      <c r="AL58" s="115">
        <f t="shared" si="11"/>
        <v>-0.6</v>
      </c>
      <c r="AM58" s="85"/>
      <c r="AN58" s="85"/>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row>
    <row r="59" spans="2:69" x14ac:dyDescent="0.3">
      <c r="B59" s="109" t="str">
        <f>B45&amp;", from 2005"</f>
        <v>Energy related CO₂, from 2005</v>
      </c>
      <c r="C59" s="115"/>
      <c r="D59" s="115"/>
      <c r="E59" s="115"/>
      <c r="F59" s="115"/>
      <c r="G59" s="115"/>
      <c r="H59" s="115"/>
      <c r="I59" s="115"/>
      <c r="J59" s="115"/>
      <c r="K59" s="115"/>
      <c r="L59" s="115"/>
      <c r="M59" s="115"/>
      <c r="N59" s="115"/>
      <c r="O59" s="115"/>
      <c r="P59" s="115"/>
      <c r="Q59" s="115"/>
      <c r="R59" s="115">
        <f t="shared" si="11"/>
        <v>0</v>
      </c>
      <c r="S59" s="115">
        <f t="shared" si="11"/>
        <v>5.983022993470688E-2</v>
      </c>
      <c r="T59" s="115">
        <f t="shared" si="11"/>
        <v>0.17542853034593064</v>
      </c>
      <c r="U59" s="115">
        <f t="shared" si="11"/>
        <v>0.28094638572558917</v>
      </c>
      <c r="V59" s="115">
        <f t="shared" si="11"/>
        <v>0.25253957655490433</v>
      </c>
      <c r="W59" s="115">
        <f t="shared" si="11"/>
        <v>0.22573638460720402</v>
      </c>
      <c r="X59" s="115">
        <f t="shared" si="11"/>
        <v>0.17537876095242333</v>
      </c>
      <c r="Y59" s="115">
        <f t="shared" si="11"/>
        <v>0.17284759066216582</v>
      </c>
      <c r="Z59" s="115">
        <f t="shared" si="11"/>
        <v>0.16977403755888121</v>
      </c>
      <c r="AA59" s="115">
        <f t="shared" si="11"/>
        <v>0.16145968133006616</v>
      </c>
      <c r="AB59" s="115">
        <f t="shared" si="11"/>
        <v>0.18702082452329738</v>
      </c>
      <c r="AC59" s="115">
        <f t="shared" si="11"/>
        <v>0.17091715831131316</v>
      </c>
      <c r="AD59" s="115">
        <f t="shared" si="11"/>
        <v>0.2101647206247701</v>
      </c>
      <c r="AE59" s="115">
        <f t="shared" si="11"/>
        <v>0.23048748998387358</v>
      </c>
      <c r="AF59" s="115">
        <f t="shared" si="11"/>
        <v>-0.15627689282814661</v>
      </c>
      <c r="AG59" s="115">
        <f t="shared" si="11"/>
        <v>-0.75649914138614682</v>
      </c>
      <c r="AH59" s="115">
        <f t="shared" si="11"/>
        <v>-1.3567213899441461</v>
      </c>
      <c r="AI59" s="115">
        <f t="shared" si="11"/>
        <v>-1.9552520401522053</v>
      </c>
      <c r="AJ59" s="115">
        <f t="shared" si="11"/>
        <v>-2.5537826903602641</v>
      </c>
      <c r="AK59" s="115">
        <f t="shared" si="11"/>
        <v>-2.6412286856379943</v>
      </c>
      <c r="AL59" s="115">
        <f t="shared" si="11"/>
        <v>-2.7286746809157254</v>
      </c>
      <c r="AM59" s="85"/>
      <c r="AN59" s="85"/>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row>
    <row r="60" spans="2:69" x14ac:dyDescent="0.3">
      <c r="B60" s="109" t="str">
        <f>B46&amp;", from 2005"</f>
        <v>Non-CO₂, from 2005</v>
      </c>
      <c r="C60" s="115"/>
      <c r="D60" s="115"/>
      <c r="E60" s="115"/>
      <c r="F60" s="115"/>
      <c r="G60" s="115"/>
      <c r="H60" s="115"/>
      <c r="I60" s="115"/>
      <c r="J60" s="115"/>
      <c r="K60" s="115"/>
      <c r="L60" s="115"/>
      <c r="M60" s="115"/>
      <c r="N60" s="115"/>
      <c r="O60" s="115"/>
      <c r="P60" s="115"/>
      <c r="Q60" s="115"/>
      <c r="R60" s="115">
        <f t="shared" si="11"/>
        <v>0</v>
      </c>
      <c r="S60" s="115">
        <f t="shared" si="11"/>
        <v>0.38067855398579598</v>
      </c>
      <c r="T60" s="115">
        <f t="shared" si="11"/>
        <v>0.3381461126948142</v>
      </c>
      <c r="U60" s="115">
        <f t="shared" si="11"/>
        <v>0.41353059012069981</v>
      </c>
      <c r="V60" s="115">
        <f t="shared" si="11"/>
        <v>0.17923486823705126</v>
      </c>
      <c r="W60" s="115">
        <f t="shared" si="11"/>
        <v>0.18223118299882857</v>
      </c>
      <c r="X60" s="115">
        <f t="shared" si="11"/>
        <v>9.1490052097678021E-2</v>
      </c>
      <c r="Y60" s="115">
        <f t="shared" si="11"/>
        <v>0.10088082692034606</v>
      </c>
      <c r="Z60" s="115">
        <f t="shared" si="11"/>
        <v>0.11401812032110481</v>
      </c>
      <c r="AA60" s="115">
        <f t="shared" si="11"/>
        <v>0.16813137062426176</v>
      </c>
      <c r="AB60" s="115">
        <f t="shared" si="11"/>
        <v>0.16952945020403321</v>
      </c>
      <c r="AC60" s="115">
        <f t="shared" si="11"/>
        <v>0.17212245830166961</v>
      </c>
      <c r="AD60" s="115">
        <f t="shared" si="11"/>
        <v>0.13864610383173925</v>
      </c>
      <c r="AE60" s="115">
        <f t="shared" si="11"/>
        <v>0.1023453008496007</v>
      </c>
      <c r="AF60" s="115">
        <f t="shared" si="11"/>
        <v>0.10366547083485633</v>
      </c>
      <c r="AG60" s="115">
        <f t="shared" si="11"/>
        <v>4.6933553902389846E-2</v>
      </c>
      <c r="AH60" s="115">
        <f t="shared" si="11"/>
        <v>-9.7983630300781943E-3</v>
      </c>
      <c r="AI60" s="115">
        <f t="shared" si="11"/>
        <v>-7.1207472047351228E-2</v>
      </c>
      <c r="AJ60" s="115">
        <f t="shared" si="11"/>
        <v>-0.13261658106462504</v>
      </c>
      <c r="AK60" s="115">
        <f t="shared" si="11"/>
        <v>-0.1940256900818973</v>
      </c>
      <c r="AL60" s="115">
        <f t="shared" si="11"/>
        <v>-0.25543479909917022</v>
      </c>
      <c r="AM60" s="85"/>
      <c r="AN60" s="85"/>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row>
    <row r="61" spans="2:69" x14ac:dyDescent="0.3">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E61" s="38"/>
      <c r="AL61" s="85"/>
      <c r="AM61" s="85"/>
      <c r="AN61" s="85"/>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row>
    <row r="62" spans="2:69" x14ac:dyDescent="0.3">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E62" s="38"/>
      <c r="AL62" s="85"/>
      <c r="AM62" s="85"/>
      <c r="AN62" s="85"/>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row>
    <row r="63" spans="2:69" s="106" customFormat="1" x14ac:dyDescent="0.3">
      <c r="B63" s="105" t="s">
        <v>128</v>
      </c>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E63" s="105"/>
      <c r="AL63" s="107"/>
      <c r="AM63" s="107"/>
      <c r="AN63" s="107"/>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row>
    <row r="64" spans="2:69" x14ac:dyDescent="0.3">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E64" s="38"/>
      <c r="AL64" s="85"/>
      <c r="AM64" s="85"/>
      <c r="AN64" s="85"/>
      <c r="AO64" s="38"/>
      <c r="AP64" s="38"/>
      <c r="AQ64" s="38" t="s">
        <v>129</v>
      </c>
      <c r="AR64" s="38"/>
      <c r="AS64" s="38"/>
      <c r="AT64" s="38"/>
      <c r="AU64" s="38"/>
      <c r="AV64" s="38"/>
      <c r="AW64" s="38"/>
      <c r="AX64" s="38"/>
      <c r="AY64" s="38" t="s">
        <v>129</v>
      </c>
      <c r="AZ64" s="38"/>
      <c r="BA64" s="38"/>
      <c r="BB64" s="38"/>
      <c r="BC64" s="38"/>
      <c r="BD64" s="38"/>
      <c r="BE64" s="38"/>
      <c r="BF64" s="38"/>
      <c r="BG64" s="38"/>
      <c r="BH64" s="38"/>
      <c r="BI64" s="38"/>
      <c r="BJ64" s="38"/>
      <c r="BK64" s="38"/>
      <c r="BL64" s="38"/>
      <c r="BM64" s="38"/>
      <c r="BN64" s="38"/>
      <c r="BO64" s="38"/>
      <c r="BP64" s="38"/>
      <c r="BQ64" s="38"/>
    </row>
    <row r="65" spans="2:69" ht="43.2" x14ac:dyDescent="0.3">
      <c r="C65" s="38" t="s">
        <v>130</v>
      </c>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E65" s="38"/>
      <c r="AL65" s="85"/>
      <c r="AM65" s="85"/>
      <c r="AN65" s="85"/>
      <c r="AO65" s="116" t="s">
        <v>131</v>
      </c>
      <c r="AP65" s="38"/>
      <c r="AQ65" s="38" t="s">
        <v>132</v>
      </c>
      <c r="AR65" s="38"/>
      <c r="AS65" s="38"/>
      <c r="AT65" s="38"/>
      <c r="AU65" s="38"/>
      <c r="AV65" s="38"/>
      <c r="AW65" s="38"/>
      <c r="AX65" s="38"/>
      <c r="AY65" s="117" t="s">
        <v>133</v>
      </c>
      <c r="AZ65" t="s">
        <v>134</v>
      </c>
      <c r="BG65" t="s">
        <v>135</v>
      </c>
      <c r="BH65" s="38"/>
      <c r="BI65" s="38"/>
      <c r="BJ65" s="38"/>
      <c r="BK65" s="38"/>
      <c r="BL65" s="38"/>
      <c r="BM65" s="38"/>
      <c r="BN65" s="38"/>
      <c r="BO65" s="38"/>
      <c r="BP65" s="38"/>
      <c r="BQ65" s="38"/>
    </row>
    <row r="66" spans="2:69" x14ac:dyDescent="0.3">
      <c r="C66" s="108">
        <v>1990</v>
      </c>
      <c r="D66" s="108">
        <f>C66+1</f>
        <v>1991</v>
      </c>
      <c r="E66" s="108">
        <f t="shared" ref="E66:AE66" si="12">D66+1</f>
        <v>1992</v>
      </c>
      <c r="F66" s="108">
        <f t="shared" si="12"/>
        <v>1993</v>
      </c>
      <c r="G66" s="108">
        <f t="shared" si="12"/>
        <v>1994</v>
      </c>
      <c r="H66" s="108">
        <f t="shared" si="12"/>
        <v>1995</v>
      </c>
      <c r="I66" s="108">
        <f t="shared" si="12"/>
        <v>1996</v>
      </c>
      <c r="J66" s="108">
        <f t="shared" si="12"/>
        <v>1997</v>
      </c>
      <c r="K66" s="108">
        <f t="shared" si="12"/>
        <v>1998</v>
      </c>
      <c r="L66" s="108">
        <f t="shared" si="12"/>
        <v>1999</v>
      </c>
      <c r="M66" s="108">
        <f t="shared" si="12"/>
        <v>2000</v>
      </c>
      <c r="N66" s="108">
        <f t="shared" si="12"/>
        <v>2001</v>
      </c>
      <c r="O66" s="108">
        <f t="shared" si="12"/>
        <v>2002</v>
      </c>
      <c r="P66" s="108">
        <f t="shared" si="12"/>
        <v>2003</v>
      </c>
      <c r="Q66" s="108">
        <f t="shared" si="12"/>
        <v>2004</v>
      </c>
      <c r="R66" s="108">
        <f t="shared" si="12"/>
        <v>2005</v>
      </c>
      <c r="S66" s="108">
        <f t="shared" si="12"/>
        <v>2006</v>
      </c>
      <c r="T66" s="108">
        <f t="shared" si="12"/>
        <v>2007</v>
      </c>
      <c r="U66" s="108">
        <f t="shared" si="12"/>
        <v>2008</v>
      </c>
      <c r="V66" s="108">
        <f t="shared" si="12"/>
        <v>2009</v>
      </c>
      <c r="W66" s="108">
        <f t="shared" si="12"/>
        <v>2010</v>
      </c>
      <c r="X66" s="108">
        <f t="shared" si="12"/>
        <v>2011</v>
      </c>
      <c r="Y66" s="108">
        <f t="shared" si="12"/>
        <v>2012</v>
      </c>
      <c r="Z66" s="108">
        <f t="shared" si="12"/>
        <v>2013</v>
      </c>
      <c r="AA66" s="108">
        <f t="shared" si="12"/>
        <v>2014</v>
      </c>
      <c r="AB66" s="108">
        <f t="shared" si="12"/>
        <v>2015</v>
      </c>
      <c r="AC66" s="108">
        <f t="shared" si="12"/>
        <v>2016</v>
      </c>
      <c r="AD66" s="108">
        <v>2017</v>
      </c>
      <c r="AE66" s="108">
        <f t="shared" si="12"/>
        <v>2018</v>
      </c>
      <c r="AF66" s="108">
        <v>2020</v>
      </c>
      <c r="AG66" s="108">
        <v>2025</v>
      </c>
      <c r="AH66" s="108">
        <v>2030</v>
      </c>
      <c r="AI66" s="108">
        <v>2035</v>
      </c>
      <c r="AJ66" s="108">
        <v>2040</v>
      </c>
      <c r="AK66" s="108">
        <v>2045</v>
      </c>
      <c r="AL66" s="108">
        <v>2050</v>
      </c>
      <c r="AM66" s="85"/>
      <c r="AN66" s="85"/>
      <c r="AO66" s="118"/>
      <c r="AP66" s="118"/>
      <c r="AQ66" s="54">
        <v>2020</v>
      </c>
      <c r="AR66" s="54">
        <v>2025</v>
      </c>
      <c r="AS66" s="54">
        <v>2030</v>
      </c>
      <c r="AT66" s="54">
        <v>2035</v>
      </c>
      <c r="AU66" s="54">
        <v>2040</v>
      </c>
      <c r="AV66" s="54">
        <v>2045</v>
      </c>
      <c r="AW66" s="54">
        <v>2050</v>
      </c>
      <c r="AX66" s="118"/>
      <c r="AY66" s="119">
        <v>2017</v>
      </c>
      <c r="AZ66" s="54">
        <v>2020</v>
      </c>
      <c r="BA66" s="54">
        <v>2025</v>
      </c>
      <c r="BB66" s="54">
        <v>2030</v>
      </c>
      <c r="BC66" s="54">
        <v>2035</v>
      </c>
      <c r="BD66" s="54">
        <v>2040</v>
      </c>
      <c r="BE66" s="54">
        <v>2045</v>
      </c>
      <c r="BF66" s="54">
        <v>2050</v>
      </c>
      <c r="BG66" s="54">
        <v>2050.1</v>
      </c>
      <c r="BH66" s="38"/>
      <c r="BI66" s="38"/>
      <c r="BJ66" s="38"/>
      <c r="BK66" s="38"/>
      <c r="BL66" s="38"/>
      <c r="BM66" s="38"/>
      <c r="BN66" s="38"/>
      <c r="BO66" s="38"/>
      <c r="BP66" s="38"/>
      <c r="BQ66" s="38"/>
    </row>
    <row r="67" spans="2:69" x14ac:dyDescent="0.3">
      <c r="B67" s="38" t="s">
        <v>136</v>
      </c>
      <c r="C67" s="120">
        <f>SUM(D98)</f>
        <v>1.8694524766967999</v>
      </c>
      <c r="D67" s="120">
        <f t="shared" ref="D67:AE67" si="13">SUM(E98)</f>
        <v>1.783896114035</v>
      </c>
      <c r="E67" s="120">
        <f t="shared" si="13"/>
        <v>1.9269392824078</v>
      </c>
      <c r="F67" s="120">
        <f t="shared" si="13"/>
        <v>2.0392542412926002</v>
      </c>
      <c r="G67" s="120">
        <f t="shared" si="13"/>
        <v>1.9789728948964</v>
      </c>
      <c r="H67" s="120">
        <f t="shared" si="13"/>
        <v>2.0700632162298001</v>
      </c>
      <c r="I67" s="120">
        <f t="shared" si="13"/>
        <v>2.1270958193235003</v>
      </c>
      <c r="J67" s="120">
        <f t="shared" si="13"/>
        <v>2.1675064553104999</v>
      </c>
      <c r="K67" s="120">
        <f t="shared" si="13"/>
        <v>2.1616673885720004</v>
      </c>
      <c r="L67" s="120">
        <f t="shared" si="13"/>
        <v>2.2219797961637</v>
      </c>
      <c r="M67" s="120">
        <f t="shared" si="13"/>
        <v>2.2049750935957002</v>
      </c>
      <c r="N67" s="120">
        <f t="shared" si="13"/>
        <v>2.0901406706816004</v>
      </c>
      <c r="O67" s="120">
        <f t="shared" si="13"/>
        <v>2.1980213922183003</v>
      </c>
      <c r="P67" s="120">
        <f t="shared" si="13"/>
        <v>2.1874091057125002</v>
      </c>
      <c r="Q67" s="120">
        <f t="shared" si="13"/>
        <v>2.2872001664808002</v>
      </c>
      <c r="R67" s="145">
        <f t="shared" si="13"/>
        <v>2.1729882736187003</v>
      </c>
      <c r="S67" s="120">
        <f t="shared" si="13"/>
        <v>2.2355981622712</v>
      </c>
      <c r="T67" s="120">
        <f t="shared" si="13"/>
        <v>2.3826865225568001</v>
      </c>
      <c r="U67" s="120">
        <f t="shared" si="13"/>
        <v>2.2524320774526001</v>
      </c>
      <c r="V67" s="120">
        <f t="shared" si="13"/>
        <v>2.1505041578784998</v>
      </c>
      <c r="W67" s="120">
        <f t="shared" si="13"/>
        <v>2.0632677018293002</v>
      </c>
      <c r="X67" s="120">
        <f t="shared" si="13"/>
        <v>1.9150353980659001</v>
      </c>
      <c r="Y67" s="120">
        <f t="shared" si="13"/>
        <v>1.8609872785224</v>
      </c>
      <c r="Z67" s="120">
        <f t="shared" si="13"/>
        <v>1.8253811252403001</v>
      </c>
      <c r="AA67" s="120">
        <f t="shared" si="13"/>
        <v>1.8373455890427999</v>
      </c>
      <c r="AB67" s="120">
        <f t="shared" si="13"/>
        <v>1.8594444893157001</v>
      </c>
      <c r="AC67" s="120">
        <f t="shared" si="13"/>
        <v>1.8351196826653999</v>
      </c>
      <c r="AD67" s="120">
        <f t="shared" si="13"/>
        <v>1.8778838027610201</v>
      </c>
      <c r="AE67" s="120">
        <f t="shared" si="13"/>
        <v>1.9199141423805599</v>
      </c>
      <c r="AF67" s="121"/>
      <c r="AG67" s="121"/>
      <c r="AH67" s="121"/>
      <c r="AI67" s="121"/>
      <c r="AJ67" s="121"/>
      <c r="AK67" s="121"/>
      <c r="AL67" s="121"/>
      <c r="AM67" s="85"/>
      <c r="AN67" s="85"/>
      <c r="AQ67" s="54"/>
      <c r="AR67" s="54"/>
      <c r="AS67" s="54"/>
      <c r="AT67" s="54"/>
      <c r="AU67" s="54"/>
      <c r="AV67" s="54"/>
      <c r="AW67" s="54"/>
      <c r="AZ67" s="54"/>
      <c r="BA67" s="54"/>
      <c r="BB67" s="54"/>
      <c r="BC67" s="54"/>
      <c r="BD67" s="54"/>
      <c r="BE67" s="54"/>
      <c r="BF67" s="54"/>
      <c r="BI67" s="38"/>
      <c r="BJ67" s="38"/>
      <c r="BK67" s="38"/>
      <c r="BL67" s="38"/>
      <c r="BM67" s="38"/>
      <c r="BN67" s="38"/>
      <c r="BO67" s="38"/>
      <c r="BP67" s="38"/>
      <c r="BQ67" s="38"/>
    </row>
    <row r="68" spans="2:69" x14ac:dyDescent="0.3">
      <c r="B68" t="s">
        <v>137</v>
      </c>
      <c r="C68" s="121">
        <f>SUM(D111)</f>
        <v>1.8330582533265001</v>
      </c>
      <c r="D68" s="121">
        <f t="shared" ref="D68:AE68" si="14">SUM(E111)</f>
        <v>1.7481214887339001</v>
      </c>
      <c r="E68" s="121">
        <f t="shared" si="14"/>
        <v>1.8909199883037</v>
      </c>
      <c r="F68" s="121">
        <f t="shared" si="14"/>
        <v>2.0009174459827999</v>
      </c>
      <c r="G68" s="121">
        <f t="shared" si="14"/>
        <v>1.9414317791696001</v>
      </c>
      <c r="H68" s="121">
        <f t="shared" si="14"/>
        <v>2.0280875124314002</v>
      </c>
      <c r="I68" s="121">
        <f t="shared" si="14"/>
        <v>2.0845690618119002</v>
      </c>
      <c r="J68" s="121">
        <f t="shared" si="14"/>
        <v>2.1209916446841</v>
      </c>
      <c r="K68" s="121">
        <f t="shared" si="14"/>
        <v>2.1141175526912002</v>
      </c>
      <c r="L68" s="121">
        <f t="shared" si="14"/>
        <v>2.1719981045557</v>
      </c>
      <c r="M68" s="121">
        <f t="shared" si="14"/>
        <v>2.15486710331</v>
      </c>
      <c r="N68" s="121">
        <f t="shared" si="14"/>
        <v>2.0415811227494003</v>
      </c>
      <c r="O68" s="121">
        <f t="shared" si="14"/>
        <v>2.1497419680982999</v>
      </c>
      <c r="P68" s="121">
        <f t="shared" si="14"/>
        <v>2.1407922955729002</v>
      </c>
      <c r="Q68" s="121">
        <f t="shared" si="14"/>
        <v>2.23609363458</v>
      </c>
      <c r="R68" s="146">
        <f t="shared" si="14"/>
        <v>2.1217754929213002</v>
      </c>
      <c r="S68" s="121">
        <f t="shared" si="14"/>
        <v>2.1910557079976001</v>
      </c>
      <c r="T68" s="121">
        <f t="shared" si="14"/>
        <v>2.3365433147553998</v>
      </c>
      <c r="U68" s="121">
        <f t="shared" si="14"/>
        <v>2.20878952162</v>
      </c>
      <c r="V68" s="121">
        <f t="shared" si="14"/>
        <v>2.1142154461713001</v>
      </c>
      <c r="W68" s="121">
        <f t="shared" si="14"/>
        <v>2.0289945924952999</v>
      </c>
      <c r="X68" s="121">
        <f t="shared" si="14"/>
        <v>1.8844120897576999</v>
      </c>
      <c r="Y68" s="121">
        <f t="shared" si="14"/>
        <v>1.8322048129649999</v>
      </c>
      <c r="Z68" s="121">
        <f t="shared" si="14"/>
        <v>1.7969753927463001</v>
      </c>
      <c r="AA68" s="121">
        <f t="shared" si="14"/>
        <v>1.8039381466304001</v>
      </c>
      <c r="AB68" s="121">
        <f t="shared" si="14"/>
        <v>1.82791383026</v>
      </c>
      <c r="AC68" s="121">
        <f t="shared" si="14"/>
        <v>1.8030770460019001</v>
      </c>
      <c r="AD68" s="121">
        <f t="shared" si="14"/>
        <v>1.8449635469278001</v>
      </c>
      <c r="AE68" s="121">
        <f t="shared" si="14"/>
        <v>1.8893030238558999</v>
      </c>
      <c r="AF68" s="121"/>
      <c r="AG68" s="121"/>
      <c r="AH68" s="121"/>
      <c r="AI68" s="121"/>
      <c r="AJ68" s="121"/>
      <c r="AK68" s="121"/>
      <c r="AL68" s="121"/>
      <c r="AM68" s="85"/>
      <c r="AN68" s="85"/>
      <c r="AQ68" s="54"/>
      <c r="AR68" s="54"/>
      <c r="AS68" s="54"/>
      <c r="AT68" s="54"/>
      <c r="AU68" s="54"/>
      <c r="AV68" s="54"/>
      <c r="AW68" s="54"/>
      <c r="AZ68" s="54"/>
      <c r="BA68" s="54"/>
      <c r="BB68" s="54"/>
      <c r="BC68" s="54"/>
      <c r="BD68" s="54"/>
      <c r="BE68" s="54"/>
      <c r="BF68" s="54"/>
      <c r="BI68" s="38"/>
      <c r="BJ68" s="38"/>
      <c r="BK68" s="38"/>
      <c r="BL68" s="38"/>
      <c r="BM68" s="38"/>
      <c r="BN68" s="38"/>
      <c r="BO68" s="38"/>
      <c r="BP68" s="38"/>
      <c r="BQ68" s="38"/>
    </row>
    <row r="69" spans="2:69" x14ac:dyDescent="0.3">
      <c r="B69" t="s">
        <v>138</v>
      </c>
      <c r="C69" s="122">
        <f>C67-C68</f>
        <v>3.639422337029985E-2</v>
      </c>
      <c r="D69" s="122">
        <f t="shared" ref="D69:AE69" si="15">D67-D68</f>
        <v>3.5774625301099983E-2</v>
      </c>
      <c r="E69" s="122">
        <f t="shared" si="15"/>
        <v>3.6019294104099986E-2</v>
      </c>
      <c r="F69" s="122">
        <f t="shared" si="15"/>
        <v>3.8336795309800387E-2</v>
      </c>
      <c r="G69" s="122">
        <f t="shared" si="15"/>
        <v>3.7541115726799967E-2</v>
      </c>
      <c r="H69" s="122">
        <f t="shared" si="15"/>
        <v>4.1975703798399877E-2</v>
      </c>
      <c r="I69" s="122">
        <f t="shared" si="15"/>
        <v>4.2526757511600177E-2</v>
      </c>
      <c r="J69" s="122">
        <f t="shared" si="15"/>
        <v>4.6514810626399949E-2</v>
      </c>
      <c r="K69" s="122">
        <f t="shared" si="15"/>
        <v>4.7549835880800195E-2</v>
      </c>
      <c r="L69" s="122">
        <f t="shared" si="15"/>
        <v>4.9981691608000034E-2</v>
      </c>
      <c r="M69" s="122">
        <f t="shared" si="15"/>
        <v>5.0107990285700232E-2</v>
      </c>
      <c r="N69" s="122">
        <f t="shared" si="15"/>
        <v>4.8559547932200076E-2</v>
      </c>
      <c r="O69" s="122">
        <f t="shared" si="15"/>
        <v>4.8279424120000414E-2</v>
      </c>
      <c r="P69" s="122">
        <f t="shared" si="15"/>
        <v>4.6616810139600062E-2</v>
      </c>
      <c r="Q69" s="122">
        <f t="shared" si="15"/>
        <v>5.1106531900800167E-2</v>
      </c>
      <c r="R69" s="147">
        <f t="shared" si="15"/>
        <v>5.1212780697400095E-2</v>
      </c>
      <c r="S69" s="122">
        <f t="shared" si="15"/>
        <v>4.454245427359993E-2</v>
      </c>
      <c r="T69" s="122">
        <f t="shared" si="15"/>
        <v>4.6143207801400354E-2</v>
      </c>
      <c r="U69" s="122">
        <f t="shared" si="15"/>
        <v>4.3642555832600127E-2</v>
      </c>
      <c r="V69" s="122">
        <f t="shared" si="15"/>
        <v>3.6288711707199717E-2</v>
      </c>
      <c r="W69" s="122">
        <f t="shared" si="15"/>
        <v>3.4273109334000296E-2</v>
      </c>
      <c r="X69" s="122">
        <f t="shared" si="15"/>
        <v>3.0623308308200148E-2</v>
      </c>
      <c r="Y69" s="122">
        <f t="shared" si="15"/>
        <v>2.878246555740005E-2</v>
      </c>
      <c r="Z69" s="122">
        <f t="shared" si="15"/>
        <v>2.8405732493999913E-2</v>
      </c>
      <c r="AA69" s="122">
        <f t="shared" si="15"/>
        <v>3.340744241239979E-2</v>
      </c>
      <c r="AB69" s="122">
        <f t="shared" si="15"/>
        <v>3.1530659055700072E-2</v>
      </c>
      <c r="AC69" s="122">
        <f t="shared" si="15"/>
        <v>3.2042636663499824E-2</v>
      </c>
      <c r="AD69" s="122">
        <f t="shared" si="15"/>
        <v>3.2920255833220002E-2</v>
      </c>
      <c r="AE69" s="122">
        <f t="shared" si="15"/>
        <v>3.061111852466003E-2</v>
      </c>
      <c r="AF69" s="111">
        <f t="shared" ref="AF69:AL69" si="16">HLOOKUP($AO69,   $C$66:$AE$86,  ROW($AO69)-ROW($AO$65),FALSE) *(1+AQ69)</f>
        <v>3.1289675189693902E-2</v>
      </c>
      <c r="AG69" s="111">
        <f t="shared" si="16"/>
        <v>3.0342461049528261E-2</v>
      </c>
      <c r="AH69" s="111">
        <f t="shared" si="16"/>
        <v>2.939524690936262E-2</v>
      </c>
      <c r="AI69" s="111">
        <f t="shared" si="16"/>
        <v>2.8448032769196975E-2</v>
      </c>
      <c r="AJ69" s="111">
        <f t="shared" si="16"/>
        <v>2.7500818629031334E-2</v>
      </c>
      <c r="AK69" s="111">
        <f t="shared" si="16"/>
        <v>2.6553604488865692E-2</v>
      </c>
      <c r="AL69" s="111">
        <f t="shared" si="16"/>
        <v>2.5606390348700048E-2</v>
      </c>
      <c r="AM69" s="85"/>
      <c r="AN69" s="85"/>
      <c r="AO69">
        <v>2005</v>
      </c>
      <c r="AQ69" s="123">
        <f t="array" ref="AQ69">IF(AZ69="",  INDEX($AY69:$BG69,   MATCH(  LARGE(($AY69:$BG69&lt;&gt;"")*($AY$66:$BG$66&lt;AQ$66)*$AY$66:$BG$66,  1),    $AY$66:$BG$66,0)) -   (INDEX($AY69:$BG69,   MATCH(  LARGE(($AY69:$BG69&lt;&gt;"")*($AY$66:$BG$66&lt;AQ$66)*$AY$66:$BG$66,  1),    $AY$66:$BG$66,0))  -    INDEX($AY69:$BG69,      MATCH( LARGE(($AY69:$BG69&lt;&gt;"")*($AY$66:$BG$66&gt;AQ$66)*$AY$66:$BG$66,     SUM(($AY69:$BG69&lt;&gt;"")*($AY$66:$BG$66&gt;AQ$66))   ),  $AY$66:$BG$66,0)))   /         (LARGE(($AY69:$BG69&lt;&gt;"")*($AY$66:$BG$66&gt;AQ$66)*$AY$66:$BG$66,     SUM(($AY69:$BG69&lt;&gt;"")*($AY$66:$BG$66&gt;AQ$66))   )  -     LARGE(($AY69:$BG69&lt;&gt;"")*($AY$66:$BG$66&lt;AQ$66)*$AY$66:$BG$66,  1) )        *        (AQ$66-LARGE(($AY69:$BG69&lt;&gt;"")*($AY$66:$BG$66&lt;AQ$66)*$AY$66:$BG$66,  1)),AZ69)</f>
        <v>-0.38902604460057422</v>
      </c>
      <c r="AR69" s="123">
        <f t="array" ref="AR69">IF(BA69="",  INDEX($AY69:$BG69,   MATCH(  LARGE(($AY69:$BG69&lt;&gt;"")*($AY$66:$BG$66&lt;AR$66)*$AY$66:$BG$66,  1),    $AY$66:$BG$66,0)) -   (INDEX($AY69:$BG69,   MATCH(  LARGE(($AY69:$BG69&lt;&gt;"")*($AY$66:$BG$66&lt;AR$66)*$AY$66:$BG$66,  1),    $AY$66:$BG$66,0))  -    INDEX($AY69:$BG69,      MATCH( LARGE(($AY69:$BG69&lt;&gt;"")*($AY$66:$BG$66&gt;AR$66)*$AY$66:$BG$66,     SUM(($AY69:$BG69&lt;&gt;"")*($AY$66:$BG$66&gt;AR$66))   ),  $AY$66:$BG$66,0)))   /         (LARGE(($AY69:$BG69&lt;&gt;"")*($AY$66:$BG$66&gt;AR$66)*$AY$66:$BG$66,     SUM(($AY69:$BG69&lt;&gt;"")*($AY$66:$BG$66&gt;AR$66))   )  -     LARGE(($AY69:$BG69&lt;&gt;"")*($AY$66:$BG$66&lt;AR$66)*$AY$66:$BG$66,  1) )        *        (AR$66-LARGE(($AY69:$BG69&lt;&gt;"")*($AY$66:$BG$66&lt;AR$66)*$AY$66:$BG$66,  1)),BA69)</f>
        <v>-0.40752170383381181</v>
      </c>
      <c r="AS69" s="123">
        <f t="array" ref="AS69">IF(BB69="",  INDEX($AY69:$BG69,   MATCH(  LARGE(($AY69:$BG69&lt;&gt;"")*($AY$66:$BG$66&lt;AS$66)*$AY$66:$BG$66,  1),    $AY$66:$BG$66,0)) -   (INDEX($AY69:$BG69,   MATCH(  LARGE(($AY69:$BG69&lt;&gt;"")*($AY$66:$BG$66&lt;AS$66)*$AY$66:$BG$66,  1),    $AY$66:$BG$66,0))  -    INDEX($AY69:$BG69,      MATCH( LARGE(($AY69:$BG69&lt;&gt;"")*($AY$66:$BG$66&gt;AS$66)*$AY$66:$BG$66,     SUM(($AY69:$BG69&lt;&gt;"")*($AY$66:$BG$66&gt;AS$66))   ),  $AY$66:$BG$66,0)))   /         (LARGE(($AY69:$BG69&lt;&gt;"")*($AY$66:$BG$66&gt;AS$66)*$AY$66:$BG$66,     SUM(($AY69:$BG69&lt;&gt;"")*($AY$66:$BG$66&gt;AS$66))   )  -     LARGE(($AY69:$BG69&lt;&gt;"")*($AY$66:$BG$66&lt;AS$66)*$AY$66:$BG$66,  1) )        *        (AS$66-LARGE(($AY69:$BG69&lt;&gt;"")*($AY$66:$BG$66&lt;AS$66)*$AY$66:$BG$66,  1)),BB69)</f>
        <v>-0.42601736306704946</v>
      </c>
      <c r="AT69" s="123">
        <f t="array" ref="AT69">IF(BC69="",  INDEX($AY69:$BG69,   MATCH(  LARGE(($AY69:$BG69&lt;&gt;"")*($AY$66:$BG$66&lt;AT$66)*$AY$66:$BG$66,  1),    $AY$66:$BG$66,0)) -   (INDEX($AY69:$BG69,   MATCH(  LARGE(($AY69:$BG69&lt;&gt;"")*($AY$66:$BG$66&lt;AT$66)*$AY$66:$BG$66,  1),    $AY$66:$BG$66,0))  -    INDEX($AY69:$BG69,      MATCH( LARGE(($AY69:$BG69&lt;&gt;"")*($AY$66:$BG$66&gt;AT$66)*$AY$66:$BG$66,     SUM(($AY69:$BG69&lt;&gt;"")*($AY$66:$BG$66&gt;AT$66))   ),  $AY$66:$BG$66,0)))   /         (LARGE(($AY69:$BG69&lt;&gt;"")*($AY$66:$BG$66&gt;AT$66)*$AY$66:$BG$66,     SUM(($AY69:$BG69&lt;&gt;"")*($AY$66:$BG$66&gt;AT$66))   )  -     LARGE(($AY69:$BG69&lt;&gt;"")*($AY$66:$BG$66&lt;AT$66)*$AY$66:$BG$66,  1) )        *        (AT$66-LARGE(($AY69:$BG69&lt;&gt;"")*($AY$66:$BG$66&lt;AT$66)*$AY$66:$BG$66,  1)),BC69)</f>
        <v>-0.44451302230028711</v>
      </c>
      <c r="AU69" s="123">
        <f t="array" ref="AU69">IF(BD69="",  INDEX($AY69:$BG69,   MATCH(  LARGE(($AY69:$BG69&lt;&gt;"")*($AY$66:$BG$66&lt;AU$66)*$AY$66:$BG$66,  1),    $AY$66:$BG$66,0)) -   (INDEX($AY69:$BG69,   MATCH(  LARGE(($AY69:$BG69&lt;&gt;"")*($AY$66:$BG$66&lt;AU$66)*$AY$66:$BG$66,  1),    $AY$66:$BG$66,0))  -    INDEX($AY69:$BG69,      MATCH( LARGE(($AY69:$BG69&lt;&gt;"")*($AY$66:$BG$66&gt;AU$66)*$AY$66:$BG$66,     SUM(($AY69:$BG69&lt;&gt;"")*($AY$66:$BG$66&gt;AU$66))   ),  $AY$66:$BG$66,0)))   /         (LARGE(($AY69:$BG69&lt;&gt;"")*($AY$66:$BG$66&gt;AU$66)*$AY$66:$BG$66,     SUM(($AY69:$BG69&lt;&gt;"")*($AY$66:$BG$66&gt;AU$66))   )  -     LARGE(($AY69:$BG69&lt;&gt;"")*($AY$66:$BG$66&lt;AU$66)*$AY$66:$BG$66,  1) )        *        (AU$66-LARGE(($AY69:$BG69&lt;&gt;"")*($AY$66:$BG$66&lt;AU$66)*$AY$66:$BG$66,  1)),BD69)</f>
        <v>-0.4630086815335247</v>
      </c>
      <c r="AV69" s="123">
        <f t="array" ref="AV69">IF(BE69="",  INDEX($AY69:$BG69,   MATCH(  LARGE(($AY69:$BG69&lt;&gt;"")*($AY$66:$BG$66&lt;AV$66)*$AY$66:$BG$66,  1),    $AY$66:$BG$66,0)) -   (INDEX($AY69:$BG69,   MATCH(  LARGE(($AY69:$BG69&lt;&gt;"")*($AY$66:$BG$66&lt;AV$66)*$AY$66:$BG$66,  1),    $AY$66:$BG$66,0))  -    INDEX($AY69:$BG69,      MATCH( LARGE(($AY69:$BG69&lt;&gt;"")*($AY$66:$BG$66&gt;AV$66)*$AY$66:$BG$66,     SUM(($AY69:$BG69&lt;&gt;"")*($AY$66:$BG$66&gt;AV$66))   ),  $AY$66:$BG$66,0)))   /         (LARGE(($AY69:$BG69&lt;&gt;"")*($AY$66:$BG$66&gt;AV$66)*$AY$66:$BG$66,     SUM(($AY69:$BG69&lt;&gt;"")*($AY$66:$BG$66&gt;AV$66))   )  -     LARGE(($AY69:$BG69&lt;&gt;"")*($AY$66:$BG$66&lt;AV$66)*$AY$66:$BG$66,  1) )        *        (AV$66-LARGE(($AY69:$BG69&lt;&gt;"")*($AY$66:$BG$66&lt;AV$66)*$AY$66:$BG$66,  1)),BE69)</f>
        <v>-0.48150434076676235</v>
      </c>
      <c r="AW69" s="123">
        <f t="array" ref="AW69">IF(BF69="",  INDEX($AY69:$BG69,   MATCH(  LARGE(($AY69:$BG69&lt;&gt;"")*($AY$66:$BG$66&lt;AW$66)*$AY$66:$BG$66,  1),    $AY$66:$BG$66,0)) -   (INDEX($AY69:$BG69,   MATCH(  LARGE(($AY69:$BG69&lt;&gt;"")*($AY$66:$BG$66&lt;AW$66)*$AY$66:$BG$66,  1),    $AY$66:$BG$66,0))  -    INDEX($AY69:$BG69,      MATCH( LARGE(($AY69:$BG69&lt;&gt;"")*($AY$66:$BG$66&gt;AW$66)*$AY$66:$BG$66,     SUM(($AY69:$BG69&lt;&gt;"")*($AY$66:$BG$66&gt;AW$66))   ),  $AY$66:$BG$66,0)))   /         (LARGE(($AY69:$BG69&lt;&gt;"")*($AY$66:$BG$66&gt;AW$66)*$AY$66:$BG$66,     SUM(($AY69:$BG69&lt;&gt;"")*($AY$66:$BG$66&gt;AW$66))   )  -     LARGE(($AY69:$BG69&lt;&gt;"")*($AY$66:$BG$66&lt;AW$66)*$AY$66:$BG$66,  1) )        *        (AW$66-LARGE(($AY69:$BG69&lt;&gt;"")*($AY$66:$BG$66&lt;AW$66)*$AY$66:$BG$66,  1)),BF69)</f>
        <v>-0.5</v>
      </c>
      <c r="AY69" s="115">
        <f>AVERAGE(AC69:AE69)/ HLOOKUP($AO69,   $C$66:$AE$86,  ROW($AO69)-ROW($AO$65),FALSE)   -1</f>
        <v>-0.37792864906063162</v>
      </c>
      <c r="AZ69" s="124" t="str">
        <f t="shared" ref="AZ69:BF69" si="17">IF(F31="","",F31)</f>
        <v/>
      </c>
      <c r="BA69" s="124" t="str">
        <f t="shared" si="17"/>
        <v/>
      </c>
      <c r="BB69" s="124" t="str">
        <f t="shared" si="17"/>
        <v/>
      </c>
      <c r="BC69" s="124" t="str">
        <f t="shared" si="17"/>
        <v/>
      </c>
      <c r="BD69" s="124" t="str">
        <f t="shared" si="17"/>
        <v/>
      </c>
      <c r="BE69" s="124" t="str">
        <f t="shared" si="17"/>
        <v/>
      </c>
      <c r="BF69" s="124">
        <f t="shared" si="17"/>
        <v>-0.5</v>
      </c>
      <c r="BG69" s="124" t="str">
        <f>IF(BF69="",MIN(AY69:BF69),"")</f>
        <v/>
      </c>
      <c r="BI69" s="38"/>
      <c r="BJ69" s="38"/>
      <c r="BK69" s="38"/>
      <c r="BL69" s="38"/>
      <c r="BM69" s="38"/>
      <c r="BN69" s="38"/>
      <c r="BO69" s="38"/>
      <c r="BP69" s="38"/>
      <c r="BQ69" s="38"/>
    </row>
    <row r="70" spans="2:69" x14ac:dyDescent="0.3">
      <c r="B70" s="109" t="s">
        <v>139</v>
      </c>
      <c r="C70" s="120">
        <f>SUM(D99)</f>
        <v>0.95767621537554415</v>
      </c>
      <c r="D70" s="120">
        <f t="shared" ref="D70:AE70" si="18">SUM(E99)</f>
        <v>0.83743134839216071</v>
      </c>
      <c r="E70" s="120">
        <f t="shared" si="18"/>
        <v>0.6079116919752301</v>
      </c>
      <c r="F70" s="120">
        <f t="shared" si="18"/>
        <v>0.56521734998841677</v>
      </c>
      <c r="G70" s="120">
        <f t="shared" si="18"/>
        <v>0.53091129167422224</v>
      </c>
      <c r="H70" s="120">
        <f t="shared" si="18"/>
        <v>0.56455664888670531</v>
      </c>
      <c r="I70" s="120">
        <f t="shared" si="18"/>
        <v>0.53869796317956009</v>
      </c>
      <c r="J70" s="120">
        <f t="shared" si="18"/>
        <v>0.66374165578048461</v>
      </c>
      <c r="K70" s="120">
        <f t="shared" si="18"/>
        <v>0.81111816931477587</v>
      </c>
      <c r="L70" s="120">
        <f t="shared" si="18"/>
        <v>0.96423684601569382</v>
      </c>
      <c r="M70" s="120">
        <f t="shared" si="18"/>
        <v>1.0095738734977309</v>
      </c>
      <c r="N70" s="120">
        <f t="shared" si="18"/>
        <v>1.0045543474806107</v>
      </c>
      <c r="O70" s="120">
        <f t="shared" si="18"/>
        <v>0.9918435187905259</v>
      </c>
      <c r="P70" s="120">
        <f t="shared" si="18"/>
        <v>0.97486008470909813</v>
      </c>
      <c r="Q70" s="120">
        <f t="shared" si="18"/>
        <v>0.97831954625362338</v>
      </c>
      <c r="R70" s="145">
        <f t="shared" si="18"/>
        <v>0.95151686838406879</v>
      </c>
      <c r="S70" s="120">
        <f t="shared" si="18"/>
        <v>1.4244966984249785</v>
      </c>
      <c r="T70" s="120">
        <f t="shared" si="18"/>
        <v>1.5552333647732828</v>
      </c>
      <c r="U70" s="120">
        <f t="shared" si="18"/>
        <v>2.0857279364257888</v>
      </c>
      <c r="V70" s="120">
        <f t="shared" si="18"/>
        <v>1.8779913322000279</v>
      </c>
      <c r="W70" s="120">
        <f t="shared" si="18"/>
        <v>1.9106641993802072</v>
      </c>
      <c r="X70" s="120">
        <f t="shared" si="18"/>
        <v>1.8320043246120412</v>
      </c>
      <c r="Y70" s="120">
        <f t="shared" si="18"/>
        <v>1.907130139450258</v>
      </c>
      <c r="Z70" s="120">
        <f t="shared" si="18"/>
        <v>1.9472964985126733</v>
      </c>
      <c r="AA70" s="120">
        <f t="shared" si="18"/>
        <v>1.9313770756745845</v>
      </c>
      <c r="AB70" s="120">
        <f t="shared" si="18"/>
        <v>1.9982238404949022</v>
      </c>
      <c r="AC70" s="120">
        <f t="shared" si="18"/>
        <v>1.9869832755709018</v>
      </c>
      <c r="AD70" s="120">
        <f t="shared" si="18"/>
        <v>2.0256572529058552</v>
      </c>
      <c r="AE70" s="120">
        <f t="shared" si="18"/>
        <v>2.0257001330163402</v>
      </c>
      <c r="AF70" s="121"/>
      <c r="AG70" s="121"/>
      <c r="AH70" s="121"/>
      <c r="AI70" s="121"/>
      <c r="AJ70" s="121"/>
      <c r="AK70" s="121"/>
      <c r="AL70" s="121"/>
      <c r="AM70" s="85"/>
      <c r="AN70" s="85"/>
      <c r="AQ70" s="54"/>
      <c r="AR70" s="54"/>
      <c r="AS70" s="54"/>
      <c r="AT70" s="54"/>
      <c r="AU70" s="54"/>
      <c r="AV70" s="54"/>
      <c r="AW70" s="54"/>
      <c r="AY70" s="125"/>
      <c r="AZ70" s="126"/>
      <c r="BA70" s="126"/>
      <c r="BB70" s="126"/>
      <c r="BC70" s="126"/>
      <c r="BD70" s="126"/>
      <c r="BE70" s="126"/>
      <c r="BF70" s="126"/>
      <c r="BG70" s="125"/>
      <c r="BI70" s="38"/>
      <c r="BJ70" s="38"/>
      <c r="BK70" s="38"/>
      <c r="BL70" s="38"/>
      <c r="BM70" s="38"/>
      <c r="BN70" s="38"/>
      <c r="BO70" s="38"/>
      <c r="BP70" s="38"/>
      <c r="BQ70" s="38"/>
    </row>
    <row r="71" spans="2:69" x14ac:dyDescent="0.3">
      <c r="B71" t="s">
        <v>137</v>
      </c>
      <c r="C71" s="121">
        <f>SUM(D112)</f>
        <v>0.4073940954786972</v>
      </c>
      <c r="D71" s="121">
        <f t="shared" ref="D71:AE71" si="19">SUM(E112)</f>
        <v>0.3729937316924794</v>
      </c>
      <c r="E71" s="121">
        <f t="shared" si="19"/>
        <v>0.37624613579121119</v>
      </c>
      <c r="F71" s="121">
        <f t="shared" si="19"/>
        <v>0.42519022237980481</v>
      </c>
      <c r="G71" s="121">
        <f t="shared" si="19"/>
        <v>0.42627975231116561</v>
      </c>
      <c r="H71" s="121">
        <f t="shared" si="19"/>
        <v>0.4436772869945636</v>
      </c>
      <c r="I71" s="121">
        <f t="shared" si="19"/>
        <v>0.44304091007431279</v>
      </c>
      <c r="J71" s="121">
        <f t="shared" si="19"/>
        <v>0.50225057714928623</v>
      </c>
      <c r="K71" s="121">
        <f t="shared" si="19"/>
        <v>0.53009662335044638</v>
      </c>
      <c r="L71" s="121">
        <f t="shared" si="19"/>
        <v>0.6789684791556938</v>
      </c>
      <c r="M71" s="121">
        <f t="shared" si="19"/>
        <v>0.78878462290266227</v>
      </c>
      <c r="N71" s="121">
        <f t="shared" si="19"/>
        <v>0.83099985020010503</v>
      </c>
      <c r="O71" s="121">
        <f t="shared" si="19"/>
        <v>0.84829922459167828</v>
      </c>
      <c r="P71" s="121">
        <f t="shared" si="19"/>
        <v>0.84917033703053202</v>
      </c>
      <c r="Q71" s="121">
        <f t="shared" si="19"/>
        <v>0.87290942034800345</v>
      </c>
      <c r="R71" s="146">
        <f t="shared" si="19"/>
        <v>0.85586422818008423</v>
      </c>
      <c r="S71" s="121">
        <f t="shared" si="19"/>
        <v>0.96487806850462643</v>
      </c>
      <c r="T71" s="121">
        <f t="shared" si="19"/>
        <v>1.1626748518740457</v>
      </c>
      <c r="U71" s="121">
        <f t="shared" si="19"/>
        <v>1.6042994461596916</v>
      </c>
      <c r="V71" s="121">
        <f t="shared" si="19"/>
        <v>1.6156890416960279</v>
      </c>
      <c r="W71" s="121">
        <f t="shared" si="19"/>
        <v>1.6227849320908265</v>
      </c>
      <c r="X71" s="121">
        <f t="shared" si="19"/>
        <v>1.6172742856868669</v>
      </c>
      <c r="Y71" s="121">
        <f t="shared" si="19"/>
        <v>1.6601099108360775</v>
      </c>
      <c r="Z71" s="121">
        <f t="shared" si="19"/>
        <v>1.6860925774736282</v>
      </c>
      <c r="AA71" s="121">
        <f t="shared" si="19"/>
        <v>1.65456105933023</v>
      </c>
      <c r="AB71" s="121">
        <f t="shared" si="19"/>
        <v>1.7070898287985159</v>
      </c>
      <c r="AC71" s="121">
        <f t="shared" si="19"/>
        <v>1.6835786758881719</v>
      </c>
      <c r="AD71" s="121">
        <f t="shared" si="19"/>
        <v>1.7588416708972361</v>
      </c>
      <c r="AE71" s="121">
        <f t="shared" si="19"/>
        <v>1.7726562860394843</v>
      </c>
      <c r="AF71" s="121"/>
      <c r="AG71" s="121"/>
      <c r="AH71" s="121"/>
      <c r="AI71" s="121"/>
      <c r="AJ71" s="121"/>
      <c r="AK71" s="121"/>
      <c r="AL71" s="121"/>
      <c r="AM71" s="85"/>
      <c r="AN71" s="85"/>
      <c r="AQ71" s="54"/>
      <c r="AR71" s="54"/>
      <c r="AS71" s="54"/>
      <c r="AT71" s="54"/>
      <c r="AU71" s="54"/>
      <c r="AV71" s="54"/>
      <c r="AW71" s="54"/>
      <c r="AY71" s="125"/>
      <c r="AZ71" s="126"/>
      <c r="BA71" s="126"/>
      <c r="BB71" s="126"/>
      <c r="BC71" s="126"/>
      <c r="BD71" s="126"/>
      <c r="BE71" s="126"/>
      <c r="BF71" s="126"/>
      <c r="BG71" s="125"/>
      <c r="BI71" s="38"/>
      <c r="BJ71" s="38"/>
      <c r="BK71" s="38"/>
      <c r="BL71" s="38"/>
      <c r="BM71" s="38"/>
      <c r="BN71" s="38"/>
      <c r="BO71" s="38"/>
      <c r="BP71" s="38"/>
      <c r="BQ71" s="38"/>
    </row>
    <row r="72" spans="2:69" x14ac:dyDescent="0.3">
      <c r="B72" t="s">
        <v>138</v>
      </c>
      <c r="C72" s="122">
        <f>C70-C71</f>
        <v>0.55028211989684694</v>
      </c>
      <c r="D72" s="122">
        <f t="shared" ref="D72:AE72" si="20">D70-D71</f>
        <v>0.46443761669968131</v>
      </c>
      <c r="E72" s="122">
        <f t="shared" si="20"/>
        <v>0.23166555618401891</v>
      </c>
      <c r="F72" s="122">
        <f t="shared" si="20"/>
        <v>0.14002712760861197</v>
      </c>
      <c r="G72" s="122">
        <f t="shared" si="20"/>
        <v>0.10463153936305664</v>
      </c>
      <c r="H72" s="122">
        <f t="shared" si="20"/>
        <v>0.12087936189214171</v>
      </c>
      <c r="I72" s="122">
        <f t="shared" si="20"/>
        <v>9.5657053105247303E-2</v>
      </c>
      <c r="J72" s="122">
        <f t="shared" si="20"/>
        <v>0.16149107863119838</v>
      </c>
      <c r="K72" s="122">
        <f t="shared" si="20"/>
        <v>0.28102154596432949</v>
      </c>
      <c r="L72" s="122">
        <f t="shared" si="20"/>
        <v>0.28526836686000001</v>
      </c>
      <c r="M72" s="122">
        <f t="shared" si="20"/>
        <v>0.2207892505950686</v>
      </c>
      <c r="N72" s="122">
        <f t="shared" si="20"/>
        <v>0.17355449728050565</v>
      </c>
      <c r="O72" s="122">
        <f t="shared" si="20"/>
        <v>0.14354429419884762</v>
      </c>
      <c r="P72" s="122">
        <f t="shared" si="20"/>
        <v>0.12568974767856611</v>
      </c>
      <c r="Q72" s="122">
        <f t="shared" si="20"/>
        <v>0.10541012590561993</v>
      </c>
      <c r="R72" s="147">
        <f t="shared" si="20"/>
        <v>9.5652640203984562E-2</v>
      </c>
      <c r="S72" s="122">
        <f t="shared" si="20"/>
        <v>0.45961862992035207</v>
      </c>
      <c r="T72" s="122">
        <f t="shared" si="20"/>
        <v>0.39255851289923704</v>
      </c>
      <c r="U72" s="122">
        <f t="shared" si="20"/>
        <v>0.48142849026609724</v>
      </c>
      <c r="V72" s="122">
        <f t="shared" si="20"/>
        <v>0.262302290504</v>
      </c>
      <c r="W72" s="122">
        <f t="shared" si="20"/>
        <v>0.28787926728938062</v>
      </c>
      <c r="X72" s="122">
        <f t="shared" si="20"/>
        <v>0.21473003892517428</v>
      </c>
      <c r="Y72" s="122">
        <f t="shared" si="20"/>
        <v>0.24702022861418049</v>
      </c>
      <c r="Z72" s="122">
        <f t="shared" si="20"/>
        <v>0.26120392103904511</v>
      </c>
      <c r="AA72" s="122">
        <f t="shared" si="20"/>
        <v>0.27681601634435449</v>
      </c>
      <c r="AB72" s="122">
        <f t="shared" si="20"/>
        <v>0.29113401169638631</v>
      </c>
      <c r="AC72" s="122">
        <f t="shared" si="20"/>
        <v>0.30340459968272993</v>
      </c>
      <c r="AD72" s="122">
        <f t="shared" si="20"/>
        <v>0.2668155820086191</v>
      </c>
      <c r="AE72" s="122">
        <f t="shared" si="20"/>
        <v>0.25304384697685589</v>
      </c>
      <c r="AF72" s="111">
        <f t="shared" ref="AF72:AL72" si="21">HLOOKUP($AO72,   $C$66:$AE$86,  ROW($AO72)-ROW($AO$65),FALSE) *(1+AQ72)</f>
        <v>0.26686533720927141</v>
      </c>
      <c r="AG72" s="111">
        <f t="shared" si="21"/>
        <v>0.25427199440905435</v>
      </c>
      <c r="AH72" s="111">
        <f t="shared" si="21"/>
        <v>0.24167865160883731</v>
      </c>
      <c r="AI72" s="111">
        <f t="shared" si="21"/>
        <v>0.22908530880862027</v>
      </c>
      <c r="AJ72" s="111">
        <f t="shared" si="21"/>
        <v>0.2164919660084032</v>
      </c>
      <c r="AK72" s="111">
        <f t="shared" si="21"/>
        <v>0.20389862320818619</v>
      </c>
      <c r="AL72" s="111">
        <f t="shared" si="21"/>
        <v>0.19130528040796912</v>
      </c>
      <c r="AM72" s="85"/>
      <c r="AN72" s="85"/>
      <c r="AO72">
        <v>2005</v>
      </c>
      <c r="AQ72" s="123">
        <f t="array" ref="AQ72">IF(AZ72="",  INDEX($AY72:$BG72,   MATCH(  LARGE(($AY72:$BG72&lt;&gt;"")*($AY$66:$BG$66&lt;AQ$66)*$AY$66:$BG$66,  1),    $AY$66:$BG$66,0)) -   (INDEX($AY72:$BG72,   MATCH(  LARGE(($AY72:$BG72&lt;&gt;"")*($AY$66:$BG$66&lt;AQ$66)*$AY$66:$BG$66,  1),    $AY$66:$BG$66,0))  -    INDEX($AY72:$BG72,      MATCH( LARGE(($AY72:$BG72&lt;&gt;"")*($AY$66:$BG$66&gt;AQ$66)*$AY$66:$BG$66,     SUM(($AY72:$BG72&lt;&gt;"")*($AY$66:$BG$66&gt;AQ$66))   ),  $AY$66:$BG$66,0)))   /         (LARGE(($AY72:$BG72&lt;&gt;"")*($AY$66:$BG$66&gt;AQ$66)*$AY$66:$BG$66,     SUM(($AY72:$BG72&lt;&gt;"")*($AY$66:$BG$66&gt;AQ$66))   )  -     LARGE(($AY72:$BG72&lt;&gt;"")*($AY$66:$BG$66&lt;AQ$66)*$AY$66:$BG$66,  1) )        *        (AQ$66-LARGE(($AY72:$BG72&lt;&gt;"")*($AY$66:$BG$66&lt;AQ$66)*$AY$66:$BG$66,  1)),AZ72)</f>
        <v>1.7899421975197576</v>
      </c>
      <c r="AR72" s="123">
        <f t="array" ref="AR72">IF(BA72="",  INDEX($AY72:$BG72,   MATCH(  LARGE(($AY72:$BG72&lt;&gt;"")*($AY$66:$BG$66&lt;AR$66)*$AY$66:$BG$66,  1),    $AY$66:$BG$66,0)) -   (INDEX($AY72:$BG72,   MATCH(  LARGE(($AY72:$BG72&lt;&gt;"")*($AY$66:$BG$66&lt;AR$66)*$AY$66:$BG$66,  1),    $AY$66:$BG$66,0))  -    INDEX($AY72:$BG72,      MATCH( LARGE(($AY72:$BG72&lt;&gt;"")*($AY$66:$BG$66&gt;AR$66)*$AY$66:$BG$66,     SUM(($AY72:$BG72&lt;&gt;"")*($AY$66:$BG$66&gt;AR$66))   ),  $AY$66:$BG$66,0)))   /         (LARGE(($AY72:$BG72&lt;&gt;"")*($AY$66:$BG$66&gt;AR$66)*$AY$66:$BG$66,     SUM(($AY72:$BG72&lt;&gt;"")*($AY$66:$BG$66&gt;AR$66))   )  -     LARGE(($AY72:$BG72&lt;&gt;"")*($AY$66:$BG$66&lt;AR$66)*$AY$66:$BG$66,  1) )        *        (AR$66-LARGE(($AY72:$BG72&lt;&gt;"")*($AY$66:$BG$66&lt;AR$66)*$AY$66:$BG$66,  1)),BA72)</f>
        <v>1.658285164599798</v>
      </c>
      <c r="AS72" s="123">
        <f t="array" ref="AS72">IF(BB72="",  INDEX($AY72:$BG72,   MATCH(  LARGE(($AY72:$BG72&lt;&gt;"")*($AY$66:$BG$66&lt;AS$66)*$AY$66:$BG$66,  1),    $AY$66:$BG$66,0)) -   (INDEX($AY72:$BG72,   MATCH(  LARGE(($AY72:$BG72&lt;&gt;"")*($AY$66:$BG$66&lt;AS$66)*$AY$66:$BG$66,  1),    $AY$66:$BG$66,0))  -    INDEX($AY72:$BG72,      MATCH( LARGE(($AY72:$BG72&lt;&gt;"")*($AY$66:$BG$66&gt;AS$66)*$AY$66:$BG$66,     SUM(($AY72:$BG72&lt;&gt;"")*($AY$66:$BG$66&gt;AS$66))   ),  $AY$66:$BG$66,0)))   /         (LARGE(($AY72:$BG72&lt;&gt;"")*($AY$66:$BG$66&gt;AS$66)*$AY$66:$BG$66,     SUM(($AY72:$BG72&lt;&gt;"")*($AY$66:$BG$66&gt;AS$66))   )  -     LARGE(($AY72:$BG72&lt;&gt;"")*($AY$66:$BG$66&lt;AS$66)*$AY$66:$BG$66,  1) )        *        (AS$66-LARGE(($AY72:$BG72&lt;&gt;"")*($AY$66:$BG$66&lt;AS$66)*$AY$66:$BG$66,  1)),BB72)</f>
        <v>1.5266281316798382</v>
      </c>
      <c r="AT72" s="123">
        <f t="array" ref="AT72">IF(BC72="",  INDEX($AY72:$BG72,   MATCH(  LARGE(($AY72:$BG72&lt;&gt;"")*($AY$66:$BG$66&lt;AT$66)*$AY$66:$BG$66,  1),    $AY$66:$BG$66,0)) -   (INDEX($AY72:$BG72,   MATCH(  LARGE(($AY72:$BG72&lt;&gt;"")*($AY$66:$BG$66&lt;AT$66)*$AY$66:$BG$66,  1),    $AY$66:$BG$66,0))  -    INDEX($AY72:$BG72,      MATCH( LARGE(($AY72:$BG72&lt;&gt;"")*($AY$66:$BG$66&gt;AT$66)*$AY$66:$BG$66,     SUM(($AY72:$BG72&lt;&gt;"")*($AY$66:$BG$66&gt;AT$66))   ),  $AY$66:$BG$66,0)))   /         (LARGE(($AY72:$BG72&lt;&gt;"")*($AY$66:$BG$66&gt;AT$66)*$AY$66:$BG$66,     SUM(($AY72:$BG72&lt;&gt;"")*($AY$66:$BG$66&gt;AT$66))   )  -     LARGE(($AY72:$BG72&lt;&gt;"")*($AY$66:$BG$66&lt;AT$66)*$AY$66:$BG$66,  1) )        *        (AT$66-LARGE(($AY72:$BG72&lt;&gt;"")*($AY$66:$BG$66&lt;AT$66)*$AY$66:$BG$66,  1)),BC72)</f>
        <v>1.3949710987598789</v>
      </c>
      <c r="AU72" s="123">
        <f t="array" ref="AU72">IF(BD72="",  INDEX($AY72:$BG72,   MATCH(  LARGE(($AY72:$BG72&lt;&gt;"")*($AY$66:$BG$66&lt;AU$66)*$AY$66:$BG$66,  1),    $AY$66:$BG$66,0)) -   (INDEX($AY72:$BG72,   MATCH(  LARGE(($AY72:$BG72&lt;&gt;"")*($AY$66:$BG$66&lt;AU$66)*$AY$66:$BG$66,  1),    $AY$66:$BG$66,0))  -    INDEX($AY72:$BG72,      MATCH( LARGE(($AY72:$BG72&lt;&gt;"")*($AY$66:$BG$66&gt;AU$66)*$AY$66:$BG$66,     SUM(($AY72:$BG72&lt;&gt;"")*($AY$66:$BG$66&gt;AU$66))   ),  $AY$66:$BG$66,0)))   /         (LARGE(($AY72:$BG72&lt;&gt;"")*($AY$66:$BG$66&gt;AU$66)*$AY$66:$BG$66,     SUM(($AY72:$BG72&lt;&gt;"")*($AY$66:$BG$66&gt;AU$66))   )  -     LARGE(($AY72:$BG72&lt;&gt;"")*($AY$66:$BG$66&lt;AU$66)*$AY$66:$BG$66,  1) )        *        (AU$66-LARGE(($AY72:$BG72&lt;&gt;"")*($AY$66:$BG$66&lt;AU$66)*$AY$66:$BG$66,  1)),BD72)</f>
        <v>1.2633140658399191</v>
      </c>
      <c r="AV72" s="123">
        <f t="array" ref="AV72">IF(BE72="",  INDEX($AY72:$BG72,   MATCH(  LARGE(($AY72:$BG72&lt;&gt;"")*($AY$66:$BG$66&lt;AV$66)*$AY$66:$BG$66,  1),    $AY$66:$BG$66,0)) -   (INDEX($AY72:$BG72,   MATCH(  LARGE(($AY72:$BG72&lt;&gt;"")*($AY$66:$BG$66&lt;AV$66)*$AY$66:$BG$66,  1),    $AY$66:$BG$66,0))  -    INDEX($AY72:$BG72,      MATCH( LARGE(($AY72:$BG72&lt;&gt;"")*($AY$66:$BG$66&gt;AV$66)*$AY$66:$BG$66,     SUM(($AY72:$BG72&lt;&gt;"")*($AY$66:$BG$66&gt;AV$66))   ),  $AY$66:$BG$66,0)))   /         (LARGE(($AY72:$BG72&lt;&gt;"")*($AY$66:$BG$66&gt;AV$66)*$AY$66:$BG$66,     SUM(($AY72:$BG72&lt;&gt;"")*($AY$66:$BG$66&gt;AV$66))   )  -     LARGE(($AY72:$BG72&lt;&gt;"")*($AY$66:$BG$66&lt;AV$66)*$AY$66:$BG$66,  1) )        *        (AV$66-LARGE(($AY72:$BG72&lt;&gt;"")*($AY$66:$BG$66&lt;AV$66)*$AY$66:$BG$66,  1)),BE72)</f>
        <v>1.1316570329199596</v>
      </c>
      <c r="AW72" s="123">
        <f t="array" ref="AW72">IF(BF72="",  INDEX($AY72:$BG72,   MATCH(  LARGE(($AY72:$BG72&lt;&gt;"")*($AY$66:$BG$66&lt;AW$66)*$AY$66:$BG$66,  1),    $AY$66:$BG$66,0)) -   (INDEX($AY72:$BG72,   MATCH(  LARGE(($AY72:$BG72&lt;&gt;"")*($AY$66:$BG$66&lt;AW$66)*$AY$66:$BG$66,  1),    $AY$66:$BG$66,0))  -    INDEX($AY72:$BG72,      MATCH( LARGE(($AY72:$BG72&lt;&gt;"")*($AY$66:$BG$66&gt;AW$66)*$AY$66:$BG$66,     SUM(($AY72:$BG72&lt;&gt;"")*($AY$66:$BG$66&gt;AW$66))   ),  $AY$66:$BG$66,0)))   /         (LARGE(($AY72:$BG72&lt;&gt;"")*($AY$66:$BG$66&gt;AW$66)*$AY$66:$BG$66,     SUM(($AY72:$BG72&lt;&gt;"")*($AY$66:$BG$66&gt;AW$66))   )  -     LARGE(($AY72:$BG72&lt;&gt;"")*($AY$66:$BG$66&lt;AW$66)*$AY$66:$BG$66,  1) )        *        (AW$66-LARGE(($AY72:$BG72&lt;&gt;"")*($AY$66:$BG$66&lt;AW$66)*$AY$66:$BG$66,  1)),BF72)</f>
        <v>1</v>
      </c>
      <c r="AY72" s="115">
        <f>AVERAGE(AC72:AE72)/ HLOOKUP($AO72,   $C$66:$AE$86,  ROW($AO72)-ROW($AO$65),FALSE)   -1</f>
        <v>1.8689364172717333</v>
      </c>
      <c r="AZ72" s="124" t="str">
        <f>IF(F32="","",F32)</f>
        <v/>
      </c>
      <c r="BA72" s="124" t="str">
        <f t="shared" ref="BA72:BF72" si="22">IF(G32="","",G32)</f>
        <v/>
      </c>
      <c r="BB72" s="124" t="str">
        <f t="shared" si="22"/>
        <v/>
      </c>
      <c r="BC72" s="124" t="str">
        <f t="shared" si="22"/>
        <v/>
      </c>
      <c r="BD72" s="124" t="str">
        <f t="shared" si="22"/>
        <v/>
      </c>
      <c r="BE72" s="124" t="str">
        <f t="shared" si="22"/>
        <v/>
      </c>
      <c r="BF72" s="124">
        <f t="shared" si="22"/>
        <v>1</v>
      </c>
      <c r="BG72" s="124" t="str">
        <f>IF(BF72="",MIN(AY72:BF72),"")</f>
        <v/>
      </c>
      <c r="BI72" s="38"/>
      <c r="BJ72" s="38"/>
      <c r="BK72" s="38"/>
      <c r="BL72" s="38"/>
      <c r="BM72" s="38"/>
      <c r="BN72" s="38"/>
      <c r="BO72" s="38"/>
      <c r="BP72" s="38"/>
      <c r="BQ72" s="38"/>
    </row>
    <row r="73" spans="2:69" x14ac:dyDescent="0.3">
      <c r="B73" s="109" t="s">
        <v>140</v>
      </c>
      <c r="C73" s="120">
        <f>SUM(D100)</f>
        <v>0.6782739593503706</v>
      </c>
      <c r="D73" s="120">
        <f t="shared" ref="D73:AE73" si="23">SUM(E100)</f>
        <v>0.65976039314756552</v>
      </c>
      <c r="E73" s="120">
        <f t="shared" si="23"/>
        <v>0.64259418871242269</v>
      </c>
      <c r="F73" s="120">
        <f t="shared" si="23"/>
        <v>0.64531039919289412</v>
      </c>
      <c r="G73" s="120">
        <f t="shared" si="23"/>
        <v>0.65072290644474129</v>
      </c>
      <c r="H73" s="120">
        <f t="shared" si="23"/>
        <v>0.62860877019262307</v>
      </c>
      <c r="I73" s="120">
        <f t="shared" si="23"/>
        <v>0.64081753483384707</v>
      </c>
      <c r="J73" s="120">
        <f t="shared" si="23"/>
        <v>0.63413372821685465</v>
      </c>
      <c r="K73" s="120">
        <f t="shared" si="23"/>
        <v>0.64478700305173897</v>
      </c>
      <c r="L73" s="120">
        <f t="shared" si="23"/>
        <v>0.64897195677316266</v>
      </c>
      <c r="M73" s="120">
        <f t="shared" si="23"/>
        <v>0.63157476148863356</v>
      </c>
      <c r="N73" s="120">
        <f t="shared" si="23"/>
        <v>0.63243629561013603</v>
      </c>
      <c r="O73" s="120">
        <f t="shared" si="23"/>
        <v>0.61656307712624292</v>
      </c>
      <c r="P73" s="120">
        <f t="shared" si="23"/>
        <v>0.609053486315427</v>
      </c>
      <c r="Q73" s="120">
        <f t="shared" si="23"/>
        <v>0.60030999375684402</v>
      </c>
      <c r="R73" s="145">
        <f t="shared" si="23"/>
        <v>0.60468574597499414</v>
      </c>
      <c r="S73" s="120">
        <f t="shared" si="23"/>
        <v>0.63015426834622512</v>
      </c>
      <c r="T73" s="120">
        <f t="shared" si="23"/>
        <v>0.64790326549859534</v>
      </c>
      <c r="U73" s="120">
        <f t="shared" si="23"/>
        <v>0.66126995463861227</v>
      </c>
      <c r="V73" s="120">
        <f t="shared" si="23"/>
        <v>0.64662988147272626</v>
      </c>
      <c r="W73" s="120">
        <f t="shared" si="23"/>
        <v>0.63125115426278744</v>
      </c>
      <c r="X73" s="120">
        <f t="shared" si="23"/>
        <v>0.63078935468341524</v>
      </c>
      <c r="Y73" s="120">
        <f t="shared" si="23"/>
        <v>0.63329015215734208</v>
      </c>
      <c r="Z73" s="120">
        <f t="shared" si="23"/>
        <v>0.62260657485247262</v>
      </c>
      <c r="AA73" s="120">
        <f t="shared" si="23"/>
        <v>0.67065369819246934</v>
      </c>
      <c r="AB73" s="120">
        <f t="shared" si="23"/>
        <v>0.65897055904394408</v>
      </c>
      <c r="AC73" s="120">
        <f t="shared" si="23"/>
        <v>0.66289035914567196</v>
      </c>
      <c r="AD73" s="120">
        <f t="shared" si="23"/>
        <v>0.66648225445444143</v>
      </c>
      <c r="AE73" s="120">
        <f t="shared" si="23"/>
        <v>0.6349660662008898</v>
      </c>
      <c r="AF73" s="121"/>
      <c r="AG73" s="121"/>
      <c r="AH73" s="121"/>
      <c r="AI73" s="121"/>
      <c r="AJ73" s="121"/>
      <c r="AK73" s="121"/>
      <c r="AL73" s="121"/>
      <c r="AM73" s="85"/>
      <c r="AN73" s="85"/>
      <c r="AY73" s="125"/>
      <c r="AZ73" s="115"/>
      <c r="BA73" s="115"/>
      <c r="BB73" s="115"/>
      <c r="BC73" s="115"/>
      <c r="BD73" s="115"/>
      <c r="BE73" s="115"/>
      <c r="BF73" s="115"/>
      <c r="BG73" s="125"/>
      <c r="BI73" s="38"/>
      <c r="BJ73" s="38"/>
      <c r="BK73" s="38"/>
      <c r="BL73" s="38"/>
      <c r="BM73" s="38"/>
      <c r="BN73" s="38"/>
      <c r="BO73" s="38"/>
      <c r="BP73" s="38"/>
      <c r="BQ73" s="38"/>
    </row>
    <row r="74" spans="2:69" x14ac:dyDescent="0.3">
      <c r="B74" t="s">
        <v>137</v>
      </c>
      <c r="C74" s="121">
        <f>SUM(D113)</f>
        <v>5.5000000000000002E-5</v>
      </c>
      <c r="D74" s="121">
        <f t="shared" ref="D74:AE74" si="24">SUM(E113)</f>
        <v>5.7346700000000004E-5</v>
      </c>
      <c r="E74" s="121">
        <f t="shared" si="24"/>
        <v>5.9033299999999996E-5</v>
      </c>
      <c r="F74" s="121">
        <f t="shared" si="24"/>
        <v>5.85933E-5</v>
      </c>
      <c r="G74" s="121">
        <f t="shared" si="24"/>
        <v>5.88867E-5</v>
      </c>
      <c r="H74" s="121">
        <f t="shared" si="24"/>
        <v>6.1160000000000004E-5</v>
      </c>
      <c r="I74" s="121">
        <f t="shared" si="24"/>
        <v>6.5633300000000007E-5</v>
      </c>
      <c r="J74" s="121">
        <f t="shared" si="24"/>
        <v>6.2479999999999998E-5</v>
      </c>
      <c r="K74" s="121">
        <f t="shared" si="24"/>
        <v>7.5679999999999994E-5</v>
      </c>
      <c r="L74" s="121">
        <f t="shared" si="24"/>
        <v>7.2086700000000009E-5</v>
      </c>
      <c r="M74" s="121">
        <f t="shared" si="24"/>
        <v>7.4213299999999996E-5</v>
      </c>
      <c r="N74" s="121">
        <f t="shared" si="24"/>
        <v>7.9478699999999995E-5</v>
      </c>
      <c r="O74" s="121">
        <f t="shared" si="24"/>
        <v>8.0080000000000006E-5</v>
      </c>
      <c r="P74" s="121">
        <f t="shared" si="24"/>
        <v>2.5366866300000003E-3</v>
      </c>
      <c r="Q74" s="121">
        <f t="shared" si="24"/>
        <v>2.71260997E-3</v>
      </c>
      <c r="R74" s="146">
        <f t="shared" si="24"/>
        <v>3.6002423000000001E-3</v>
      </c>
      <c r="S74" s="121">
        <f t="shared" si="24"/>
        <v>3.6744593999999998E-3</v>
      </c>
      <c r="T74" s="121">
        <f t="shared" si="24"/>
        <v>5.0163421600000003E-3</v>
      </c>
      <c r="U74" s="121">
        <f t="shared" si="24"/>
        <v>5.7195883199999999E-3</v>
      </c>
      <c r="V74" s="121">
        <f t="shared" si="24"/>
        <v>4.2165535000000002E-3</v>
      </c>
      <c r="W74" s="121">
        <f t="shared" si="24"/>
        <v>2.4347698000000001E-3</v>
      </c>
      <c r="X74" s="121">
        <f t="shared" si="24"/>
        <v>2.3997588400000002E-3</v>
      </c>
      <c r="Y74" s="121">
        <f t="shared" si="24"/>
        <v>4.2253844600000003E-3</v>
      </c>
      <c r="Z74" s="121">
        <f t="shared" si="24"/>
        <v>4.3091387000000004E-3</v>
      </c>
      <c r="AA74" s="121">
        <f t="shared" si="24"/>
        <v>4.0908119000000005E-3</v>
      </c>
      <c r="AB74" s="121">
        <f t="shared" si="24"/>
        <v>3.7902604000000003E-3</v>
      </c>
      <c r="AC74" s="121">
        <f t="shared" si="24"/>
        <v>4.1293043E-3</v>
      </c>
      <c r="AD74" s="121">
        <f t="shared" si="24"/>
        <v>3.9862096000000003E-3</v>
      </c>
      <c r="AE74" s="121">
        <f t="shared" si="24"/>
        <v>6.4191697100000004E-3</v>
      </c>
      <c r="AF74" s="121"/>
      <c r="AG74" s="121"/>
      <c r="AH74" s="121"/>
      <c r="AI74" s="121"/>
      <c r="AJ74" s="121"/>
      <c r="AK74" s="121"/>
      <c r="AL74" s="121"/>
      <c r="AM74" s="85"/>
      <c r="AN74" s="85"/>
      <c r="AQ74" s="54"/>
      <c r="AR74" s="54"/>
      <c r="AS74" s="54"/>
      <c r="AT74" s="54"/>
      <c r="AU74" s="54"/>
      <c r="AV74" s="54"/>
      <c r="AW74" s="54"/>
      <c r="AY74" s="125"/>
      <c r="AZ74" s="127"/>
      <c r="BA74" s="127"/>
      <c r="BB74" s="127"/>
      <c r="BC74" s="127"/>
      <c r="BD74" s="127"/>
      <c r="BE74" s="127"/>
      <c r="BF74" s="127"/>
      <c r="BG74" s="125"/>
      <c r="BI74" s="38"/>
      <c r="BJ74" s="38"/>
      <c r="BK74" s="38"/>
      <c r="BL74" s="38"/>
      <c r="BM74" s="38"/>
      <c r="BN74" s="38"/>
      <c r="BO74" s="38"/>
      <c r="BP74" s="38"/>
      <c r="BQ74" s="38"/>
    </row>
    <row r="75" spans="2:69" x14ac:dyDescent="0.3">
      <c r="B75" t="s">
        <v>138</v>
      </c>
      <c r="C75" s="122">
        <f>C73-C74</f>
        <v>0.67821895935037058</v>
      </c>
      <c r="D75" s="122">
        <f t="shared" ref="D75:AE75" si="25">D73-D74</f>
        <v>0.6597030464475655</v>
      </c>
      <c r="E75" s="122">
        <f t="shared" si="25"/>
        <v>0.64253515541242268</v>
      </c>
      <c r="F75" s="122">
        <f t="shared" si="25"/>
        <v>0.6452518058928941</v>
      </c>
      <c r="G75" s="122">
        <f t="shared" si="25"/>
        <v>0.65066401974474131</v>
      </c>
      <c r="H75" s="122">
        <f t="shared" si="25"/>
        <v>0.62854761019262306</v>
      </c>
      <c r="I75" s="122">
        <f t="shared" si="25"/>
        <v>0.64075190153384709</v>
      </c>
      <c r="J75" s="122">
        <f t="shared" si="25"/>
        <v>0.63407124821685468</v>
      </c>
      <c r="K75" s="122">
        <f t="shared" si="25"/>
        <v>0.64471132305173895</v>
      </c>
      <c r="L75" s="122">
        <f t="shared" si="25"/>
        <v>0.64889987007316263</v>
      </c>
      <c r="M75" s="122">
        <f t="shared" si="25"/>
        <v>0.63150054818863355</v>
      </c>
      <c r="N75" s="122">
        <f t="shared" si="25"/>
        <v>0.63235681691013601</v>
      </c>
      <c r="O75" s="122">
        <f t="shared" si="25"/>
        <v>0.61648299712624288</v>
      </c>
      <c r="P75" s="122">
        <f t="shared" si="25"/>
        <v>0.60651679968542704</v>
      </c>
      <c r="Q75" s="122">
        <f t="shared" si="25"/>
        <v>0.59759738378684402</v>
      </c>
      <c r="R75" s="147">
        <f t="shared" si="25"/>
        <v>0.60108550367499414</v>
      </c>
      <c r="S75" s="122">
        <f t="shared" si="25"/>
        <v>0.62647980894622513</v>
      </c>
      <c r="T75" s="122">
        <f t="shared" si="25"/>
        <v>0.64288692333859532</v>
      </c>
      <c r="U75" s="122">
        <f t="shared" si="25"/>
        <v>0.6555503663186123</v>
      </c>
      <c r="V75" s="122">
        <f t="shared" si="25"/>
        <v>0.64241332797272621</v>
      </c>
      <c r="W75" s="122">
        <f t="shared" si="25"/>
        <v>0.62881638446278743</v>
      </c>
      <c r="X75" s="122">
        <f t="shared" si="25"/>
        <v>0.62838959584341525</v>
      </c>
      <c r="Y75" s="122">
        <f t="shared" si="25"/>
        <v>0.6290647676973421</v>
      </c>
      <c r="Z75" s="122">
        <f t="shared" si="25"/>
        <v>0.61829743615247257</v>
      </c>
      <c r="AA75" s="122">
        <f t="shared" si="25"/>
        <v>0.66656288629246929</v>
      </c>
      <c r="AB75" s="122">
        <f t="shared" si="25"/>
        <v>0.65518029864394411</v>
      </c>
      <c r="AC75" s="122">
        <f t="shared" si="25"/>
        <v>0.65876105484567193</v>
      </c>
      <c r="AD75" s="122">
        <f t="shared" si="25"/>
        <v>0.66249604485444147</v>
      </c>
      <c r="AE75" s="122">
        <f t="shared" si="25"/>
        <v>0.62854689649088979</v>
      </c>
      <c r="AF75" s="111">
        <f t="shared" ref="AF75:AL77" si="26">HLOOKUP($AO75,   $C$66:$AE$86,  ROW($AO75)-ROW($AO$65),FALSE) *(1+AQ75)</f>
        <v>0.63093443172308861</v>
      </c>
      <c r="AG75" s="111">
        <f t="shared" si="26"/>
        <v>0.59926737559990118</v>
      </c>
      <c r="AH75" s="111">
        <f t="shared" si="26"/>
        <v>0.56760031947671374</v>
      </c>
      <c r="AI75" s="111">
        <f t="shared" si="26"/>
        <v>0.53089020275065923</v>
      </c>
      <c r="AJ75" s="111">
        <f t="shared" si="26"/>
        <v>0.49418008602460478</v>
      </c>
      <c r="AK75" s="111">
        <f t="shared" si="26"/>
        <v>0.45746996929855033</v>
      </c>
      <c r="AL75" s="111">
        <f t="shared" si="26"/>
        <v>0.42075985257249587</v>
      </c>
      <c r="AM75" s="85"/>
      <c r="AN75" s="85"/>
      <c r="AO75">
        <v>2005</v>
      </c>
      <c r="AQ75" s="123">
        <f t="array" ref="AQ75">IF(AZ75="",  INDEX($AY75:$BG75,   MATCH(  LARGE(($AY75:$BG75&lt;&gt;"")*($AY$66:$BG$66&lt;AQ$66)*$AY$66:$BG$66,  1),    $AY$66:$BG$66,0)) -   (INDEX($AY75:$BG75,   MATCH(  LARGE(($AY75:$BG75&lt;&gt;"")*($AY$66:$BG$66&lt;AQ$66)*$AY$66:$BG$66,  1),    $AY$66:$BG$66,0))  -    INDEX($AY75:$BG75,      MATCH( LARGE(($AY75:$BG75&lt;&gt;"")*($AY$66:$BG$66&gt;AQ$66)*$AY$66:$BG$66,     SUM(($AY75:$BG75&lt;&gt;"")*($AY$66:$BG$66&gt;AQ$66))   ),  $AY$66:$BG$66,0)))   /         (LARGE(($AY75:$BG75&lt;&gt;"")*($AY$66:$BG$66&gt;AQ$66)*$AY$66:$BG$66,     SUM(($AY75:$BG75&lt;&gt;"")*($AY$66:$BG$66&gt;AQ$66))   )  -     LARGE(($AY75:$BG75&lt;&gt;"")*($AY$66:$BG$66&lt;AQ$66)*$AY$66:$BG$66,  1) )        *        (AQ$66-LARGE(($AY75:$BG75&lt;&gt;"")*($AY$66:$BG$66&lt;AQ$66)*$AY$66:$BG$66,  1)),AZ75)</f>
        <v>4.9658372836477109E-2</v>
      </c>
      <c r="AR75" s="123">
        <f t="array" ref="AR75">IF(BA75="",  INDEX($AY75:$BG75,   MATCH(  LARGE(($AY75:$BG75&lt;&gt;"")*($AY$66:$BG$66&lt;AR$66)*$AY$66:$BG$66,  1),    $AY$66:$BG$66,0)) -   (INDEX($AY75:$BG75,   MATCH(  LARGE(($AY75:$BG75&lt;&gt;"")*($AY$66:$BG$66&lt;AR$66)*$AY$66:$BG$66,  1),    $AY$66:$BG$66,0))  -    INDEX($AY75:$BG75,      MATCH( LARGE(($AY75:$BG75&lt;&gt;"")*($AY$66:$BG$66&gt;AR$66)*$AY$66:$BG$66,     SUM(($AY75:$BG75&lt;&gt;"")*($AY$66:$BG$66&gt;AR$66))   ),  $AY$66:$BG$66,0)))   /         (LARGE(($AY75:$BG75&lt;&gt;"")*($AY$66:$BG$66&gt;AR$66)*$AY$66:$BG$66,     SUM(($AY75:$BG75&lt;&gt;"")*($AY$66:$BG$66&gt;AR$66))   )  -     LARGE(($AY75:$BG75&lt;&gt;"")*($AY$66:$BG$66&lt;AR$66)*$AY$66:$BG$66,  1) )        *        (AR$66-LARGE(($AY75:$BG75&lt;&gt;"")*($AY$66:$BG$66&lt;AR$66)*$AY$66:$BG$66,  1)),BA75)</f>
        <v>-3.0247411790453316E-3</v>
      </c>
      <c r="AS75" s="123">
        <f t="array" ref="AS75">IF(BB75="",  INDEX($AY75:$BG75,   MATCH(  LARGE(($AY75:$BG75&lt;&gt;"")*($AY$66:$BG$66&lt;AS$66)*$AY$66:$BG$66,  1),    $AY$66:$BG$66,0)) -   (INDEX($AY75:$BG75,   MATCH(  LARGE(($AY75:$BG75&lt;&gt;"")*($AY$66:$BG$66&lt;AS$66)*$AY$66:$BG$66,  1),    $AY$66:$BG$66,0))  -    INDEX($AY75:$BG75,      MATCH( LARGE(($AY75:$BG75&lt;&gt;"")*($AY$66:$BG$66&gt;AS$66)*$AY$66:$BG$66,     SUM(($AY75:$BG75&lt;&gt;"")*($AY$66:$BG$66&gt;AS$66))   ),  $AY$66:$BG$66,0)))   /         (LARGE(($AY75:$BG75&lt;&gt;"")*($AY$66:$BG$66&gt;AS$66)*$AY$66:$BG$66,     SUM(($AY75:$BG75&lt;&gt;"")*($AY$66:$BG$66&gt;AS$66))   )  -     LARGE(($AY75:$BG75&lt;&gt;"")*($AY$66:$BG$66&lt;AS$66)*$AY$66:$BG$66,  1) )        *        (AS$66-LARGE(($AY75:$BG75&lt;&gt;"")*($AY$66:$BG$66&lt;AS$66)*$AY$66:$BG$66,  1)),BB75)</f>
        <v>-5.5707855194567779E-2</v>
      </c>
      <c r="AT75" s="123">
        <f t="array" ref="AT75">IF(BC75="",  INDEX($AY75:$BG75,   MATCH(  LARGE(($AY75:$BG75&lt;&gt;"")*($AY$66:$BG$66&lt;AT$66)*$AY$66:$BG$66,  1),    $AY$66:$BG$66,0)) -   (INDEX($AY75:$BG75,   MATCH(  LARGE(($AY75:$BG75&lt;&gt;"")*($AY$66:$BG$66&lt;AT$66)*$AY$66:$BG$66,  1),    $AY$66:$BG$66,0))  -    INDEX($AY75:$BG75,      MATCH( LARGE(($AY75:$BG75&lt;&gt;"")*($AY$66:$BG$66&gt;AT$66)*$AY$66:$BG$66,     SUM(($AY75:$BG75&lt;&gt;"")*($AY$66:$BG$66&gt;AT$66))   ),  $AY$66:$BG$66,0)))   /         (LARGE(($AY75:$BG75&lt;&gt;"")*($AY$66:$BG$66&gt;AT$66)*$AY$66:$BG$66,     SUM(($AY75:$BG75&lt;&gt;"")*($AY$66:$BG$66&gt;AT$66))   )  -     LARGE(($AY75:$BG75&lt;&gt;"")*($AY$66:$BG$66&lt;AT$66)*$AY$66:$BG$66,  1) )        *        (AT$66-LARGE(($AY75:$BG75&lt;&gt;"")*($AY$66:$BG$66&lt;AT$66)*$AY$66:$BG$66,  1)),BC75)</f>
        <v>-0.11678089139592583</v>
      </c>
      <c r="AU75" s="123">
        <f t="array" ref="AU75">IF(BD75="",  INDEX($AY75:$BG75,   MATCH(  LARGE(($AY75:$BG75&lt;&gt;"")*($AY$66:$BG$66&lt;AU$66)*$AY$66:$BG$66,  1),    $AY$66:$BG$66,0)) -   (INDEX($AY75:$BG75,   MATCH(  LARGE(($AY75:$BG75&lt;&gt;"")*($AY$66:$BG$66&lt;AU$66)*$AY$66:$BG$66,  1),    $AY$66:$BG$66,0))  -    INDEX($AY75:$BG75,      MATCH( LARGE(($AY75:$BG75&lt;&gt;"")*($AY$66:$BG$66&gt;AU$66)*$AY$66:$BG$66,     SUM(($AY75:$BG75&lt;&gt;"")*($AY$66:$BG$66&gt;AU$66))   ),  $AY$66:$BG$66,0)))   /         (LARGE(($AY75:$BG75&lt;&gt;"")*($AY$66:$BG$66&gt;AU$66)*$AY$66:$BG$66,     SUM(($AY75:$BG75&lt;&gt;"")*($AY$66:$BG$66&gt;AU$66))   )  -     LARGE(($AY75:$BG75&lt;&gt;"")*($AY$66:$BG$66&lt;AU$66)*$AY$66:$BG$66,  1) )        *        (AU$66-LARGE(($AY75:$BG75&lt;&gt;"")*($AY$66:$BG$66&lt;AU$66)*$AY$66:$BG$66,  1)),BD75)</f>
        <v>-0.17785392759728388</v>
      </c>
      <c r="AV75" s="123">
        <f t="array" ref="AV75">IF(BE75="",  INDEX($AY75:$BG75,   MATCH(  LARGE(($AY75:$BG75&lt;&gt;"")*($AY$66:$BG$66&lt;AV$66)*$AY$66:$BG$66,  1),    $AY$66:$BG$66,0)) -   (INDEX($AY75:$BG75,   MATCH(  LARGE(($AY75:$BG75&lt;&gt;"")*($AY$66:$BG$66&lt;AV$66)*$AY$66:$BG$66,  1),    $AY$66:$BG$66,0))  -    INDEX($AY75:$BG75,      MATCH( LARGE(($AY75:$BG75&lt;&gt;"")*($AY$66:$BG$66&gt;AV$66)*$AY$66:$BG$66,     SUM(($AY75:$BG75&lt;&gt;"")*($AY$66:$BG$66&gt;AV$66))   ),  $AY$66:$BG$66,0)))   /         (LARGE(($AY75:$BG75&lt;&gt;"")*($AY$66:$BG$66&gt;AV$66)*$AY$66:$BG$66,     SUM(($AY75:$BG75&lt;&gt;"")*($AY$66:$BG$66&gt;AV$66))   )  -     LARGE(($AY75:$BG75&lt;&gt;"")*($AY$66:$BG$66&lt;AV$66)*$AY$66:$BG$66,  1) )        *        (AV$66-LARGE(($AY75:$BG75&lt;&gt;"")*($AY$66:$BG$66&lt;AV$66)*$AY$66:$BG$66,  1)),BE75)</f>
        <v>-0.23892696379864192</v>
      </c>
      <c r="AW75" s="123">
        <f t="array" ref="AW75">IF(BF75="",  INDEX($AY75:$BG75,   MATCH(  LARGE(($AY75:$BG75&lt;&gt;"")*($AY$66:$BG$66&lt;AW$66)*$AY$66:$BG$66,  1),    $AY$66:$BG$66,0)) -   (INDEX($AY75:$BG75,   MATCH(  LARGE(($AY75:$BG75&lt;&gt;"")*($AY$66:$BG$66&lt;AW$66)*$AY$66:$BG$66,  1),    $AY$66:$BG$66,0))  -    INDEX($AY75:$BG75,      MATCH( LARGE(($AY75:$BG75&lt;&gt;"")*($AY$66:$BG$66&gt;AW$66)*$AY$66:$BG$66,     SUM(($AY75:$BG75&lt;&gt;"")*($AY$66:$BG$66&gt;AW$66))   ),  $AY$66:$BG$66,0)))   /         (LARGE(($AY75:$BG75&lt;&gt;"")*($AY$66:$BG$66&gt;AW$66)*$AY$66:$BG$66,     SUM(($AY75:$BG75&lt;&gt;"")*($AY$66:$BG$66&gt;AW$66))   )  -     LARGE(($AY75:$BG75&lt;&gt;"")*($AY$66:$BG$66&lt;AW$66)*$AY$66:$BG$66,  1) )        *        (AW$66-LARGE(($AY75:$BG75&lt;&gt;"")*($AY$66:$BG$66&lt;AW$66)*$AY$66:$BG$66,  1)),BF75)</f>
        <v>-0.3</v>
      </c>
      <c r="AY75" s="115">
        <f>AVERAGE(AC75:AE75)/ HLOOKUP($AO75,   $C$66:$AE$86,  ROW($AO75)-ROW($AO$65),FALSE)   -1</f>
        <v>8.1268241245790573E-2</v>
      </c>
      <c r="AZ75" s="124" t="str">
        <f t="shared" ref="AZ75:BF77" si="27">IF(F33="","",F33)</f>
        <v/>
      </c>
      <c r="BA75" s="124" t="str">
        <f t="shared" si="27"/>
        <v/>
      </c>
      <c r="BB75" s="124">
        <f t="shared" si="27"/>
        <v>-5.5707855194567779E-2</v>
      </c>
      <c r="BC75" s="124" t="str">
        <f t="shared" si="27"/>
        <v/>
      </c>
      <c r="BD75" s="124" t="str">
        <f t="shared" si="27"/>
        <v/>
      </c>
      <c r="BE75" s="124" t="str">
        <f t="shared" si="27"/>
        <v/>
      </c>
      <c r="BF75" s="124">
        <f t="shared" si="27"/>
        <v>-0.3</v>
      </c>
      <c r="BG75" s="124" t="str">
        <f t="shared" ref="BG75:BG77" si="28">IF(BF75="",MIN(AY75:BF75),"")</f>
        <v/>
      </c>
      <c r="BI75" s="38"/>
      <c r="BJ75" s="38"/>
      <c r="BK75" s="38"/>
      <c r="BL75" s="38"/>
      <c r="BM75" s="38"/>
      <c r="BN75" s="38"/>
      <c r="BO75" s="38"/>
      <c r="BP75" s="38"/>
      <c r="BQ75" s="38"/>
    </row>
    <row r="76" spans="2:69" x14ac:dyDescent="0.3">
      <c r="B76" s="109" t="s">
        <v>141</v>
      </c>
      <c r="C76" s="120">
        <f>SUM(D101)</f>
        <v>9.3435391812552187</v>
      </c>
      <c r="D76" s="120">
        <f t="shared" ref="D76:S78" si="29">SUM(E101)</f>
        <v>9.3329390496228974</v>
      </c>
      <c r="E76" s="120">
        <f t="shared" si="29"/>
        <v>9.3150267605094417</v>
      </c>
      <c r="F76" s="120">
        <f t="shared" si="29"/>
        <v>9.3077432015539294</v>
      </c>
      <c r="G76" s="120">
        <f t="shared" si="29"/>
        <v>9.2746857399842142</v>
      </c>
      <c r="H76" s="120">
        <f t="shared" si="29"/>
        <v>9.2598580819037366</v>
      </c>
      <c r="I76" s="120">
        <f t="shared" si="29"/>
        <v>9.2490135005171261</v>
      </c>
      <c r="J76" s="120">
        <f t="shared" si="29"/>
        <v>9.2385821752914943</v>
      </c>
      <c r="K76" s="120">
        <f t="shared" si="29"/>
        <v>9.231676220471476</v>
      </c>
      <c r="L76" s="120">
        <f t="shared" si="29"/>
        <v>9.2326452989206089</v>
      </c>
      <c r="M76" s="120">
        <f t="shared" si="29"/>
        <v>9.2381258031091011</v>
      </c>
      <c r="N76" s="120">
        <f t="shared" si="29"/>
        <v>9.2405311810864532</v>
      </c>
      <c r="O76" s="120">
        <f t="shared" si="29"/>
        <v>9.2558618199730489</v>
      </c>
      <c r="P76" s="120">
        <f t="shared" si="29"/>
        <v>9.2432474434844014</v>
      </c>
      <c r="Q76" s="120">
        <f t="shared" si="29"/>
        <v>9.241072264895644</v>
      </c>
      <c r="R76" s="145">
        <f t="shared" si="29"/>
        <v>9.2424136507436572</v>
      </c>
      <c r="S76" s="120">
        <f t="shared" si="29"/>
        <v>9.3030404743893236</v>
      </c>
      <c r="T76" s="120">
        <f t="shared" ref="T76:AE78" si="30">SUM(U101)</f>
        <v>9.3102236588710365</v>
      </c>
      <c r="U76" s="120">
        <f t="shared" si="30"/>
        <v>9.3212351563145202</v>
      </c>
      <c r="V76" s="120">
        <f t="shared" si="30"/>
        <v>9.2896756199255677</v>
      </c>
      <c r="W76" s="120">
        <f t="shared" si="30"/>
        <v>9.2617462253219713</v>
      </c>
      <c r="X76" s="120">
        <f t="shared" si="30"/>
        <v>9.2305250237684273</v>
      </c>
      <c r="Y76" s="120">
        <f t="shared" si="30"/>
        <v>9.2192787717343361</v>
      </c>
      <c r="Z76" s="120">
        <f t="shared" si="30"/>
        <v>9.1996717857482828</v>
      </c>
      <c r="AA76" s="120">
        <f t="shared" si="30"/>
        <v>9.1705248150383696</v>
      </c>
      <c r="AB76" s="120">
        <f t="shared" si="30"/>
        <v>9.1409925716117311</v>
      </c>
      <c r="AC76" s="120">
        <f t="shared" si="30"/>
        <v>9.1104219901002441</v>
      </c>
      <c r="AD76" s="120">
        <f t="shared" si="30"/>
        <v>9.0531527290250597</v>
      </c>
      <c r="AE76" s="120">
        <f t="shared" si="30"/>
        <v>9.0097599227279659</v>
      </c>
      <c r="AF76" s="111">
        <f t="shared" si="26"/>
        <v>8.3585417678223557</v>
      </c>
      <c r="AG76" s="111">
        <f t="shared" si="26"/>
        <v>7.1931476909411325</v>
      </c>
      <c r="AH76" s="111">
        <f t="shared" si="26"/>
        <v>6.0277536140599093</v>
      </c>
      <c r="AI76" s="111">
        <f t="shared" si="26"/>
        <v>4.862359537178687</v>
      </c>
      <c r="AJ76" s="111">
        <f t="shared" si="26"/>
        <v>3.6969654602974629</v>
      </c>
      <c r="AK76" s="111">
        <f t="shared" si="26"/>
        <v>3.6969654602974629</v>
      </c>
      <c r="AL76" s="111">
        <f t="shared" si="26"/>
        <v>3.6969654602974629</v>
      </c>
      <c r="AM76" s="85"/>
      <c r="AN76" s="85"/>
      <c r="AO76">
        <v>2005</v>
      </c>
      <c r="AQ76" s="123">
        <f t="array" ref="AQ76">IF(AZ76="",  INDEX($AY76:$BG76,   MATCH(  LARGE(($AY76:$BG76&lt;&gt;"")*($AY$66:$BG$66&lt;AQ$66)*$AY$66:$BG$66,  1),    $AY$66:$BG$66,0)) -   (INDEX($AY76:$BG76,   MATCH(  LARGE(($AY76:$BG76&lt;&gt;"")*($AY$66:$BG$66&lt;AQ$66)*$AY$66:$BG$66,  1),    $AY$66:$BG$66,0))  -    INDEX($AY76:$BG76,      MATCH( LARGE(($AY76:$BG76&lt;&gt;"")*($AY$66:$BG$66&gt;AQ$66)*$AY$66:$BG$66,     SUM(($AY76:$BG76&lt;&gt;"")*($AY$66:$BG$66&gt;AQ$66))   ),  $AY$66:$BG$66,0)))   /         (LARGE(($AY76:$BG76&lt;&gt;"")*($AY$66:$BG$66&gt;AQ$66)*$AY$66:$BG$66,     SUM(($AY76:$BG76&lt;&gt;"")*($AY$66:$BG$66&gt;AQ$66))   )  -     LARGE(($AY76:$BG76&lt;&gt;"")*($AY$66:$BG$66&lt;AQ$66)*$AY$66:$BG$66,  1) )        *        (AQ$66-LARGE(($AY76:$BG76&lt;&gt;"")*($AY$66:$BG$66&lt;AQ$66)*$AY$66:$BG$66,  1)),AZ76)</f>
        <v>-9.5632149384504483E-2</v>
      </c>
      <c r="AR76" s="123">
        <f t="array" ref="AR76">IF(BA76="",  INDEX($AY76:$BG76,   MATCH(  LARGE(($AY76:$BG76&lt;&gt;"")*($AY$66:$BG$66&lt;AR$66)*$AY$66:$BG$66,  1),    $AY$66:$BG$66,0)) -   (INDEX($AY76:$BG76,   MATCH(  LARGE(($AY76:$BG76&lt;&gt;"")*($AY$66:$BG$66&lt;AR$66)*$AY$66:$BG$66,  1),    $AY$66:$BG$66,0))  -    INDEX($AY76:$BG76,      MATCH( LARGE(($AY76:$BG76&lt;&gt;"")*($AY$66:$BG$66&gt;AR$66)*$AY$66:$BG$66,     SUM(($AY76:$BG76&lt;&gt;"")*($AY$66:$BG$66&gt;AR$66))   ),  $AY$66:$BG$66,0)))   /         (LARGE(($AY76:$BG76&lt;&gt;"")*($AY$66:$BG$66&gt;AR$66)*$AY$66:$BG$66,     SUM(($AY76:$BG76&lt;&gt;"")*($AY$66:$BG$66&gt;AR$66))   )  -     LARGE(($AY76:$BG76&lt;&gt;"")*($AY$66:$BG$66&lt;AR$66)*$AY$66:$BG$66,  1) )        *        (AR$66-LARGE(($AY76:$BG76&lt;&gt;"")*($AY$66:$BG$66&lt;AR$66)*$AY$66:$BG$66,  1)),BA76)</f>
        <v>-0.22172411203837836</v>
      </c>
      <c r="AS76" s="123">
        <f t="array" ref="AS76">IF(BB76="",  INDEX($AY76:$BG76,   MATCH(  LARGE(($AY76:$BG76&lt;&gt;"")*($AY$66:$BG$66&lt;AS$66)*$AY$66:$BG$66,  1),    $AY$66:$BG$66,0)) -   (INDEX($AY76:$BG76,   MATCH(  LARGE(($AY76:$BG76&lt;&gt;"")*($AY$66:$BG$66&lt;AS$66)*$AY$66:$BG$66,  1),    $AY$66:$BG$66,0))  -    INDEX($AY76:$BG76,      MATCH( LARGE(($AY76:$BG76&lt;&gt;"")*($AY$66:$BG$66&gt;AS$66)*$AY$66:$BG$66,     SUM(($AY76:$BG76&lt;&gt;"")*($AY$66:$BG$66&gt;AS$66))   ),  $AY$66:$BG$66,0)))   /         (LARGE(($AY76:$BG76&lt;&gt;"")*($AY$66:$BG$66&gt;AS$66)*$AY$66:$BG$66,     SUM(($AY76:$BG76&lt;&gt;"")*($AY$66:$BG$66&gt;AS$66))   )  -     LARGE(($AY76:$BG76&lt;&gt;"")*($AY$66:$BG$66&lt;AS$66)*$AY$66:$BG$66,  1) )        *        (AS$66-LARGE(($AY76:$BG76&lt;&gt;"")*($AY$66:$BG$66&lt;AS$66)*$AY$66:$BG$66,  1)),BB76)</f>
        <v>-0.34781607469225223</v>
      </c>
      <c r="AT76" s="123">
        <f t="array" ref="AT76">IF(BC76="",  INDEX($AY76:$BG76,   MATCH(  LARGE(($AY76:$BG76&lt;&gt;"")*($AY$66:$BG$66&lt;AT$66)*$AY$66:$BG$66,  1),    $AY$66:$BG$66,0)) -   (INDEX($AY76:$BG76,   MATCH(  LARGE(($AY76:$BG76&lt;&gt;"")*($AY$66:$BG$66&lt;AT$66)*$AY$66:$BG$66,  1),    $AY$66:$BG$66,0))  -    INDEX($AY76:$BG76,      MATCH( LARGE(($AY76:$BG76&lt;&gt;"")*($AY$66:$BG$66&gt;AT$66)*$AY$66:$BG$66,     SUM(($AY76:$BG76&lt;&gt;"")*($AY$66:$BG$66&gt;AT$66))   ),  $AY$66:$BG$66,0)))   /         (LARGE(($AY76:$BG76&lt;&gt;"")*($AY$66:$BG$66&gt;AT$66)*$AY$66:$BG$66,     SUM(($AY76:$BG76&lt;&gt;"")*($AY$66:$BG$66&gt;AT$66))   )  -     LARGE(($AY76:$BG76&lt;&gt;"")*($AY$66:$BG$66&lt;AT$66)*$AY$66:$BG$66,  1) )        *        (AT$66-LARGE(($AY76:$BG76&lt;&gt;"")*($AY$66:$BG$66&lt;AT$66)*$AY$66:$BG$66,  1)),BC76)</f>
        <v>-0.47390803734612608</v>
      </c>
      <c r="AU76" s="123">
        <f t="array" ref="AU76">IF(BD76="",  INDEX($AY76:$BG76,   MATCH(  LARGE(($AY76:$BG76&lt;&gt;"")*($AY$66:$BG$66&lt;AU$66)*$AY$66:$BG$66,  1),    $AY$66:$BG$66,0)) -   (INDEX($AY76:$BG76,   MATCH(  LARGE(($AY76:$BG76&lt;&gt;"")*($AY$66:$BG$66&lt;AU$66)*$AY$66:$BG$66,  1),    $AY$66:$BG$66,0))  -    INDEX($AY76:$BG76,      MATCH( LARGE(($AY76:$BG76&lt;&gt;"")*($AY$66:$BG$66&gt;AU$66)*$AY$66:$BG$66,     SUM(($AY76:$BG76&lt;&gt;"")*($AY$66:$BG$66&gt;AU$66))   ),  $AY$66:$BG$66,0)))   /         (LARGE(($AY76:$BG76&lt;&gt;"")*($AY$66:$BG$66&gt;AU$66)*$AY$66:$BG$66,     SUM(($AY76:$BG76&lt;&gt;"")*($AY$66:$BG$66&gt;AU$66))   )  -     LARGE(($AY76:$BG76&lt;&gt;"")*($AY$66:$BG$66&lt;AU$66)*$AY$66:$BG$66,  1) )        *        (AU$66-LARGE(($AY76:$BG76&lt;&gt;"")*($AY$66:$BG$66&lt;AU$66)*$AY$66:$BG$66,  1)),BD76)</f>
        <v>-0.6</v>
      </c>
      <c r="AV76" s="123">
        <f t="array" ref="AV76">IF(BE76="",  INDEX($AY76:$BG76,   MATCH(  LARGE(($AY76:$BG76&lt;&gt;"")*($AY$66:$BG$66&lt;AV$66)*$AY$66:$BG$66,  1),    $AY$66:$BG$66,0)) -   (INDEX($AY76:$BG76,   MATCH(  LARGE(($AY76:$BG76&lt;&gt;"")*($AY$66:$BG$66&lt;AV$66)*$AY$66:$BG$66,  1),    $AY$66:$BG$66,0))  -    INDEX($AY76:$BG76,      MATCH( LARGE(($AY76:$BG76&lt;&gt;"")*($AY$66:$BG$66&gt;AV$66)*$AY$66:$BG$66,     SUM(($AY76:$BG76&lt;&gt;"")*($AY$66:$BG$66&gt;AV$66))   ),  $AY$66:$BG$66,0)))   /         (LARGE(($AY76:$BG76&lt;&gt;"")*($AY$66:$BG$66&gt;AV$66)*$AY$66:$BG$66,     SUM(($AY76:$BG76&lt;&gt;"")*($AY$66:$BG$66&gt;AV$66))   )  -     LARGE(($AY76:$BG76&lt;&gt;"")*($AY$66:$BG$66&lt;AV$66)*$AY$66:$BG$66,  1) )        *        (AV$66-LARGE(($AY76:$BG76&lt;&gt;"")*($AY$66:$BG$66&lt;AV$66)*$AY$66:$BG$66,  1)),BE76)</f>
        <v>-0.6</v>
      </c>
      <c r="AW76" s="123">
        <f t="array" ref="AW76">IF(BF76="",  INDEX($AY76:$BG76,   MATCH(  LARGE(($AY76:$BG76&lt;&gt;"")*($AY$66:$BG$66&lt;AW$66)*$AY$66:$BG$66,  1),    $AY$66:$BG$66,0)) -   (INDEX($AY76:$BG76,   MATCH(  LARGE(($AY76:$BG76&lt;&gt;"")*($AY$66:$BG$66&lt;AW$66)*$AY$66:$BG$66,  1),    $AY$66:$BG$66,0))  -    INDEX($AY76:$BG76,      MATCH( LARGE(($AY76:$BG76&lt;&gt;"")*($AY$66:$BG$66&gt;AW$66)*$AY$66:$BG$66,     SUM(($AY76:$BG76&lt;&gt;"")*($AY$66:$BG$66&gt;AW$66))   ),  $AY$66:$BG$66,0)))   /         (LARGE(($AY76:$BG76&lt;&gt;"")*($AY$66:$BG$66&gt;AW$66)*$AY$66:$BG$66,     SUM(($AY76:$BG76&lt;&gt;"")*($AY$66:$BG$66&gt;AW$66))   )  -     LARGE(($AY76:$BG76&lt;&gt;"")*($AY$66:$BG$66&lt;AW$66)*$AY$66:$BG$66,  1) )        *        (AW$66-LARGE(($AY76:$BG76&lt;&gt;"")*($AY$66:$BG$66&lt;AW$66)*$AY$66:$BG$66,  1)),BF76)</f>
        <v>-0.6</v>
      </c>
      <c r="AY76" s="115">
        <f>AVERAGE(AC76:AE76)/ HLOOKUP($AO76,   $C$66:$AE$86,  ROW($AO76)-ROW($AO$65),FALSE)   -1</f>
        <v>-1.9976971792180165E-2</v>
      </c>
      <c r="AZ76" s="124" t="str">
        <f t="shared" si="27"/>
        <v/>
      </c>
      <c r="BA76" s="124" t="str">
        <f t="shared" si="27"/>
        <v/>
      </c>
      <c r="BB76" s="124" t="str">
        <f t="shared" si="27"/>
        <v/>
      </c>
      <c r="BC76" s="124" t="str">
        <f t="shared" si="27"/>
        <v/>
      </c>
      <c r="BD76" s="124">
        <f t="shared" si="27"/>
        <v>-0.6</v>
      </c>
      <c r="BE76" s="124" t="str">
        <f t="shared" si="27"/>
        <v/>
      </c>
      <c r="BF76" s="124" t="str">
        <f t="shared" si="27"/>
        <v/>
      </c>
      <c r="BG76" s="124">
        <f t="shared" si="28"/>
        <v>-0.6</v>
      </c>
      <c r="BI76" s="38"/>
      <c r="BJ76" s="38"/>
      <c r="BK76" s="38"/>
      <c r="BL76" s="38"/>
      <c r="BM76" s="38"/>
      <c r="BN76" s="38"/>
      <c r="BO76" s="38"/>
      <c r="BP76" s="38"/>
      <c r="BQ76" s="38"/>
    </row>
    <row r="77" spans="2:69" x14ac:dyDescent="0.3">
      <c r="B77" s="109" t="s">
        <v>142</v>
      </c>
      <c r="C77" s="120">
        <f>SUM(D102)</f>
        <v>0.22746892251127798</v>
      </c>
      <c r="D77" s="120">
        <f t="shared" si="29"/>
        <v>0.23567761273517043</v>
      </c>
      <c r="E77" s="120">
        <f t="shared" si="29"/>
        <v>0.25076176057436234</v>
      </c>
      <c r="F77" s="120">
        <f t="shared" si="29"/>
        <v>0.26633335390041901</v>
      </c>
      <c r="G77" s="120">
        <f t="shared" si="29"/>
        <v>0.27393009765892873</v>
      </c>
      <c r="H77" s="120">
        <f t="shared" si="29"/>
        <v>0.28781028034218153</v>
      </c>
      <c r="I77" s="120">
        <f t="shared" si="29"/>
        <v>0.30295001503744506</v>
      </c>
      <c r="J77" s="120">
        <f t="shared" si="29"/>
        <v>0.3114404524920274</v>
      </c>
      <c r="K77" s="120">
        <f t="shared" si="29"/>
        <v>0.30444586459569062</v>
      </c>
      <c r="L77" s="120">
        <f t="shared" si="29"/>
        <v>0.31277631881855322</v>
      </c>
      <c r="M77" s="120">
        <f t="shared" si="29"/>
        <v>0.32492574672564223</v>
      </c>
      <c r="N77" s="120">
        <f t="shared" si="29"/>
        <v>0.33438621066165497</v>
      </c>
      <c r="O77" s="120">
        <f t="shared" si="29"/>
        <v>0.34669363921975088</v>
      </c>
      <c r="P77" s="120">
        <f t="shared" si="29"/>
        <v>0.34137976154301103</v>
      </c>
      <c r="Q77" s="120">
        <f t="shared" si="29"/>
        <v>0.34550699754268421</v>
      </c>
      <c r="R77" s="145">
        <f t="shared" si="29"/>
        <v>0.33027304216001402</v>
      </c>
      <c r="S77" s="120">
        <f t="shared" si="29"/>
        <v>0.35803981412625374</v>
      </c>
      <c r="T77" s="120">
        <f t="shared" si="30"/>
        <v>0.3612325656634528</v>
      </c>
      <c r="U77" s="120">
        <f t="shared" si="30"/>
        <v>0.34348114756586562</v>
      </c>
      <c r="V77" s="120">
        <f t="shared" si="30"/>
        <v>0.33047496716049618</v>
      </c>
      <c r="W77" s="120">
        <f t="shared" si="30"/>
        <v>0.32374123464628612</v>
      </c>
      <c r="X77" s="120">
        <f t="shared" si="30"/>
        <v>0.30312779054928152</v>
      </c>
      <c r="Y77" s="120">
        <f t="shared" si="30"/>
        <v>0.28212863023717372</v>
      </c>
      <c r="Z77" s="120">
        <f t="shared" si="30"/>
        <v>0.29325394702332486</v>
      </c>
      <c r="AA77" s="120">
        <f t="shared" si="30"/>
        <v>0.2827208950544865</v>
      </c>
      <c r="AB77" s="120">
        <f t="shared" si="30"/>
        <v>0.28316971361799548</v>
      </c>
      <c r="AC77" s="120">
        <f t="shared" si="30"/>
        <v>0.26960223529893707</v>
      </c>
      <c r="AD77" s="120">
        <f t="shared" si="30"/>
        <v>0.26548363608611752</v>
      </c>
      <c r="AE77" s="120">
        <f t="shared" si="30"/>
        <v>0.27637326100287368</v>
      </c>
      <c r="AF77" s="111">
        <f t="shared" si="26"/>
        <v>0.26090911779149406</v>
      </c>
      <c r="AG77" s="111">
        <f t="shared" si="26"/>
        <v>0.24494701833957952</v>
      </c>
      <c r="AH77" s="111">
        <f t="shared" si="26"/>
        <v>0.22898491888766503</v>
      </c>
      <c r="AI77" s="111">
        <f t="shared" si="26"/>
        <v>0.21302281943575055</v>
      </c>
      <c r="AJ77" s="111">
        <f t="shared" si="26"/>
        <v>0.19706071998383601</v>
      </c>
      <c r="AK77" s="111">
        <f t="shared" si="26"/>
        <v>0.18109862053192149</v>
      </c>
      <c r="AL77" s="111">
        <f t="shared" si="26"/>
        <v>0.16513652108000701</v>
      </c>
      <c r="AM77" s="85"/>
      <c r="AN77" s="85"/>
      <c r="AO77">
        <v>2005</v>
      </c>
      <c r="AQ77" s="123">
        <f t="array" ref="AQ77">IF(AZ77="",  INDEX($AY77:$BG77,   MATCH(  LARGE(($AY77:$BG77&lt;&gt;"")*($AY$66:$BG$66&lt;AQ$66)*$AY$66:$BG$66,  1),    $AY$66:$BG$66,0)) -   (INDEX($AY77:$BG77,   MATCH(  LARGE(($AY77:$BG77&lt;&gt;"")*($AY$66:$BG$66&lt;AQ$66)*$AY$66:$BG$66,  1),    $AY$66:$BG$66,0))  -    INDEX($AY77:$BG77,      MATCH( LARGE(($AY77:$BG77&lt;&gt;"")*($AY$66:$BG$66&gt;AQ$66)*$AY$66:$BG$66,     SUM(($AY77:$BG77&lt;&gt;"")*($AY$66:$BG$66&gt;AQ$66))   ),  $AY$66:$BG$66,0)))   /         (LARGE(($AY77:$BG77&lt;&gt;"")*($AY$66:$BG$66&gt;AQ$66)*$AY$66:$BG$66,     SUM(($AY77:$BG77&lt;&gt;"")*($AY$66:$BG$66&gt;AQ$66))   )  -     LARGE(($AY77:$BG77&lt;&gt;"")*($AY$66:$BG$66&lt;AQ$66)*$AY$66:$BG$66,  1) )        *        (AQ$66-LARGE(($AY77:$BG77&lt;&gt;"")*($AY$66:$BG$66&lt;AQ$66)*$AY$66:$BG$66,  1)),AZ77)</f>
        <v>-0.21001993960776799</v>
      </c>
      <c r="AR77" s="123">
        <f t="array" ref="AR77">IF(BA77="",  INDEX($AY77:$BG77,   MATCH(  LARGE(($AY77:$BG77&lt;&gt;"")*($AY$66:$BG$66&lt;AR$66)*$AY$66:$BG$66,  1),    $AY$66:$BG$66,0)) -   (INDEX($AY77:$BG77,   MATCH(  LARGE(($AY77:$BG77&lt;&gt;"")*($AY$66:$BG$66&lt;AR$66)*$AY$66:$BG$66,  1),    $AY$66:$BG$66,0))  -    INDEX($AY77:$BG77,      MATCH( LARGE(($AY77:$BG77&lt;&gt;"")*($AY$66:$BG$66&gt;AR$66)*$AY$66:$BG$66,     SUM(($AY77:$BG77&lt;&gt;"")*($AY$66:$BG$66&gt;AR$66))   ),  $AY$66:$BG$66,0)))   /         (LARGE(($AY77:$BG77&lt;&gt;"")*($AY$66:$BG$66&gt;AR$66)*$AY$66:$BG$66,     SUM(($AY77:$BG77&lt;&gt;"")*($AY$66:$BG$66&gt;AR$66))   )  -     LARGE(($AY77:$BG77&lt;&gt;"")*($AY$66:$BG$66&lt;AR$66)*$AY$66:$BG$66,  1) )        *        (AR$66-LARGE(($AY77:$BG77&lt;&gt;"")*($AY$66:$BG$66&lt;AR$66)*$AY$66:$BG$66,  1)),BA77)</f>
        <v>-0.25834994967314001</v>
      </c>
      <c r="AS77" s="123">
        <f t="array" ref="AS77">IF(BB77="",  INDEX($AY77:$BG77,   MATCH(  LARGE(($AY77:$BG77&lt;&gt;"")*($AY$66:$BG$66&lt;AS$66)*$AY$66:$BG$66,  1),    $AY$66:$BG$66,0)) -   (INDEX($AY77:$BG77,   MATCH(  LARGE(($AY77:$BG77&lt;&gt;"")*($AY$66:$BG$66&lt;AS$66)*$AY$66:$BG$66,  1),    $AY$66:$BG$66,0))  -    INDEX($AY77:$BG77,      MATCH( LARGE(($AY77:$BG77&lt;&gt;"")*($AY$66:$BG$66&gt;AS$66)*$AY$66:$BG$66,     SUM(($AY77:$BG77&lt;&gt;"")*($AY$66:$BG$66&gt;AS$66))   ),  $AY$66:$BG$66,0)))   /         (LARGE(($AY77:$BG77&lt;&gt;"")*($AY$66:$BG$66&gt;AS$66)*$AY$66:$BG$66,     SUM(($AY77:$BG77&lt;&gt;"")*($AY$66:$BG$66&gt;AS$66))   )  -     LARGE(($AY77:$BG77&lt;&gt;"")*($AY$66:$BG$66&lt;AS$66)*$AY$66:$BG$66,  1) )        *        (AS$66-LARGE(($AY77:$BG77&lt;&gt;"")*($AY$66:$BG$66&lt;AS$66)*$AY$66:$BG$66,  1)),BB77)</f>
        <v>-0.30667995973851203</v>
      </c>
      <c r="AT77" s="123">
        <f t="array" ref="AT77">IF(BC77="",  INDEX($AY77:$BG77,   MATCH(  LARGE(($AY77:$BG77&lt;&gt;"")*($AY$66:$BG$66&lt;AT$66)*$AY$66:$BG$66,  1),    $AY$66:$BG$66,0)) -   (INDEX($AY77:$BG77,   MATCH(  LARGE(($AY77:$BG77&lt;&gt;"")*($AY$66:$BG$66&lt;AT$66)*$AY$66:$BG$66,  1),    $AY$66:$BG$66,0))  -    INDEX($AY77:$BG77,      MATCH( LARGE(($AY77:$BG77&lt;&gt;"")*($AY$66:$BG$66&gt;AT$66)*$AY$66:$BG$66,     SUM(($AY77:$BG77&lt;&gt;"")*($AY$66:$BG$66&gt;AT$66))   ),  $AY$66:$BG$66,0)))   /         (LARGE(($AY77:$BG77&lt;&gt;"")*($AY$66:$BG$66&gt;AT$66)*$AY$66:$BG$66,     SUM(($AY77:$BG77&lt;&gt;"")*($AY$66:$BG$66&gt;AT$66))   )  -     LARGE(($AY77:$BG77&lt;&gt;"")*($AY$66:$BG$66&lt;AT$66)*$AY$66:$BG$66,  1) )        *        (AT$66-LARGE(($AY77:$BG77&lt;&gt;"")*($AY$66:$BG$66&lt;AT$66)*$AY$66:$BG$66,  1)),BC77)</f>
        <v>-0.355009969803884</v>
      </c>
      <c r="AU77" s="123">
        <f t="array" ref="AU77">IF(BD77="",  INDEX($AY77:$BG77,   MATCH(  LARGE(($AY77:$BG77&lt;&gt;"")*($AY$66:$BG$66&lt;AU$66)*$AY$66:$BG$66,  1),    $AY$66:$BG$66,0)) -   (INDEX($AY77:$BG77,   MATCH(  LARGE(($AY77:$BG77&lt;&gt;"")*($AY$66:$BG$66&lt;AU$66)*$AY$66:$BG$66,  1),    $AY$66:$BG$66,0))  -    INDEX($AY77:$BG77,      MATCH( LARGE(($AY77:$BG77&lt;&gt;"")*($AY$66:$BG$66&gt;AU$66)*$AY$66:$BG$66,     SUM(($AY77:$BG77&lt;&gt;"")*($AY$66:$BG$66&gt;AU$66))   ),  $AY$66:$BG$66,0)))   /         (LARGE(($AY77:$BG77&lt;&gt;"")*($AY$66:$BG$66&gt;AU$66)*$AY$66:$BG$66,     SUM(($AY77:$BG77&lt;&gt;"")*($AY$66:$BG$66&gt;AU$66))   )  -     LARGE(($AY77:$BG77&lt;&gt;"")*($AY$66:$BG$66&lt;AU$66)*$AY$66:$BG$66,  1) )        *        (AU$66-LARGE(($AY77:$BG77&lt;&gt;"")*($AY$66:$BG$66&lt;AU$66)*$AY$66:$BG$66,  1)),BD77)</f>
        <v>-0.40333997986925602</v>
      </c>
      <c r="AV77" s="123">
        <f t="array" ref="AV77">IF(BE77="",  INDEX($AY77:$BG77,   MATCH(  LARGE(($AY77:$BG77&lt;&gt;"")*($AY$66:$BG$66&lt;AV$66)*$AY$66:$BG$66,  1),    $AY$66:$BG$66,0)) -   (INDEX($AY77:$BG77,   MATCH(  LARGE(($AY77:$BG77&lt;&gt;"")*($AY$66:$BG$66&lt;AV$66)*$AY$66:$BG$66,  1),    $AY$66:$BG$66,0))  -    INDEX($AY77:$BG77,      MATCH( LARGE(($AY77:$BG77&lt;&gt;"")*($AY$66:$BG$66&gt;AV$66)*$AY$66:$BG$66,     SUM(($AY77:$BG77&lt;&gt;"")*($AY$66:$BG$66&gt;AV$66))   ),  $AY$66:$BG$66,0)))   /         (LARGE(($AY77:$BG77&lt;&gt;"")*($AY$66:$BG$66&gt;AV$66)*$AY$66:$BG$66,     SUM(($AY77:$BG77&lt;&gt;"")*($AY$66:$BG$66&gt;AV$66))   )  -     LARGE(($AY77:$BG77&lt;&gt;"")*($AY$66:$BG$66&lt;AV$66)*$AY$66:$BG$66,  1) )        *        (AV$66-LARGE(($AY77:$BG77&lt;&gt;"")*($AY$66:$BG$66&lt;AV$66)*$AY$66:$BG$66,  1)),BE77)</f>
        <v>-0.45166998993462804</v>
      </c>
      <c r="AW77" s="123">
        <f t="array" ref="AW77">IF(BF77="",  INDEX($AY77:$BG77,   MATCH(  LARGE(($AY77:$BG77&lt;&gt;"")*($AY$66:$BG$66&lt;AW$66)*$AY$66:$BG$66,  1),    $AY$66:$BG$66,0)) -   (INDEX($AY77:$BG77,   MATCH(  LARGE(($AY77:$BG77&lt;&gt;"")*($AY$66:$BG$66&lt;AW$66)*$AY$66:$BG$66,  1),    $AY$66:$BG$66,0))  -    INDEX($AY77:$BG77,      MATCH( LARGE(($AY77:$BG77&lt;&gt;"")*($AY$66:$BG$66&gt;AW$66)*$AY$66:$BG$66,     SUM(($AY77:$BG77&lt;&gt;"")*($AY$66:$BG$66&gt;AW$66))   ),  $AY$66:$BG$66,0)))   /         (LARGE(($AY77:$BG77&lt;&gt;"")*($AY$66:$BG$66&gt;AW$66)*$AY$66:$BG$66,     SUM(($AY77:$BG77&lt;&gt;"")*($AY$66:$BG$66&gt;AW$66))   )  -     LARGE(($AY77:$BG77&lt;&gt;"")*($AY$66:$BG$66&lt;AW$66)*$AY$66:$BG$66,  1) )        *        (AW$66-LARGE(($AY77:$BG77&lt;&gt;"")*($AY$66:$BG$66&lt;AW$66)*$AY$66:$BG$66,  1)),BF77)</f>
        <v>-0.5</v>
      </c>
      <c r="AY77" s="115">
        <f>AVERAGE(AC77:AE77)/ HLOOKUP($AO77,   $C$66:$AE$86,  ROW($AO77)-ROW($AO$65),FALSE)   -1</f>
        <v>-0.18102193356854479</v>
      </c>
      <c r="AZ77" s="124" t="str">
        <f t="shared" si="27"/>
        <v/>
      </c>
      <c r="BA77" s="124" t="str">
        <f t="shared" si="27"/>
        <v/>
      </c>
      <c r="BB77" s="124" t="str">
        <f t="shared" si="27"/>
        <v/>
      </c>
      <c r="BC77" s="124" t="str">
        <f t="shared" si="27"/>
        <v/>
      </c>
      <c r="BD77" s="124" t="str">
        <f t="shared" si="27"/>
        <v/>
      </c>
      <c r="BE77" s="124" t="str">
        <f t="shared" si="27"/>
        <v/>
      </c>
      <c r="BF77" s="124">
        <f t="shared" si="27"/>
        <v>-0.5</v>
      </c>
      <c r="BG77" s="124" t="str">
        <f t="shared" si="28"/>
        <v/>
      </c>
      <c r="BI77" s="38"/>
      <c r="BJ77" s="38"/>
      <c r="BK77" s="38"/>
      <c r="BL77" s="38"/>
      <c r="BM77" s="38"/>
      <c r="BN77" s="38"/>
      <c r="BO77" s="38"/>
      <c r="BP77" s="38"/>
      <c r="BQ77" s="38"/>
    </row>
    <row r="78" spans="2:69" x14ac:dyDescent="0.3">
      <c r="B78" s="128" t="s">
        <v>143</v>
      </c>
      <c r="C78" s="121">
        <f>SUM(D103)</f>
        <v>0</v>
      </c>
      <c r="D78" s="121">
        <f t="shared" si="29"/>
        <v>0</v>
      </c>
      <c r="E78" s="121">
        <f t="shared" si="29"/>
        <v>0</v>
      </c>
      <c r="F78" s="121">
        <f t="shared" si="29"/>
        <v>0</v>
      </c>
      <c r="G78" s="121">
        <f t="shared" si="29"/>
        <v>0</v>
      </c>
      <c r="H78" s="121">
        <f t="shared" si="29"/>
        <v>0</v>
      </c>
      <c r="I78" s="121">
        <f t="shared" si="29"/>
        <v>0</v>
      </c>
      <c r="J78" s="121">
        <f t="shared" si="29"/>
        <v>0</v>
      </c>
      <c r="K78" s="121">
        <f t="shared" si="29"/>
        <v>0</v>
      </c>
      <c r="L78" s="121">
        <f t="shared" si="29"/>
        <v>0</v>
      </c>
      <c r="M78" s="121">
        <f t="shared" si="29"/>
        <v>0</v>
      </c>
      <c r="N78" s="121">
        <f t="shared" si="29"/>
        <v>0</v>
      </c>
      <c r="O78" s="121">
        <f t="shared" si="29"/>
        <v>0</v>
      </c>
      <c r="P78" s="121">
        <f t="shared" si="29"/>
        <v>0</v>
      </c>
      <c r="Q78" s="121">
        <f t="shared" si="29"/>
        <v>0</v>
      </c>
      <c r="R78" s="146">
        <f t="shared" si="29"/>
        <v>0</v>
      </c>
      <c r="S78" s="121">
        <f t="shared" si="29"/>
        <v>0</v>
      </c>
      <c r="T78" s="121">
        <f t="shared" si="30"/>
        <v>0</v>
      </c>
      <c r="U78" s="121">
        <f t="shared" si="30"/>
        <v>0</v>
      </c>
      <c r="V78" s="121">
        <f t="shared" si="30"/>
        <v>0</v>
      </c>
      <c r="W78" s="121">
        <f t="shared" si="30"/>
        <v>0</v>
      </c>
      <c r="X78" s="121">
        <f t="shared" si="30"/>
        <v>0</v>
      </c>
      <c r="Y78" s="121">
        <f t="shared" si="30"/>
        <v>0</v>
      </c>
      <c r="Z78" s="121">
        <f t="shared" si="30"/>
        <v>0</v>
      </c>
      <c r="AA78" s="121">
        <f t="shared" si="30"/>
        <v>0</v>
      </c>
      <c r="AB78" s="121">
        <f t="shared" si="30"/>
        <v>0</v>
      </c>
      <c r="AC78" s="121">
        <f t="shared" si="30"/>
        <v>0</v>
      </c>
      <c r="AD78" s="121">
        <f t="shared" si="30"/>
        <v>0</v>
      </c>
      <c r="AE78" s="121">
        <f t="shared" si="30"/>
        <v>0</v>
      </c>
      <c r="AF78" s="121"/>
      <c r="AG78" s="121"/>
      <c r="AH78" s="121"/>
      <c r="AI78" s="121"/>
      <c r="AJ78" s="121"/>
      <c r="AK78" s="121"/>
      <c r="AL78" s="121"/>
      <c r="AM78" s="85"/>
      <c r="AN78" s="85"/>
      <c r="AQ78" s="54"/>
      <c r="AR78" s="54"/>
      <c r="AS78" s="54"/>
      <c r="AT78" s="54"/>
      <c r="AU78" s="54"/>
      <c r="AV78" s="54"/>
      <c r="AW78" s="54"/>
      <c r="AY78" s="125"/>
      <c r="AZ78" s="127"/>
      <c r="BA78" s="127"/>
      <c r="BB78" s="127"/>
      <c r="BC78" s="127"/>
      <c r="BD78" s="127"/>
      <c r="BE78" s="127"/>
      <c r="BF78" s="127"/>
      <c r="BG78" s="125"/>
      <c r="BI78" s="38"/>
      <c r="BJ78" s="38"/>
      <c r="BK78" s="38"/>
      <c r="BL78" s="38"/>
      <c r="BM78" s="38"/>
      <c r="BN78" s="38"/>
      <c r="BO78" s="38"/>
      <c r="BP78" s="38"/>
      <c r="BQ78" s="38"/>
    </row>
    <row r="79" spans="2:69" x14ac:dyDescent="0.3">
      <c r="AM79" s="85"/>
      <c r="AN79" s="85"/>
      <c r="AY79" s="125"/>
      <c r="AZ79" s="115"/>
      <c r="BA79" s="115"/>
      <c r="BB79" s="115"/>
      <c r="BC79" s="115"/>
      <c r="BD79" s="115"/>
      <c r="BE79" s="115"/>
      <c r="BF79" s="115"/>
      <c r="BG79" s="125"/>
      <c r="BI79" s="38"/>
      <c r="BJ79" s="38"/>
      <c r="BK79" s="38"/>
      <c r="BL79" s="38"/>
      <c r="BM79" s="38"/>
      <c r="BN79" s="38"/>
      <c r="BO79" s="38"/>
      <c r="BP79" s="38"/>
      <c r="BQ79" s="38"/>
    </row>
    <row r="80" spans="2:69" x14ac:dyDescent="0.3">
      <c r="B80" s="129" t="s">
        <v>144</v>
      </c>
      <c r="AM80" s="85"/>
      <c r="AN80" s="85"/>
      <c r="AY80" s="125"/>
      <c r="AZ80" s="130" t="str">
        <f t="shared" ref="AZ80:BF80" si="31">IF(C$21="","",    IF(C$20&gt;=$C$15,    C$21, ""))</f>
        <v/>
      </c>
      <c r="BA80" s="130" t="str">
        <f t="shared" si="31"/>
        <v/>
      </c>
      <c r="BB80" s="130" t="str">
        <f t="shared" si="31"/>
        <v/>
      </c>
      <c r="BC80" s="130" t="str">
        <f t="shared" si="31"/>
        <v/>
      </c>
      <c r="BD80" s="130" t="str">
        <f t="shared" si="31"/>
        <v/>
      </c>
      <c r="BE80" s="130" t="str">
        <f t="shared" si="31"/>
        <v/>
      </c>
      <c r="BF80" s="130" t="str">
        <f t="shared" si="31"/>
        <v/>
      </c>
      <c r="BG80" s="125"/>
      <c r="BI80" s="38"/>
      <c r="BJ80" s="38"/>
      <c r="BK80" s="38"/>
      <c r="BL80" s="38"/>
      <c r="BM80" s="38"/>
      <c r="BN80" s="38"/>
      <c r="BO80" s="38"/>
      <c r="BP80" s="38"/>
      <c r="BQ80" s="38"/>
    </row>
    <row r="81" spans="2:69" x14ac:dyDescent="0.3">
      <c r="B81" t="s">
        <v>145</v>
      </c>
      <c r="AM81" s="85"/>
      <c r="AN81" s="85"/>
      <c r="AY81" s="125"/>
      <c r="AZ81" s="131" t="str">
        <f>IF($C$18="","",    IF(AZ$66&gt;$C$15,    $C$18, ""))</f>
        <v/>
      </c>
      <c r="BA81" s="131"/>
      <c r="BB81" s="131" t="str">
        <f t="shared" ref="BB81:BF81" si="32">IF($C$18="","",    IF(BB$66&gt;$C$15,    $C$18, ""))</f>
        <v/>
      </c>
      <c r="BC81" s="131" t="str">
        <f t="shared" si="32"/>
        <v/>
      </c>
      <c r="BD81" s="131" t="str">
        <f t="shared" si="32"/>
        <v/>
      </c>
      <c r="BE81" s="131">
        <f t="shared" si="32"/>
        <v>-5.0000000000000001E-3</v>
      </c>
      <c r="BF81" s="131">
        <f t="shared" si="32"/>
        <v>-5.0000000000000001E-3</v>
      </c>
      <c r="BG81" s="125"/>
      <c r="BI81" s="38"/>
      <c r="BJ81" s="38"/>
      <c r="BK81" s="38"/>
      <c r="BL81" s="38"/>
      <c r="BM81" s="38"/>
      <c r="BN81" s="38"/>
      <c r="BO81" s="38"/>
      <c r="BP81" s="38"/>
      <c r="BQ81" s="38"/>
    </row>
    <row r="82" spans="2:69" x14ac:dyDescent="0.3">
      <c r="AM82" s="85"/>
      <c r="AN82" s="85"/>
      <c r="AY82" s="125"/>
      <c r="AZ82" s="115"/>
      <c r="BA82" s="115"/>
      <c r="BB82" s="115"/>
      <c r="BC82" s="115"/>
      <c r="BD82" s="115"/>
      <c r="BE82" s="115"/>
      <c r="BF82" s="115"/>
      <c r="BG82" s="125"/>
      <c r="BI82" s="38"/>
      <c r="BJ82" s="38"/>
      <c r="BK82" s="38"/>
      <c r="BL82" s="38"/>
      <c r="BM82" s="38"/>
      <c r="BN82" s="38"/>
      <c r="BO82" s="38"/>
      <c r="BP82" s="38"/>
      <c r="BQ82" s="38"/>
    </row>
    <row r="83" spans="2:69" x14ac:dyDescent="0.3">
      <c r="B83" s="109" t="s">
        <v>146</v>
      </c>
      <c r="C83" s="110">
        <f t="shared" ref="C83:AE83" si="33">SUM(C67,C70,C73,C76,C77,C78)</f>
        <v>13.076410755189212</v>
      </c>
      <c r="D83" s="110">
        <f t="shared" si="33"/>
        <v>12.849704517932793</v>
      </c>
      <c r="E83" s="110">
        <f t="shared" si="33"/>
        <v>12.743233684179256</v>
      </c>
      <c r="F83" s="110">
        <f t="shared" si="33"/>
        <v>12.82385854592826</v>
      </c>
      <c r="G83" s="110">
        <f t="shared" si="33"/>
        <v>12.709222930658507</v>
      </c>
      <c r="H83" s="110">
        <f t="shared" si="33"/>
        <v>12.810896997555048</v>
      </c>
      <c r="I83" s="110">
        <f t="shared" si="33"/>
        <v>12.858574832891478</v>
      </c>
      <c r="J83" s="110">
        <f t="shared" si="33"/>
        <v>13.01540446709136</v>
      </c>
      <c r="K83" s="110">
        <f t="shared" si="33"/>
        <v>13.153694646005681</v>
      </c>
      <c r="L83" s="110">
        <f t="shared" si="33"/>
        <v>13.380610216691718</v>
      </c>
      <c r="M83" s="110">
        <f t="shared" si="33"/>
        <v>13.409175278416807</v>
      </c>
      <c r="N83" s="110">
        <f t="shared" si="33"/>
        <v>13.302048705520455</v>
      </c>
      <c r="O83" s="110">
        <f t="shared" si="33"/>
        <v>13.40898344732787</v>
      </c>
      <c r="P83" s="110">
        <f t="shared" si="33"/>
        <v>13.355949881764438</v>
      </c>
      <c r="Q83" s="110">
        <f t="shared" si="33"/>
        <v>13.452408968929594</v>
      </c>
      <c r="R83" s="110">
        <f t="shared" si="33"/>
        <v>13.301877580881435</v>
      </c>
      <c r="S83" s="110">
        <f t="shared" si="33"/>
        <v>13.951329417557982</v>
      </c>
      <c r="T83" s="110">
        <f t="shared" si="33"/>
        <v>14.257279377363169</v>
      </c>
      <c r="U83" s="110">
        <f t="shared" si="33"/>
        <v>14.664146272397387</v>
      </c>
      <c r="V83" s="110">
        <f t="shared" si="33"/>
        <v>14.295275958637317</v>
      </c>
      <c r="W83" s="110">
        <f t="shared" si="33"/>
        <v>14.190670515440553</v>
      </c>
      <c r="X83" s="110">
        <f t="shared" si="33"/>
        <v>13.911481891679065</v>
      </c>
      <c r="Y83" s="110">
        <f t="shared" si="33"/>
        <v>13.90281497210151</v>
      </c>
      <c r="Z83" s="110">
        <f t="shared" si="33"/>
        <v>13.888209931377054</v>
      </c>
      <c r="AA83" s="110">
        <f t="shared" si="33"/>
        <v>13.892622073002711</v>
      </c>
      <c r="AB83" s="110">
        <f t="shared" si="33"/>
        <v>13.940801174084273</v>
      </c>
      <c r="AC83" s="110">
        <f t="shared" si="33"/>
        <v>13.865017542781155</v>
      </c>
      <c r="AD83" s="110">
        <f t="shared" si="33"/>
        <v>13.888659675232493</v>
      </c>
      <c r="AE83" s="110">
        <f t="shared" si="33"/>
        <v>13.866713525328629</v>
      </c>
      <c r="AF83" s="111">
        <f t="shared" ref="AF83:AL83" si="34">HLOOKUP($AO83,   $C$66:$AE$86,  ROW($AO83)-ROW($AO$65),FALSE) *(1+AQ83)</f>
        <v>12.063881374881822</v>
      </c>
      <c r="AG83" s="111">
        <f t="shared" si="34"/>
        <v>9.047911031161366</v>
      </c>
      <c r="AH83" s="111">
        <f t="shared" si="34"/>
        <v>6.0319406874409109</v>
      </c>
      <c r="AI83" s="111">
        <f t="shared" si="34"/>
        <v>3.0159703437204559</v>
      </c>
      <c r="AJ83" s="111">
        <f t="shared" si="34"/>
        <v>0</v>
      </c>
      <c r="AK83" s="111">
        <f t="shared" si="34"/>
        <v>-0.32691026887972913</v>
      </c>
      <c r="AL83" s="111">
        <f t="shared" si="34"/>
        <v>-0.65382053775946114</v>
      </c>
      <c r="AM83" s="85"/>
      <c r="AN83" s="85"/>
      <c r="AO83">
        <v>1990</v>
      </c>
      <c r="AQ83" s="123">
        <f t="array" ref="AQ83">IF(AZ83="",  INDEX($AY83:$BG83,   MATCH(  LARGE(($AY83:$BG83&lt;&gt;"")*($AY$66:$BG$66&lt;AQ$66)*$AY$66:$BG$66,  1),    $AY$66:$BG$66,0)) -   (INDEX($AY83:$BG83,   MATCH(  LARGE(($AY83:$BG83&lt;&gt;"")*($AY$66:$BG$66&lt;AQ$66)*$AY$66:$BG$66,  1),    $AY$66:$BG$66,0))  -    INDEX($AY83:$BG83,      MATCH( LARGE(($AY83:$BG83&lt;&gt;"")*($AY$66:$BG$66&gt;AQ$66)*$AY$66:$BG$66,     SUM(($AY83:$BG83&lt;&gt;"")*($AY$66:$BG$66&gt;AQ$66))   ),  $AY$66:$BG$66,0)))   /         (LARGE(($AY83:$BG83&lt;&gt;"")*($AY$66:$BG$66&gt;AQ$66)*$AY$66:$BG$66,     SUM(($AY83:$BG83&lt;&gt;"")*($AY$66:$BG$66&gt;AQ$66))   )  -     LARGE(($AY83:$BG83&lt;&gt;"")*($AY$66:$BG$66&lt;AQ$66)*$AY$66:$BG$66,  1) )        *        (AQ$66-LARGE(($AY83:$BG83&lt;&gt;"")*($AY$66:$BG$66&lt;AQ$66)*$AY$66:$BG$66,  1)),AZ83)</f>
        <v>-7.7431750903479452E-2</v>
      </c>
      <c r="AR83" s="123">
        <f t="array" ref="AR83">IF(BA83="",  INDEX($AY83:$BG83,   MATCH(  LARGE(($AY83:$BG83&lt;&gt;"")*($AY$66:$BG$66&lt;AR$66)*$AY$66:$BG$66,  1),    $AY$66:$BG$66,0)) -   (INDEX($AY83:$BG83,   MATCH(  LARGE(($AY83:$BG83&lt;&gt;"")*($AY$66:$BG$66&lt;AR$66)*$AY$66:$BG$66,  1),    $AY$66:$BG$66,0))  -    INDEX($AY83:$BG83,      MATCH( LARGE(($AY83:$BG83&lt;&gt;"")*($AY$66:$BG$66&gt;AR$66)*$AY$66:$BG$66,     SUM(($AY83:$BG83&lt;&gt;"")*($AY$66:$BG$66&gt;AR$66))   ),  $AY$66:$BG$66,0)))   /         (LARGE(($AY83:$BG83&lt;&gt;"")*($AY$66:$BG$66&gt;AR$66)*$AY$66:$BG$66,     SUM(($AY83:$BG83&lt;&gt;"")*($AY$66:$BG$66&gt;AR$66))   )  -     LARGE(($AY83:$BG83&lt;&gt;"")*($AY$66:$BG$66&lt;AR$66)*$AY$66:$BG$66,  1) )        *        (AR$66-LARGE(($AY83:$BG83&lt;&gt;"")*($AY$66:$BG$66&lt;AR$66)*$AY$66:$BG$66,  1)),BA83)</f>
        <v>-0.30807381317760957</v>
      </c>
      <c r="AS83" s="123">
        <f t="array" ref="AS83">IF(BB83="",  INDEX($AY83:$BG83,   MATCH(  LARGE(($AY83:$BG83&lt;&gt;"")*($AY$66:$BG$66&lt;AS$66)*$AY$66:$BG$66,  1),    $AY$66:$BG$66,0)) -   (INDEX($AY83:$BG83,   MATCH(  LARGE(($AY83:$BG83&lt;&gt;"")*($AY$66:$BG$66&lt;AS$66)*$AY$66:$BG$66,  1),    $AY$66:$BG$66,0))  -    INDEX($AY83:$BG83,      MATCH( LARGE(($AY83:$BG83&lt;&gt;"")*($AY$66:$BG$66&gt;AS$66)*$AY$66:$BG$66,     SUM(($AY83:$BG83&lt;&gt;"")*($AY$66:$BG$66&gt;AS$66))   ),  $AY$66:$BG$66,0)))   /         (LARGE(($AY83:$BG83&lt;&gt;"")*($AY$66:$BG$66&gt;AS$66)*$AY$66:$BG$66,     SUM(($AY83:$BG83&lt;&gt;"")*($AY$66:$BG$66&gt;AS$66))   )  -     LARGE(($AY83:$BG83&lt;&gt;"")*($AY$66:$BG$66&lt;AS$66)*$AY$66:$BG$66,  1) )        *        (AS$66-LARGE(($AY83:$BG83&lt;&gt;"")*($AY$66:$BG$66&lt;AS$66)*$AY$66:$BG$66,  1)),BB83)</f>
        <v>-0.53871587545173971</v>
      </c>
      <c r="AT83" s="123">
        <f t="array" ref="AT83">IF(BC83="",  INDEX($AY83:$BG83,   MATCH(  LARGE(($AY83:$BG83&lt;&gt;"")*($AY$66:$BG$66&lt;AT$66)*$AY$66:$BG$66,  1),    $AY$66:$BG$66,0)) -   (INDEX($AY83:$BG83,   MATCH(  LARGE(($AY83:$BG83&lt;&gt;"")*($AY$66:$BG$66&lt;AT$66)*$AY$66:$BG$66,  1),    $AY$66:$BG$66,0))  -    INDEX($AY83:$BG83,      MATCH( LARGE(($AY83:$BG83&lt;&gt;"")*($AY$66:$BG$66&gt;AT$66)*$AY$66:$BG$66,     SUM(($AY83:$BG83&lt;&gt;"")*($AY$66:$BG$66&gt;AT$66))   ),  $AY$66:$BG$66,0)))   /         (LARGE(($AY83:$BG83&lt;&gt;"")*($AY$66:$BG$66&gt;AT$66)*$AY$66:$BG$66,     SUM(($AY83:$BG83&lt;&gt;"")*($AY$66:$BG$66&gt;AT$66))   )  -     LARGE(($AY83:$BG83&lt;&gt;"")*($AY$66:$BG$66&lt;AT$66)*$AY$66:$BG$66,  1) )        *        (AT$66-LARGE(($AY83:$BG83&lt;&gt;"")*($AY$66:$BG$66&lt;AT$66)*$AY$66:$BG$66,  1)),BC83)</f>
        <v>-0.7693579377258698</v>
      </c>
      <c r="AU83" s="123">
        <f t="array" ref="AU83">IF(BD83="",  INDEX($AY83:$BG83,   MATCH(  LARGE(($AY83:$BG83&lt;&gt;"")*($AY$66:$BG$66&lt;AU$66)*$AY$66:$BG$66,  1),    $AY$66:$BG$66,0)) -   (INDEX($AY83:$BG83,   MATCH(  LARGE(($AY83:$BG83&lt;&gt;"")*($AY$66:$BG$66&lt;AU$66)*$AY$66:$BG$66,  1),    $AY$66:$BG$66,0))  -    INDEX($AY83:$BG83,      MATCH( LARGE(($AY83:$BG83&lt;&gt;"")*($AY$66:$BG$66&gt;AU$66)*$AY$66:$BG$66,     SUM(($AY83:$BG83&lt;&gt;"")*($AY$66:$BG$66&gt;AU$66))   ),  $AY$66:$BG$66,0)))   /         (LARGE(($AY83:$BG83&lt;&gt;"")*($AY$66:$BG$66&gt;AU$66)*$AY$66:$BG$66,     SUM(($AY83:$BG83&lt;&gt;"")*($AY$66:$BG$66&gt;AU$66))   )  -     LARGE(($AY83:$BG83&lt;&gt;"")*($AY$66:$BG$66&lt;AU$66)*$AY$66:$BG$66,  1) )        *        (AU$66-LARGE(($AY83:$BG83&lt;&gt;"")*($AY$66:$BG$66&lt;AU$66)*$AY$66:$BG$66,  1)),BD83)</f>
        <v>-1</v>
      </c>
      <c r="AV83" s="123">
        <f t="array" ref="AV83">IF(BE83="",  INDEX($AY83:$BG83,   MATCH(  LARGE(($AY83:$BG83&lt;&gt;"")*($AY$66:$BG$66&lt;AV$66)*$AY$66:$BG$66,  1),    $AY$66:$BG$66,0)) -   (INDEX($AY83:$BG83,   MATCH(  LARGE(($AY83:$BG83&lt;&gt;"")*($AY$66:$BG$66&lt;AV$66)*$AY$66:$BG$66,  1),    $AY$66:$BG$66,0))  -    INDEX($AY83:$BG83,      MATCH( LARGE(($AY83:$BG83&lt;&gt;"")*($AY$66:$BG$66&gt;AV$66)*$AY$66:$BG$66,     SUM(($AY83:$BG83&lt;&gt;"")*($AY$66:$BG$66&gt;AV$66))   ),  $AY$66:$BG$66,0)))   /         (LARGE(($AY83:$BG83&lt;&gt;"")*($AY$66:$BG$66&gt;AV$66)*$AY$66:$BG$66,     SUM(($AY83:$BG83&lt;&gt;"")*($AY$66:$BG$66&gt;AV$66))   )  -     LARGE(($AY83:$BG83&lt;&gt;"")*($AY$66:$BG$66&lt;AV$66)*$AY$66:$BG$66,  1) )        *        (AV$66-LARGE(($AY83:$BG83&lt;&gt;"")*($AY$66:$BG$66&lt;AV$66)*$AY$66:$BG$66,  1)),BE83)</f>
        <v>-1.0249999999999999</v>
      </c>
      <c r="AW83" s="123">
        <f t="array" ref="AW83">IF(BF83="",  INDEX($AY83:$BG83,   MATCH(  LARGE(($AY83:$BG83&lt;&gt;"")*($AY$66:$BG$66&lt;AW$66)*$AY$66:$BG$66,  1),    $AY$66:$BG$66,0)) -   (INDEX($AY83:$BG83,   MATCH(  LARGE(($AY83:$BG83&lt;&gt;"")*($AY$66:$BG$66&lt;AW$66)*$AY$66:$BG$66,  1),    $AY$66:$BG$66,0))  -    INDEX($AY83:$BG83,      MATCH( LARGE(($AY83:$BG83&lt;&gt;"")*($AY$66:$BG$66&gt;AW$66)*$AY$66:$BG$66,     SUM(($AY83:$BG83&lt;&gt;"")*($AY$66:$BG$66&gt;AW$66))   ),  $AY$66:$BG$66,0)))   /         (LARGE(($AY83:$BG83&lt;&gt;"")*($AY$66:$BG$66&gt;AW$66)*$AY$66:$BG$66,     SUM(($AY83:$BG83&lt;&gt;"")*($AY$66:$BG$66&gt;AW$66))   )  -     LARGE(($AY83:$BG83&lt;&gt;"")*($AY$66:$BG$66&lt;AW$66)*$AY$66:$BG$66,  1) )        *        (AW$66-LARGE(($AY83:$BG83&lt;&gt;"")*($AY$66:$BG$66&lt;AW$66)*$AY$66:$BG$66,  1)),BF83)</f>
        <v>-1.05</v>
      </c>
      <c r="AY83" s="115">
        <f>AVERAGE(AC83:AE83)/ HLOOKUP($AO83,   $C$66:$AE$86,  ROW($AO83)-ROW($AO$65),FALSE)   -1</f>
        <v>6.0953486460998629E-2</v>
      </c>
      <c r="AZ83" s="124" t="str">
        <f t="shared" ref="AZ83:BF83" si="35">IF(AND(AZ$66&lt;$C$15,C$25=""),  "",                 MIN(IF(AZ66&gt;=$C$15,  -1    +      SUM(AZ$80)    + SUM(AZ81)*(AZ$66-$C$15), 0),                          IF(C25="",0,C25)    ))</f>
        <v/>
      </c>
      <c r="BA83" s="124" t="str">
        <f t="shared" si="35"/>
        <v/>
      </c>
      <c r="BB83" s="124" t="str">
        <f t="shared" si="35"/>
        <v/>
      </c>
      <c r="BC83" s="124" t="str">
        <f t="shared" si="35"/>
        <v/>
      </c>
      <c r="BD83" s="124">
        <f t="shared" si="35"/>
        <v>-1</v>
      </c>
      <c r="BE83" s="124">
        <f t="shared" si="35"/>
        <v>-1.0249999999999999</v>
      </c>
      <c r="BF83" s="124">
        <f t="shared" si="35"/>
        <v>-1.05</v>
      </c>
      <c r="BG83" s="125"/>
      <c r="BI83" s="38"/>
      <c r="BJ83" s="38"/>
      <c r="BK83" s="38"/>
      <c r="BL83" s="38"/>
      <c r="BM83" s="38"/>
      <c r="BN83" s="38"/>
      <c r="BO83" s="38"/>
      <c r="BP83" s="38"/>
      <c r="BQ83" s="38"/>
    </row>
    <row r="84" spans="2:69" x14ac:dyDescent="0.3">
      <c r="B84" s="109" t="s">
        <v>125</v>
      </c>
      <c r="C84" s="110">
        <f t="shared" ref="C84:AE84" si="36">C83-C76</f>
        <v>3.732871573933993</v>
      </c>
      <c r="D84" s="110">
        <f t="shared" si="36"/>
        <v>3.5167654683098952</v>
      </c>
      <c r="E84" s="110">
        <f t="shared" si="36"/>
        <v>3.4282069236698138</v>
      </c>
      <c r="F84" s="110">
        <f t="shared" si="36"/>
        <v>3.5161153443743309</v>
      </c>
      <c r="G84" s="110">
        <f t="shared" si="36"/>
        <v>3.434537190674293</v>
      </c>
      <c r="H84" s="110">
        <f t="shared" si="36"/>
        <v>3.5510389156513114</v>
      </c>
      <c r="I84" s="110">
        <f t="shared" si="36"/>
        <v>3.6095613323743514</v>
      </c>
      <c r="J84" s="110">
        <f t="shared" si="36"/>
        <v>3.7768222917998653</v>
      </c>
      <c r="K84" s="110">
        <f t="shared" si="36"/>
        <v>3.9220184255342048</v>
      </c>
      <c r="L84" s="110">
        <f t="shared" si="36"/>
        <v>4.1479649177711089</v>
      </c>
      <c r="M84" s="110">
        <f t="shared" si="36"/>
        <v>4.1710494753077061</v>
      </c>
      <c r="N84" s="110">
        <f t="shared" si="36"/>
        <v>4.0615175244340023</v>
      </c>
      <c r="O84" s="110">
        <f t="shared" si="36"/>
        <v>4.153121627354821</v>
      </c>
      <c r="P84" s="110">
        <f t="shared" si="36"/>
        <v>4.1127024382800368</v>
      </c>
      <c r="Q84" s="110">
        <f t="shared" si="36"/>
        <v>4.2113367040339504</v>
      </c>
      <c r="R84" s="110">
        <f t="shared" si="36"/>
        <v>4.0594639301377775</v>
      </c>
      <c r="S84" s="110">
        <f t="shared" si="36"/>
        <v>4.6482889431686587</v>
      </c>
      <c r="T84" s="110">
        <f t="shared" si="36"/>
        <v>4.9470557184921322</v>
      </c>
      <c r="U84" s="110">
        <f t="shared" si="36"/>
        <v>5.3429111160828668</v>
      </c>
      <c r="V84" s="110">
        <f t="shared" si="36"/>
        <v>5.0056003387117496</v>
      </c>
      <c r="W84" s="110">
        <f t="shared" si="36"/>
        <v>4.9289242901185819</v>
      </c>
      <c r="X84" s="110">
        <f t="shared" si="36"/>
        <v>4.6809568679106377</v>
      </c>
      <c r="Y84" s="110">
        <f t="shared" si="36"/>
        <v>4.6835362003671737</v>
      </c>
      <c r="Z84" s="110">
        <f t="shared" si="36"/>
        <v>4.6885381456287707</v>
      </c>
      <c r="AA84" s="110">
        <f t="shared" si="36"/>
        <v>4.7220972579643412</v>
      </c>
      <c r="AB84" s="110">
        <f t="shared" si="36"/>
        <v>4.7998086024725417</v>
      </c>
      <c r="AC84" s="110">
        <f t="shared" si="36"/>
        <v>4.7545955526809109</v>
      </c>
      <c r="AD84" s="110">
        <f t="shared" si="36"/>
        <v>4.8355069462074329</v>
      </c>
      <c r="AE84" s="110">
        <f t="shared" si="36"/>
        <v>4.8569536026006634</v>
      </c>
      <c r="AF84" s="132">
        <f>IFERROR(MIN(AF83-AF76,       HLOOKUP($AO84,   $C$66:$AE$86,  ROW($AO84)-ROW($AO$65),FALSE) *(1+AQ84)), "")</f>
        <v>3.7053396070594662</v>
      </c>
      <c r="AG84" s="132">
        <f t="shared" ref="AG84:AL84" si="37">IFERROR(MIN(AG83-AG76,       HLOOKUP($AO84,   $C$66:$AE$86,  ROW($AO84)-ROW($AO$65),FALSE) *(1+AR84)), "")</f>
        <v>1.8547633402202335</v>
      </c>
      <c r="AH84" s="132">
        <f t="shared" si="37"/>
        <v>4.1870733810016603E-3</v>
      </c>
      <c r="AI84" s="132" t="str">
        <f t="shared" si="37"/>
        <v/>
      </c>
      <c r="AJ84" s="132" t="str">
        <f t="shared" si="37"/>
        <v/>
      </c>
      <c r="AK84" s="132" t="str">
        <f t="shared" si="37"/>
        <v/>
      </c>
      <c r="AL84" s="132" t="str">
        <f t="shared" si="37"/>
        <v/>
      </c>
      <c r="AM84" s="85"/>
      <c r="AN84" s="85"/>
      <c r="AO84">
        <v>1990</v>
      </c>
      <c r="AQ84" s="123">
        <f t="array" ref="AQ84">IFERROR(IF(AZ84="",  INDEX($AY84:$BG84,   MATCH(  LARGE(($AY84:$BG84&lt;&gt;"")*($AY$66:$BG$66&lt;AQ$66)*$AY$66:$BG$66,  1),    $AY$66:$BG$66,0)) -   (INDEX($AY84:$BG84,   MATCH(  LARGE(($AY84:$BG84&lt;&gt;"")*($AY$66:$BG$66&lt;AQ$66)*$AY$66:$BG$66,  1),    $AY$66:$BG$66,0))  -    INDEX($AY84:$BG84,      MATCH( LARGE(($AY84:$BG84&lt;&gt;"")*($AY$66:$BG$66&gt;AQ$66)*$AY$66:$BG$66,     SUM(($AY84:$BG84&lt;&gt;"")*($AY$66:$BG$66&gt;AQ$66))   ),  $AY$66:$BG$66,0)))   /         (LARGE(($AY84:$BG84&lt;&gt;"")*($AY$66:$BG$66&gt;AQ$66)*$AY$66:$BG$66,     SUM(($AY84:$BG84&lt;&gt;"")*($AY$66:$BG$66&gt;AQ$66))   )  -     LARGE(($AY84:$BG84&lt;&gt;"")*($AY$66:$BG$66&lt;AQ$66)*$AY$66:$BG$66,  1) )        *        (AQ$66-LARGE(($AY84:$BG84&lt;&gt;"")*($AY$66:$BG$66&lt;AQ$66)*$AY$66:$BG$66,  1)),AZ84),   "")</f>
        <v>0.13082714386386843</v>
      </c>
      <c r="AR84" s="123">
        <f t="array" ref="AR84">IFERROR(IF(BA84="",  INDEX($AY84:$BG84,   MATCH(  LARGE(($AY84:$BG84&lt;&gt;"")*($AY$66:$BG$66&lt;AR$66)*$AY$66:$BG$66,  1),    $AY$66:$BG$66,0)) -   (INDEX($AY84:$BG84,   MATCH(  LARGE(($AY84:$BG84&lt;&gt;"")*($AY$66:$BG$66&lt;AR$66)*$AY$66:$BG$66,  1),    $AY$66:$BG$66,0))  -    INDEX($AY84:$BG84,      MATCH( LARGE(($AY84:$BG84&lt;&gt;"")*($AY$66:$BG$66&gt;AR$66)*$AY$66:$BG$66,     SUM(($AY84:$BG84&lt;&gt;"")*($AY$66:$BG$66&gt;AR$66))   ),  $AY$66:$BG$66,0)))   /         (LARGE(($AY84:$BG84&lt;&gt;"")*($AY$66:$BG$66&gt;AR$66)*$AY$66:$BG$66,     SUM(($AY84:$BG84&lt;&gt;"")*($AY$66:$BG$66&gt;AR$66))   )  -     LARGE(($AY84:$BG84&lt;&gt;"")*($AY$66:$BG$66&lt;AR$66)*$AY$66:$BG$66,  1) )        *        (AR$66-LARGE(($AY84:$BG84&lt;&gt;"")*($AY$66:$BG$66&lt;AR$66)*$AY$66:$BG$66,  1)),BA84),   "")</f>
        <v>-0.13458642806806581</v>
      </c>
      <c r="AS84" s="123">
        <f t="array" ref="AS84">IFERROR(IF(BB84="",  INDEX($AY84:$BG84,   MATCH(  LARGE(($AY84:$BG84&lt;&gt;"")*($AY$66:$BG$66&lt;AS$66)*$AY$66:$BG$66,  1),    $AY$66:$BG$66,0)) -   (INDEX($AY84:$BG84,   MATCH(  LARGE(($AY84:$BG84&lt;&gt;"")*($AY$66:$BG$66&lt;AS$66)*$AY$66:$BG$66,  1),    $AY$66:$BG$66,0))  -    INDEX($AY84:$BG84,      MATCH( LARGE(($AY84:$BG84&lt;&gt;"")*($AY$66:$BG$66&gt;AS$66)*$AY$66:$BG$66,     SUM(($AY84:$BG84&lt;&gt;"")*($AY$66:$BG$66&gt;AS$66))   ),  $AY$66:$BG$66,0)))   /         (LARGE(($AY84:$BG84&lt;&gt;"")*($AY$66:$BG$66&gt;AS$66)*$AY$66:$BG$66,     SUM(($AY84:$BG84&lt;&gt;"")*($AY$66:$BG$66&gt;AS$66))   )  -     LARGE(($AY84:$BG84&lt;&gt;"")*($AY$66:$BG$66&lt;AS$66)*$AY$66:$BG$66,  1) )        *        (AS$66-LARGE(($AY84:$BG84&lt;&gt;"")*($AY$66:$BG$66&lt;AS$66)*$AY$66:$BG$66,  1)),BB84),   "")</f>
        <v>-0.4</v>
      </c>
      <c r="AT84" s="123" t="str">
        <f t="array" ref="AT84">IFERROR(IF(BC84="",  INDEX($AY84:$BG84,   MATCH(  LARGE(($AY84:$BG84&lt;&gt;"")*($AY$66:$BG$66&lt;AT$66)*$AY$66:$BG$66,  1),    $AY$66:$BG$66,0)) -   (INDEX($AY84:$BG84,   MATCH(  LARGE(($AY84:$BG84&lt;&gt;"")*($AY$66:$BG$66&lt;AT$66)*$AY$66:$BG$66,  1),    $AY$66:$BG$66,0))  -    INDEX($AY84:$BG84,      MATCH( LARGE(($AY84:$BG84&lt;&gt;"")*($AY$66:$BG$66&gt;AT$66)*$AY$66:$BG$66,     SUM(($AY84:$BG84&lt;&gt;"")*($AY$66:$BG$66&gt;AT$66))   ),  $AY$66:$BG$66,0)))   /         (LARGE(($AY84:$BG84&lt;&gt;"")*($AY$66:$BG$66&gt;AT$66)*$AY$66:$BG$66,     SUM(($AY84:$BG84&lt;&gt;"")*($AY$66:$BG$66&gt;AT$66))   )  -     LARGE(($AY84:$BG84&lt;&gt;"")*($AY$66:$BG$66&lt;AT$66)*$AY$66:$BG$66,  1) )        *        (AT$66-LARGE(($AY84:$BG84&lt;&gt;"")*($AY$66:$BG$66&lt;AT$66)*$AY$66:$BG$66,  1)),BC84),   "")</f>
        <v/>
      </c>
      <c r="AU84" s="123" t="str">
        <f t="array" ref="AU84">IFERROR(IF(BD84="",  INDEX($AY84:$BG84,   MATCH(  LARGE(($AY84:$BG84&lt;&gt;"")*($AY$66:$BG$66&lt;AU$66)*$AY$66:$BG$66,  1),    $AY$66:$BG$66,0)) -   (INDEX($AY84:$BG84,   MATCH(  LARGE(($AY84:$BG84&lt;&gt;"")*($AY$66:$BG$66&lt;AU$66)*$AY$66:$BG$66,  1),    $AY$66:$BG$66,0))  -    INDEX($AY84:$BG84,      MATCH( LARGE(($AY84:$BG84&lt;&gt;"")*($AY$66:$BG$66&gt;AU$66)*$AY$66:$BG$66,     SUM(($AY84:$BG84&lt;&gt;"")*($AY$66:$BG$66&gt;AU$66))   ),  $AY$66:$BG$66,0)))   /         (LARGE(($AY84:$BG84&lt;&gt;"")*($AY$66:$BG$66&gt;AU$66)*$AY$66:$BG$66,     SUM(($AY84:$BG84&lt;&gt;"")*($AY$66:$BG$66&gt;AU$66))   )  -     LARGE(($AY84:$BG84&lt;&gt;"")*($AY$66:$BG$66&lt;AU$66)*$AY$66:$BG$66,  1) )        *        (AU$66-LARGE(($AY84:$BG84&lt;&gt;"")*($AY$66:$BG$66&lt;AU$66)*$AY$66:$BG$66,  1)),BD84),   "")</f>
        <v/>
      </c>
      <c r="AV84" s="123" t="str">
        <f t="array" ref="AV84">IFERROR(IF(BE84="",  INDEX($AY84:$BG84,   MATCH(  LARGE(($AY84:$BG84&lt;&gt;"")*($AY$66:$BG$66&lt;AV$66)*$AY$66:$BG$66,  1),    $AY$66:$BG$66,0)) -   (INDEX($AY84:$BG84,   MATCH(  LARGE(($AY84:$BG84&lt;&gt;"")*($AY$66:$BG$66&lt;AV$66)*$AY$66:$BG$66,  1),    $AY$66:$BG$66,0))  -    INDEX($AY84:$BG84,      MATCH( LARGE(($AY84:$BG84&lt;&gt;"")*($AY$66:$BG$66&gt;AV$66)*$AY$66:$BG$66,     SUM(($AY84:$BG84&lt;&gt;"")*($AY$66:$BG$66&gt;AV$66))   ),  $AY$66:$BG$66,0)))   /         (LARGE(($AY84:$BG84&lt;&gt;"")*($AY$66:$BG$66&gt;AV$66)*$AY$66:$BG$66,     SUM(($AY84:$BG84&lt;&gt;"")*($AY$66:$BG$66&gt;AV$66))   )  -     LARGE(($AY84:$BG84&lt;&gt;"")*($AY$66:$BG$66&lt;AV$66)*$AY$66:$BG$66,  1) )        *        (AV$66-LARGE(($AY84:$BG84&lt;&gt;"")*($AY$66:$BG$66&lt;AV$66)*$AY$66:$BG$66,  1)),BE84),   "")</f>
        <v/>
      </c>
      <c r="AW84" s="123" t="str">
        <f t="array" ref="AW84">IFERROR(IF(BF84="",  INDEX($AY84:$BG84,   MATCH(  LARGE(($AY84:$BG84&lt;&gt;"")*($AY$66:$BG$66&lt;AW$66)*$AY$66:$BG$66,  1),    $AY$66:$BG$66,0)) -   (INDEX($AY84:$BG84,   MATCH(  LARGE(($AY84:$BG84&lt;&gt;"")*($AY$66:$BG$66&lt;AW$66)*$AY$66:$BG$66,  1),    $AY$66:$BG$66,0))  -    INDEX($AY84:$BG84,      MATCH( LARGE(($AY84:$BG84&lt;&gt;"")*($AY$66:$BG$66&gt;AW$66)*$AY$66:$BG$66,     SUM(($AY84:$BG84&lt;&gt;"")*($AY$66:$BG$66&gt;AW$66))   ),  $AY$66:$BG$66,0)))   /         (LARGE(($AY84:$BG84&lt;&gt;"")*($AY$66:$BG$66&gt;AW$66)*$AY$66:$BG$66,     SUM(($AY84:$BG84&lt;&gt;"")*($AY$66:$BG$66&gt;AW$66))   )  -     LARGE(($AY84:$BG84&lt;&gt;"")*($AY$66:$BG$66&lt;AW$66)*$AY$66:$BG$66,  1) )        *        (AW$66-LARGE(($AY84:$BG84&lt;&gt;"")*($AY$66:$BG$66&lt;AW$66)*$AY$66:$BG$66,  1)),BF84),   "")</f>
        <v/>
      </c>
      <c r="AY84" s="115">
        <f>AVERAGE(AC84:AE84)/ HLOOKUP($AO84,   $C$66:$AE$86,  ROW($AO84)-ROW($AO$65),FALSE)   -1</f>
        <v>0.29007528702302898</v>
      </c>
      <c r="AZ84" s="124" t="str">
        <f t="shared" ref="AZ84:BF84" si="38" xml:space="preserve">                            IF(C26="","",C26)</f>
        <v/>
      </c>
      <c r="BA84" s="124" t="str">
        <f t="shared" si="38"/>
        <v/>
      </c>
      <c r="BB84" s="124">
        <f t="shared" si="38"/>
        <v>-0.4</v>
      </c>
      <c r="BC84" s="124" t="str">
        <f t="shared" si="38"/>
        <v/>
      </c>
      <c r="BD84" s="124" t="str">
        <f t="shared" si="38"/>
        <v/>
      </c>
      <c r="BE84" s="124" t="str">
        <f t="shared" si="38"/>
        <v/>
      </c>
      <c r="BF84" s="124" t="str">
        <f t="shared" si="38"/>
        <v/>
      </c>
      <c r="BG84" s="125"/>
      <c r="BI84" s="38"/>
      <c r="BJ84" s="38"/>
      <c r="BK84" s="38"/>
      <c r="BL84" s="38"/>
      <c r="BM84" s="38"/>
      <c r="BN84" s="38"/>
      <c r="BO84" s="38"/>
      <c r="BP84" s="38"/>
      <c r="BQ84" s="38"/>
    </row>
    <row r="85" spans="2:69" x14ac:dyDescent="0.3">
      <c r="B85" s="112" t="s">
        <v>126</v>
      </c>
      <c r="C85" s="113">
        <f t="shared" ref="C85:AE85" si="39">SUM(C68,C71,C74)</f>
        <v>2.2405073488051976</v>
      </c>
      <c r="D85" s="113">
        <f t="shared" si="39"/>
        <v>2.1211725671263792</v>
      </c>
      <c r="E85" s="113">
        <f t="shared" si="39"/>
        <v>2.2672251573949112</v>
      </c>
      <c r="F85" s="113">
        <f t="shared" si="39"/>
        <v>2.4261662616626047</v>
      </c>
      <c r="G85" s="113">
        <f t="shared" si="39"/>
        <v>2.3677704181807657</v>
      </c>
      <c r="H85" s="113">
        <f t="shared" si="39"/>
        <v>2.4718259594259639</v>
      </c>
      <c r="I85" s="113">
        <f t="shared" si="39"/>
        <v>2.527675605186213</v>
      </c>
      <c r="J85" s="113">
        <f t="shared" si="39"/>
        <v>2.6233047018333862</v>
      </c>
      <c r="K85" s="113">
        <f t="shared" si="39"/>
        <v>2.6442898560416466</v>
      </c>
      <c r="L85" s="113">
        <f t="shared" si="39"/>
        <v>2.8510386704113935</v>
      </c>
      <c r="M85" s="113">
        <f t="shared" si="39"/>
        <v>2.9437259395126625</v>
      </c>
      <c r="N85" s="113">
        <f t="shared" si="39"/>
        <v>2.8726604516495051</v>
      </c>
      <c r="O85" s="113">
        <f t="shared" si="39"/>
        <v>2.9981212726899784</v>
      </c>
      <c r="P85" s="113">
        <f t="shared" si="39"/>
        <v>2.9924993192334322</v>
      </c>
      <c r="Q85" s="113">
        <f t="shared" si="39"/>
        <v>3.1117156648980036</v>
      </c>
      <c r="R85" s="113">
        <f t="shared" si="39"/>
        <v>2.9812399634013844</v>
      </c>
      <c r="S85" s="113">
        <f t="shared" si="39"/>
        <v>3.1596082359022266</v>
      </c>
      <c r="T85" s="113">
        <f t="shared" si="39"/>
        <v>3.5042345087894451</v>
      </c>
      <c r="U85" s="113">
        <f t="shared" si="39"/>
        <v>3.8188085560996914</v>
      </c>
      <c r="V85" s="113">
        <f t="shared" si="39"/>
        <v>3.7341210413673283</v>
      </c>
      <c r="W85" s="113">
        <f t="shared" si="39"/>
        <v>3.6542142943861262</v>
      </c>
      <c r="X85" s="113">
        <f t="shared" si="39"/>
        <v>3.5040861342845671</v>
      </c>
      <c r="Y85" s="113">
        <f t="shared" si="39"/>
        <v>3.4965401082610774</v>
      </c>
      <c r="Z85" s="113">
        <f t="shared" si="39"/>
        <v>3.4873771089199286</v>
      </c>
      <c r="AA85" s="113">
        <f t="shared" si="39"/>
        <v>3.4625900178606299</v>
      </c>
      <c r="AB85" s="113">
        <f t="shared" si="39"/>
        <v>3.5387939194585161</v>
      </c>
      <c r="AC85" s="113">
        <f t="shared" si="39"/>
        <v>3.4907850261900721</v>
      </c>
      <c r="AD85" s="113">
        <f t="shared" si="39"/>
        <v>3.607791427425036</v>
      </c>
      <c r="AE85" s="113">
        <f t="shared" si="39"/>
        <v>3.6683784796053844</v>
      </c>
      <c r="AF85" s="114">
        <f>MIN(AF83-SUM(AF67:AF78),     IF(AF84="",  10000,   AF84-SUM(AF67:AF75,AF77:AF78)))</f>
        <v>2.5153410451459184</v>
      </c>
      <c r="AG85" s="114">
        <f t="shared" ref="AG85:AL85" si="40">MIN(AG83-SUM(AG67:AG78),     IF(AG84="",  10000,   AG84-SUM(AG67:AG75,AG77:AG78)))</f>
        <v>0.72593449082216921</v>
      </c>
      <c r="AH85" s="114">
        <f t="shared" si="40"/>
        <v>-1.0634720635015773</v>
      </c>
      <c r="AI85" s="114">
        <f t="shared" si="40"/>
        <v>-2.8478355572224583</v>
      </c>
      <c r="AJ85" s="114">
        <f t="shared" si="40"/>
        <v>-4.6321990509433375</v>
      </c>
      <c r="AK85" s="114">
        <f t="shared" si="40"/>
        <v>-4.8928965467047156</v>
      </c>
      <c r="AL85" s="114">
        <f t="shared" si="40"/>
        <v>-5.1535940424660964</v>
      </c>
      <c r="AM85" s="85"/>
      <c r="AN85" s="85"/>
      <c r="BI85" s="38"/>
      <c r="BJ85" s="38"/>
      <c r="BK85" s="38"/>
      <c r="BL85" s="38"/>
      <c r="BM85" s="38"/>
      <c r="BN85" s="38"/>
      <c r="BO85" s="38"/>
      <c r="BP85" s="38"/>
      <c r="BQ85" s="38"/>
    </row>
    <row r="86" spans="2:69" x14ac:dyDescent="0.3">
      <c r="B86" s="38" t="s">
        <v>147</v>
      </c>
      <c r="C86" s="110">
        <f>C84-C85</f>
        <v>1.4923642251287954</v>
      </c>
      <c r="D86" s="110">
        <f t="shared" ref="D86:AE86" si="41">D84-D85</f>
        <v>1.395592901183516</v>
      </c>
      <c r="E86" s="110">
        <f t="shared" si="41"/>
        <v>1.1609817662749027</v>
      </c>
      <c r="F86" s="110">
        <f t="shared" si="41"/>
        <v>1.0899490827117262</v>
      </c>
      <c r="G86" s="110">
        <f t="shared" si="41"/>
        <v>1.0667667724935272</v>
      </c>
      <c r="H86" s="110">
        <f t="shared" si="41"/>
        <v>1.0792129562253474</v>
      </c>
      <c r="I86" s="110">
        <f t="shared" si="41"/>
        <v>1.0818857271881384</v>
      </c>
      <c r="J86" s="110">
        <f t="shared" si="41"/>
        <v>1.1535175899664791</v>
      </c>
      <c r="K86" s="110">
        <f t="shared" si="41"/>
        <v>1.2777285694925582</v>
      </c>
      <c r="L86" s="110">
        <f t="shared" si="41"/>
        <v>1.2969262473597154</v>
      </c>
      <c r="M86" s="110">
        <f t="shared" si="41"/>
        <v>1.2273235357950436</v>
      </c>
      <c r="N86" s="110">
        <f t="shared" si="41"/>
        <v>1.1888570727844971</v>
      </c>
      <c r="O86" s="110">
        <f t="shared" si="41"/>
        <v>1.1550003546648426</v>
      </c>
      <c r="P86" s="110">
        <f t="shared" si="41"/>
        <v>1.1202031190466046</v>
      </c>
      <c r="Q86" s="110">
        <f t="shared" si="41"/>
        <v>1.0996210391359469</v>
      </c>
      <c r="R86" s="110">
        <f t="shared" si="41"/>
        <v>1.0782239667363931</v>
      </c>
      <c r="S86" s="110">
        <f t="shared" si="41"/>
        <v>1.4886807072664321</v>
      </c>
      <c r="T86" s="110">
        <f t="shared" si="41"/>
        <v>1.4428212097026871</v>
      </c>
      <c r="U86" s="110">
        <f t="shared" si="41"/>
        <v>1.5241025599831755</v>
      </c>
      <c r="V86" s="110">
        <f t="shared" si="41"/>
        <v>1.2714792973444213</v>
      </c>
      <c r="W86" s="110">
        <f t="shared" si="41"/>
        <v>1.2747099957324557</v>
      </c>
      <c r="X86" s="110">
        <f t="shared" si="41"/>
        <v>1.1768707336260706</v>
      </c>
      <c r="Y86" s="110">
        <f t="shared" si="41"/>
        <v>1.1869960921060962</v>
      </c>
      <c r="Z86" s="110">
        <f t="shared" si="41"/>
        <v>1.2011610367088421</v>
      </c>
      <c r="AA86" s="110">
        <f t="shared" si="41"/>
        <v>1.2595072401037113</v>
      </c>
      <c r="AB86" s="110">
        <f t="shared" si="41"/>
        <v>1.2610146830140256</v>
      </c>
      <c r="AC86" s="110">
        <f t="shared" si="41"/>
        <v>1.2638105264908388</v>
      </c>
      <c r="AD86" s="110">
        <f t="shared" si="41"/>
        <v>1.2277155187823969</v>
      </c>
      <c r="AE86" s="110">
        <f t="shared" si="41"/>
        <v>1.188575122995279</v>
      </c>
      <c r="AF86" s="133">
        <f>IF(AF84="",AF83-AF85-AF76,AF84-AF85)</f>
        <v>1.1899985619135478</v>
      </c>
      <c r="AG86" s="133">
        <f t="shared" ref="AG86:AL86" si="42">IF(AG84="",AG83-AG85-AG76,AG84-AG85)</f>
        <v>1.1288288493980643</v>
      </c>
      <c r="AH86" s="133">
        <f t="shared" si="42"/>
        <v>1.067659136882579</v>
      </c>
      <c r="AI86" s="133">
        <f t="shared" si="42"/>
        <v>1.0014463637642272</v>
      </c>
      <c r="AJ86" s="133">
        <f t="shared" si="42"/>
        <v>0.93523359064587464</v>
      </c>
      <c r="AK86" s="133">
        <f t="shared" si="42"/>
        <v>0.8690208175275238</v>
      </c>
      <c r="AL86" s="133">
        <f t="shared" si="42"/>
        <v>0.80280804440917208</v>
      </c>
      <c r="AM86" s="85"/>
      <c r="AN86" s="85"/>
      <c r="BI86" s="38"/>
      <c r="BJ86" s="38"/>
      <c r="BK86" s="38"/>
      <c r="BL86" s="38"/>
      <c r="BM86" s="38"/>
      <c r="BN86" s="38"/>
      <c r="BO86" s="38"/>
      <c r="BP86" s="38"/>
      <c r="BQ86" s="38"/>
    </row>
    <row r="87" spans="2:69" x14ac:dyDescent="0.3">
      <c r="BI87" s="38"/>
      <c r="BJ87" s="38"/>
      <c r="BK87" s="38"/>
      <c r="BL87" s="38"/>
      <c r="BM87" s="38"/>
      <c r="BN87" s="38"/>
      <c r="BO87" s="38"/>
      <c r="BP87" s="38"/>
      <c r="BQ87" s="38"/>
    </row>
    <row r="88" spans="2:69" x14ac:dyDescent="0.3">
      <c r="BI88" s="38"/>
      <c r="BJ88" s="38"/>
      <c r="BK88" s="38"/>
      <c r="BL88" s="38"/>
      <c r="BM88" s="38"/>
      <c r="BN88" s="38"/>
      <c r="BO88" s="38"/>
      <c r="BP88" s="38"/>
      <c r="BQ88" s="38"/>
    </row>
    <row r="89" spans="2:69" x14ac:dyDescent="0.3">
      <c r="BI89" s="38"/>
      <c r="BJ89" s="38"/>
      <c r="BK89" s="38"/>
      <c r="BL89" s="38"/>
      <c r="BM89" s="38"/>
      <c r="BN89" s="38"/>
      <c r="BO89" s="38"/>
      <c r="BP89" s="38"/>
      <c r="BQ89" s="38"/>
    </row>
    <row r="90" spans="2:69" s="106" customFormat="1" x14ac:dyDescent="0.3">
      <c r="B90" s="105" t="s">
        <v>148</v>
      </c>
    </row>
    <row r="91" spans="2:69" s="106" customFormat="1" x14ac:dyDescent="0.3">
      <c r="B91" s="134" t="s">
        <v>149</v>
      </c>
    </row>
    <row r="93" spans="2:69" x14ac:dyDescent="0.3">
      <c r="B93" s="135" t="s">
        <v>150</v>
      </c>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148"/>
      <c r="AF93" s="148"/>
    </row>
    <row r="94" spans="2:69" x14ac:dyDescent="0.3">
      <c r="B94" s="128" t="s">
        <v>151</v>
      </c>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row>
    <row r="96" spans="2:69" x14ac:dyDescent="0.3">
      <c r="B96" s="135" t="s">
        <v>152</v>
      </c>
      <c r="C96" s="149" t="s">
        <v>153</v>
      </c>
      <c r="D96" s="149" t="s">
        <v>154</v>
      </c>
      <c r="E96" s="149" t="s">
        <v>155</v>
      </c>
      <c r="F96" s="149" t="s">
        <v>156</v>
      </c>
      <c r="G96" s="149" t="s">
        <v>157</v>
      </c>
      <c r="H96" s="149" t="s">
        <v>158</v>
      </c>
      <c r="I96" s="149" t="s">
        <v>159</v>
      </c>
      <c r="J96" s="149" t="s">
        <v>160</v>
      </c>
      <c r="K96" s="149" t="s">
        <v>161</v>
      </c>
      <c r="L96" s="149" t="s">
        <v>162</v>
      </c>
      <c r="M96" s="149" t="s">
        <v>163</v>
      </c>
      <c r="N96" s="149" t="s">
        <v>164</v>
      </c>
      <c r="O96" s="149" t="s">
        <v>165</v>
      </c>
      <c r="P96" s="149" t="s">
        <v>166</v>
      </c>
      <c r="Q96" s="149" t="s">
        <v>167</v>
      </c>
      <c r="R96" s="149" t="s">
        <v>168</v>
      </c>
      <c r="S96" s="149" t="s">
        <v>50</v>
      </c>
      <c r="T96" s="149" t="s">
        <v>169</v>
      </c>
      <c r="U96" s="149" t="s">
        <v>170</v>
      </c>
      <c r="V96" s="149" t="s">
        <v>171</v>
      </c>
      <c r="W96" s="149" t="s">
        <v>172</v>
      </c>
      <c r="X96" s="149" t="s">
        <v>66</v>
      </c>
      <c r="Y96" s="149" t="s">
        <v>67</v>
      </c>
      <c r="Z96" s="149" t="s">
        <v>68</v>
      </c>
      <c r="AA96" s="149" t="s">
        <v>69</v>
      </c>
      <c r="AB96" s="149" t="s">
        <v>70</v>
      </c>
      <c r="AC96" s="149" t="s">
        <v>71</v>
      </c>
      <c r="AD96" s="149" t="s">
        <v>72</v>
      </c>
      <c r="AE96" s="149" t="s">
        <v>73</v>
      </c>
      <c r="AF96" s="149" t="s">
        <v>173</v>
      </c>
    </row>
    <row r="97" spans="2:32" x14ac:dyDescent="0.3">
      <c r="B97" s="128" t="s">
        <v>174</v>
      </c>
      <c r="C97" s="150">
        <v>13.076410755189212</v>
      </c>
      <c r="D97" s="150">
        <v>13.076410755189212</v>
      </c>
      <c r="E97" s="150">
        <v>12.849704517932794</v>
      </c>
      <c r="F97" s="150">
        <v>12.743233684179257</v>
      </c>
      <c r="G97" s="150">
        <v>12.823858545928259</v>
      </c>
      <c r="H97" s="150">
        <v>12.709222930658507</v>
      </c>
      <c r="I97" s="150">
        <v>12.810896997555044</v>
      </c>
      <c r="J97" s="150">
        <v>12.858574832891478</v>
      </c>
      <c r="K97" s="150">
        <v>13.015404467091361</v>
      </c>
      <c r="L97" s="150">
        <v>13.153694646005683</v>
      </c>
      <c r="M97" s="150">
        <v>13.38061021669172</v>
      </c>
      <c r="N97" s="150">
        <v>13.409175278416805</v>
      </c>
      <c r="O97" s="150">
        <v>13.302048705520455</v>
      </c>
      <c r="P97" s="150">
        <v>13.408983447327868</v>
      </c>
      <c r="Q97" s="150">
        <v>13.355949881764436</v>
      </c>
      <c r="R97" s="150">
        <v>13.452408968929594</v>
      </c>
      <c r="S97" s="150">
        <v>13.301877580881433</v>
      </c>
      <c r="T97" s="150">
        <v>13.951329417557982</v>
      </c>
      <c r="U97" s="150">
        <v>14.257279377363167</v>
      </c>
      <c r="V97" s="150">
        <v>14.664146272397387</v>
      </c>
      <c r="W97" s="150">
        <v>14.295275958637317</v>
      </c>
      <c r="X97" s="150">
        <v>14.19067051544055</v>
      </c>
      <c r="Y97" s="150">
        <v>13.911481891679065</v>
      </c>
      <c r="Z97" s="150">
        <v>13.902814972101512</v>
      </c>
      <c r="AA97" s="150">
        <v>13.888209931377052</v>
      </c>
      <c r="AB97" s="150">
        <v>13.892622073002709</v>
      </c>
      <c r="AC97" s="150">
        <v>13.940801174084273</v>
      </c>
      <c r="AD97" s="150">
        <v>13.865017542781155</v>
      </c>
      <c r="AE97" s="150">
        <v>13.888659675232493</v>
      </c>
      <c r="AF97" s="150">
        <v>13.866713525328631</v>
      </c>
    </row>
    <row r="98" spans="2:32" x14ac:dyDescent="0.3">
      <c r="B98" s="128" t="s">
        <v>175</v>
      </c>
      <c r="C98" s="150">
        <v>1.8694524766967999</v>
      </c>
      <c r="D98" s="150">
        <v>1.8694524766967999</v>
      </c>
      <c r="E98" s="150">
        <v>1.783896114035</v>
      </c>
      <c r="F98" s="150">
        <v>1.9269392824078</v>
      </c>
      <c r="G98" s="150">
        <v>2.0392542412926002</v>
      </c>
      <c r="H98" s="150">
        <v>1.9789728948964</v>
      </c>
      <c r="I98" s="150">
        <v>2.0700632162298001</v>
      </c>
      <c r="J98" s="150">
        <v>2.1270958193235003</v>
      </c>
      <c r="K98" s="150">
        <v>2.1675064553104999</v>
      </c>
      <c r="L98" s="150">
        <v>2.1616673885720004</v>
      </c>
      <c r="M98" s="150">
        <v>2.2219797961637</v>
      </c>
      <c r="N98" s="150">
        <v>2.2049750935957002</v>
      </c>
      <c r="O98" s="150">
        <v>2.0901406706816004</v>
      </c>
      <c r="P98" s="150">
        <v>2.1980213922183003</v>
      </c>
      <c r="Q98" s="150">
        <v>2.1874091057125002</v>
      </c>
      <c r="R98" s="150">
        <v>2.2872001664808002</v>
      </c>
      <c r="S98" s="150">
        <v>2.1729882736187003</v>
      </c>
      <c r="T98" s="150">
        <v>2.2355981622712</v>
      </c>
      <c r="U98" s="150">
        <v>2.3826865225568001</v>
      </c>
      <c r="V98" s="150">
        <v>2.2524320774526001</v>
      </c>
      <c r="W98" s="150">
        <v>2.1505041578784998</v>
      </c>
      <c r="X98" s="150">
        <v>2.0632677018293002</v>
      </c>
      <c r="Y98" s="150">
        <v>1.9150353980659001</v>
      </c>
      <c r="Z98" s="150">
        <v>1.8609872785224</v>
      </c>
      <c r="AA98" s="150">
        <v>1.8253811252403001</v>
      </c>
      <c r="AB98" s="150">
        <v>1.8373455890427999</v>
      </c>
      <c r="AC98" s="150">
        <v>1.8594444893157001</v>
      </c>
      <c r="AD98" s="150">
        <v>1.8351196826653999</v>
      </c>
      <c r="AE98" s="150">
        <v>1.8778838027610201</v>
      </c>
      <c r="AF98" s="150">
        <v>1.9199141423805599</v>
      </c>
    </row>
    <row r="99" spans="2:32" x14ac:dyDescent="0.3">
      <c r="B99" s="128" t="s">
        <v>139</v>
      </c>
      <c r="C99" s="150">
        <v>0.95767621537554415</v>
      </c>
      <c r="D99" s="150">
        <v>0.95767621537554415</v>
      </c>
      <c r="E99" s="150">
        <v>0.83743134839216071</v>
      </c>
      <c r="F99" s="150">
        <v>0.6079116919752301</v>
      </c>
      <c r="G99" s="150">
        <v>0.56521734998841677</v>
      </c>
      <c r="H99" s="150">
        <v>0.53091129167422224</v>
      </c>
      <c r="I99" s="150">
        <v>0.56455664888670531</v>
      </c>
      <c r="J99" s="150">
        <v>0.53869796317956009</v>
      </c>
      <c r="K99" s="150">
        <v>0.66374165578048461</v>
      </c>
      <c r="L99" s="150">
        <v>0.81111816931477587</v>
      </c>
      <c r="M99" s="150">
        <v>0.96423684601569382</v>
      </c>
      <c r="N99" s="150">
        <v>1.0095738734977309</v>
      </c>
      <c r="O99" s="150">
        <v>1.0045543474806107</v>
      </c>
      <c r="P99" s="150">
        <v>0.9918435187905259</v>
      </c>
      <c r="Q99" s="150">
        <v>0.97486008470909813</v>
      </c>
      <c r="R99" s="150">
        <v>0.97831954625362338</v>
      </c>
      <c r="S99" s="150">
        <v>0.95151686838406879</v>
      </c>
      <c r="T99" s="150">
        <v>1.4244966984249785</v>
      </c>
      <c r="U99" s="150">
        <v>1.5552333647732828</v>
      </c>
      <c r="V99" s="150">
        <v>2.0857279364257888</v>
      </c>
      <c r="W99" s="150">
        <v>1.8779913322000279</v>
      </c>
      <c r="X99" s="150">
        <v>1.9106641993802072</v>
      </c>
      <c r="Y99" s="150">
        <v>1.8320043246120412</v>
      </c>
      <c r="Z99" s="150">
        <v>1.907130139450258</v>
      </c>
      <c r="AA99" s="150">
        <v>1.9472964985126733</v>
      </c>
      <c r="AB99" s="150">
        <v>1.9313770756745845</v>
      </c>
      <c r="AC99" s="150">
        <v>1.9982238404949022</v>
      </c>
      <c r="AD99" s="150">
        <v>1.9869832755709018</v>
      </c>
      <c r="AE99" s="150">
        <v>2.0256572529058552</v>
      </c>
      <c r="AF99" s="150">
        <v>2.0257001330163402</v>
      </c>
    </row>
    <row r="100" spans="2:32" x14ac:dyDescent="0.3">
      <c r="B100" s="128" t="s">
        <v>140</v>
      </c>
      <c r="C100" s="150">
        <v>0.6782739593503706</v>
      </c>
      <c r="D100" s="150">
        <v>0.6782739593503706</v>
      </c>
      <c r="E100" s="150">
        <v>0.65976039314756552</v>
      </c>
      <c r="F100" s="150">
        <v>0.64259418871242269</v>
      </c>
      <c r="G100" s="150">
        <v>0.64531039919289412</v>
      </c>
      <c r="H100" s="150">
        <v>0.65072290644474129</v>
      </c>
      <c r="I100" s="150">
        <v>0.62860877019262307</v>
      </c>
      <c r="J100" s="150">
        <v>0.64081753483384707</v>
      </c>
      <c r="K100" s="150">
        <v>0.63413372821685465</v>
      </c>
      <c r="L100" s="150">
        <v>0.64478700305173897</v>
      </c>
      <c r="M100" s="150">
        <v>0.64897195677316266</v>
      </c>
      <c r="N100" s="150">
        <v>0.63157476148863356</v>
      </c>
      <c r="O100" s="150">
        <v>0.63243629561013603</v>
      </c>
      <c r="P100" s="150">
        <v>0.61656307712624292</v>
      </c>
      <c r="Q100" s="150">
        <v>0.609053486315427</v>
      </c>
      <c r="R100" s="150">
        <v>0.60030999375684402</v>
      </c>
      <c r="S100" s="150">
        <v>0.60468574597499414</v>
      </c>
      <c r="T100" s="150">
        <v>0.63015426834622512</v>
      </c>
      <c r="U100" s="150">
        <v>0.64790326549859534</v>
      </c>
      <c r="V100" s="150">
        <v>0.66126995463861227</v>
      </c>
      <c r="W100" s="150">
        <v>0.64662988147272626</v>
      </c>
      <c r="X100" s="150">
        <v>0.63125115426278744</v>
      </c>
      <c r="Y100" s="150">
        <v>0.63078935468341524</v>
      </c>
      <c r="Z100" s="150">
        <v>0.63329015215734208</v>
      </c>
      <c r="AA100" s="150">
        <v>0.62260657485247262</v>
      </c>
      <c r="AB100" s="150">
        <v>0.67065369819246934</v>
      </c>
      <c r="AC100" s="150">
        <v>0.65897055904394408</v>
      </c>
      <c r="AD100" s="150">
        <v>0.66289035914567196</v>
      </c>
      <c r="AE100" s="150">
        <v>0.66648225445444143</v>
      </c>
      <c r="AF100" s="150">
        <v>0.6349660662008898</v>
      </c>
    </row>
    <row r="101" spans="2:32" x14ac:dyDescent="0.3">
      <c r="B101" s="128" t="s">
        <v>141</v>
      </c>
      <c r="C101" s="150">
        <v>9.3435391812552187</v>
      </c>
      <c r="D101" s="150">
        <v>9.3435391812552187</v>
      </c>
      <c r="E101" s="150">
        <v>9.3329390496228974</v>
      </c>
      <c r="F101" s="150">
        <v>9.3150267605094417</v>
      </c>
      <c r="G101" s="150">
        <v>9.3077432015539294</v>
      </c>
      <c r="H101" s="150">
        <v>9.2746857399842142</v>
      </c>
      <c r="I101" s="150">
        <v>9.2598580819037366</v>
      </c>
      <c r="J101" s="150">
        <v>9.2490135005171261</v>
      </c>
      <c r="K101" s="150">
        <v>9.2385821752914943</v>
      </c>
      <c r="L101" s="150">
        <v>9.231676220471476</v>
      </c>
      <c r="M101" s="150">
        <v>9.2326452989206089</v>
      </c>
      <c r="N101" s="150">
        <v>9.2381258031091011</v>
      </c>
      <c r="O101" s="150">
        <v>9.2405311810864532</v>
      </c>
      <c r="P101" s="150">
        <v>9.2558618199730489</v>
      </c>
      <c r="Q101" s="150">
        <v>9.2432474434844014</v>
      </c>
      <c r="R101" s="150">
        <v>9.241072264895644</v>
      </c>
      <c r="S101" s="150">
        <v>9.2424136507436572</v>
      </c>
      <c r="T101" s="150">
        <v>9.3030404743893236</v>
      </c>
      <c r="U101" s="150">
        <v>9.3102236588710365</v>
      </c>
      <c r="V101" s="150">
        <v>9.3212351563145202</v>
      </c>
      <c r="W101" s="150">
        <v>9.2896756199255677</v>
      </c>
      <c r="X101" s="150">
        <v>9.2617462253219713</v>
      </c>
      <c r="Y101" s="150">
        <v>9.2305250237684273</v>
      </c>
      <c r="Z101" s="150">
        <v>9.2192787717343361</v>
      </c>
      <c r="AA101" s="150">
        <v>9.1996717857482828</v>
      </c>
      <c r="AB101" s="150">
        <v>9.1705248150383696</v>
      </c>
      <c r="AC101" s="150">
        <v>9.1409925716117311</v>
      </c>
      <c r="AD101" s="150">
        <v>9.1104219901002441</v>
      </c>
      <c r="AE101" s="150">
        <v>9.0531527290250597</v>
      </c>
      <c r="AF101" s="150">
        <v>9.0097599227279659</v>
      </c>
    </row>
    <row r="102" spans="2:32" x14ac:dyDescent="0.3">
      <c r="B102" s="128" t="s">
        <v>142</v>
      </c>
      <c r="C102" s="150">
        <v>0.22746892251127798</v>
      </c>
      <c r="D102" s="150">
        <v>0.22746892251127798</v>
      </c>
      <c r="E102" s="150">
        <v>0.23567761273517043</v>
      </c>
      <c r="F102" s="150">
        <v>0.25076176057436234</v>
      </c>
      <c r="G102" s="150">
        <v>0.26633335390041901</v>
      </c>
      <c r="H102" s="150">
        <v>0.27393009765892873</v>
      </c>
      <c r="I102" s="150">
        <v>0.28781028034218153</v>
      </c>
      <c r="J102" s="150">
        <v>0.30295001503744506</v>
      </c>
      <c r="K102" s="150">
        <v>0.3114404524920274</v>
      </c>
      <c r="L102" s="150">
        <v>0.30444586459569062</v>
      </c>
      <c r="M102" s="150">
        <v>0.31277631881855322</v>
      </c>
      <c r="N102" s="150">
        <v>0.32492574672564223</v>
      </c>
      <c r="O102" s="150">
        <v>0.33438621066165497</v>
      </c>
      <c r="P102" s="150">
        <v>0.34669363921975088</v>
      </c>
      <c r="Q102" s="150">
        <v>0.34137976154301103</v>
      </c>
      <c r="R102" s="150">
        <v>0.34550699754268421</v>
      </c>
      <c r="S102" s="150">
        <v>0.33027304216001402</v>
      </c>
      <c r="T102" s="150">
        <v>0.35803981412625374</v>
      </c>
      <c r="U102" s="150">
        <v>0.3612325656634528</v>
      </c>
      <c r="V102" s="150">
        <v>0.34348114756586562</v>
      </c>
      <c r="W102" s="150">
        <v>0.33047496716049618</v>
      </c>
      <c r="X102" s="150">
        <v>0.32374123464628612</v>
      </c>
      <c r="Y102" s="150">
        <v>0.30312779054928152</v>
      </c>
      <c r="Z102" s="150">
        <v>0.28212863023717372</v>
      </c>
      <c r="AA102" s="150">
        <v>0.29325394702332486</v>
      </c>
      <c r="AB102" s="150">
        <v>0.2827208950544865</v>
      </c>
      <c r="AC102" s="150">
        <v>0.28316971361799548</v>
      </c>
      <c r="AD102" s="150">
        <v>0.26960223529893707</v>
      </c>
      <c r="AE102" s="150">
        <v>0.26548363608611752</v>
      </c>
      <c r="AF102" s="150">
        <v>0.27637326100287368</v>
      </c>
    </row>
    <row r="103" spans="2:32" x14ac:dyDescent="0.3">
      <c r="B103" s="128" t="s">
        <v>143</v>
      </c>
      <c r="C103" s="151" t="s">
        <v>15</v>
      </c>
      <c r="D103" s="151" t="s">
        <v>15</v>
      </c>
      <c r="E103" s="151" t="s">
        <v>15</v>
      </c>
      <c r="F103" s="151" t="s">
        <v>15</v>
      </c>
      <c r="G103" s="151" t="s">
        <v>15</v>
      </c>
      <c r="H103" s="151" t="s">
        <v>15</v>
      </c>
      <c r="I103" s="151" t="s">
        <v>15</v>
      </c>
      <c r="J103" s="151" t="s">
        <v>15</v>
      </c>
      <c r="K103" s="151" t="s">
        <v>15</v>
      </c>
      <c r="L103" s="151" t="s">
        <v>15</v>
      </c>
      <c r="M103" s="151" t="s">
        <v>15</v>
      </c>
      <c r="N103" s="151" t="s">
        <v>15</v>
      </c>
      <c r="O103" s="151" t="s">
        <v>15</v>
      </c>
      <c r="P103" s="151" t="s">
        <v>15</v>
      </c>
      <c r="Q103" s="151" t="s">
        <v>15</v>
      </c>
      <c r="R103" s="151" t="s">
        <v>15</v>
      </c>
      <c r="S103" s="151" t="s">
        <v>15</v>
      </c>
      <c r="T103" s="151" t="s">
        <v>15</v>
      </c>
      <c r="U103" s="151" t="s">
        <v>15</v>
      </c>
      <c r="V103" s="151" t="s">
        <v>15</v>
      </c>
      <c r="W103" s="151" t="s">
        <v>15</v>
      </c>
      <c r="X103" s="151" t="s">
        <v>15</v>
      </c>
      <c r="Y103" s="151" t="s">
        <v>15</v>
      </c>
      <c r="Z103" s="151" t="s">
        <v>15</v>
      </c>
      <c r="AA103" s="151" t="s">
        <v>15</v>
      </c>
      <c r="AB103" s="151" t="s">
        <v>15</v>
      </c>
      <c r="AC103" s="151" t="s">
        <v>15</v>
      </c>
      <c r="AD103" s="151" t="s">
        <v>15</v>
      </c>
      <c r="AE103" s="151" t="s">
        <v>15</v>
      </c>
      <c r="AF103" s="151" t="s">
        <v>189</v>
      </c>
    </row>
    <row r="104" spans="2:32" x14ac:dyDescent="0.3">
      <c r="C104" s="138"/>
    </row>
    <row r="105" spans="2:32" x14ac:dyDescent="0.3">
      <c r="C105" s="138"/>
    </row>
    <row r="106" spans="2:32" x14ac:dyDescent="0.3">
      <c r="B106" s="135" t="s">
        <v>176</v>
      </c>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c r="AA106" s="148"/>
      <c r="AB106" s="148"/>
      <c r="AC106" s="148"/>
      <c r="AD106" s="148"/>
      <c r="AE106" s="148"/>
      <c r="AF106" s="148"/>
    </row>
    <row r="107" spans="2:32" x14ac:dyDescent="0.3">
      <c r="B107" s="128" t="s">
        <v>177</v>
      </c>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c r="AA107" s="148"/>
      <c r="AB107" s="148"/>
      <c r="AC107" s="148"/>
      <c r="AD107" s="148"/>
      <c r="AE107" s="148"/>
      <c r="AF107" s="148"/>
    </row>
    <row r="108" spans="2:32" x14ac:dyDescent="0.3">
      <c r="C108" s="138"/>
    </row>
    <row r="109" spans="2:32" x14ac:dyDescent="0.3">
      <c r="B109" s="135" t="s">
        <v>152</v>
      </c>
      <c r="C109" s="149" t="s">
        <v>153</v>
      </c>
      <c r="D109" s="149" t="s">
        <v>154</v>
      </c>
      <c r="E109" s="149" t="s">
        <v>155</v>
      </c>
      <c r="F109" s="149" t="s">
        <v>156</v>
      </c>
      <c r="G109" s="149" t="s">
        <v>157</v>
      </c>
      <c r="H109" s="149" t="s">
        <v>158</v>
      </c>
      <c r="I109" s="149" t="s">
        <v>159</v>
      </c>
      <c r="J109" s="149" t="s">
        <v>160</v>
      </c>
      <c r="K109" s="149" t="s">
        <v>161</v>
      </c>
      <c r="L109" s="149" t="s">
        <v>162</v>
      </c>
      <c r="M109" s="149" t="s">
        <v>163</v>
      </c>
      <c r="N109" s="149" t="s">
        <v>164</v>
      </c>
      <c r="O109" s="149" t="s">
        <v>165</v>
      </c>
      <c r="P109" s="149" t="s">
        <v>166</v>
      </c>
      <c r="Q109" s="149" t="s">
        <v>167</v>
      </c>
      <c r="R109" s="149" t="s">
        <v>168</v>
      </c>
      <c r="S109" s="149" t="s">
        <v>50</v>
      </c>
      <c r="T109" s="149" t="s">
        <v>169</v>
      </c>
      <c r="U109" s="149" t="s">
        <v>170</v>
      </c>
      <c r="V109" s="149" t="s">
        <v>171</v>
      </c>
      <c r="W109" s="149" t="s">
        <v>172</v>
      </c>
      <c r="X109" s="149" t="s">
        <v>66</v>
      </c>
      <c r="Y109" s="149" t="s">
        <v>67</v>
      </c>
      <c r="Z109" s="149" t="s">
        <v>68</v>
      </c>
      <c r="AA109" s="149" t="s">
        <v>69</v>
      </c>
      <c r="AB109" s="149" t="s">
        <v>70</v>
      </c>
      <c r="AC109" s="149" t="s">
        <v>71</v>
      </c>
      <c r="AD109" s="149" t="s">
        <v>72</v>
      </c>
      <c r="AE109" s="149" t="s">
        <v>73</v>
      </c>
      <c r="AF109" s="149" t="s">
        <v>173</v>
      </c>
    </row>
    <row r="110" spans="2:32" x14ac:dyDescent="0.3">
      <c r="B110" s="128" t="s">
        <v>174</v>
      </c>
      <c r="C110" s="150">
        <v>7.8714079085093278</v>
      </c>
      <c r="D110" s="150">
        <v>7.8714079085093278</v>
      </c>
      <c r="E110" s="150">
        <v>7.738612206519349</v>
      </c>
      <c r="F110" s="150">
        <v>7.8670713488454078</v>
      </c>
      <c r="G110" s="150">
        <v>8.0182742964567044</v>
      </c>
      <c r="H110" s="150">
        <v>7.9274247209162345</v>
      </c>
      <c r="I110" s="150">
        <v>8.0175005832678856</v>
      </c>
      <c r="J110" s="150">
        <v>8.0615160270135284</v>
      </c>
      <c r="K110" s="150">
        <v>8.1490375802737613</v>
      </c>
      <c r="L110" s="150">
        <v>8.1661315736453819</v>
      </c>
      <c r="M110" s="150">
        <v>8.3775100499549318</v>
      </c>
      <c r="N110" s="150">
        <v>8.4812368493394352</v>
      </c>
      <c r="O110" s="150">
        <v>8.416084916173654</v>
      </c>
      <c r="P110" s="150">
        <v>8.5617716404680344</v>
      </c>
      <c r="Q110" s="150">
        <v>8.5463053257039796</v>
      </c>
      <c r="R110" s="150">
        <v>8.6699246041417073</v>
      </c>
      <c r="S110" s="150">
        <v>8.5452268745353948</v>
      </c>
      <c r="T110" s="150">
        <v>8.7816528523093282</v>
      </c>
      <c r="U110" s="150">
        <v>9.1564336581714247</v>
      </c>
      <c r="V110" s="150">
        <v>9.4883504615759069</v>
      </c>
      <c r="W110" s="150">
        <v>9.3735395191792925</v>
      </c>
      <c r="X110" s="150">
        <v>9.2672307827453402</v>
      </c>
      <c r="Y110" s="150">
        <v>9.0881529705687427</v>
      </c>
      <c r="Z110" s="150">
        <v>9.070993322329457</v>
      </c>
      <c r="AA110" s="150">
        <v>9.0429863813022511</v>
      </c>
      <c r="AB110" s="150">
        <v>8.9926222725050806</v>
      </c>
      <c r="AC110" s="150">
        <v>9.0401642467670058</v>
      </c>
      <c r="AD110" s="150">
        <v>8.9639870720746035</v>
      </c>
      <c r="AE110" s="150">
        <v>9.025173066124422</v>
      </c>
      <c r="AF110" s="150">
        <v>9.0860784137622108</v>
      </c>
    </row>
    <row r="111" spans="2:32" x14ac:dyDescent="0.3">
      <c r="B111" s="128" t="s">
        <v>175</v>
      </c>
      <c r="C111" s="150">
        <v>1.8330582533265001</v>
      </c>
      <c r="D111" s="150">
        <v>1.8330582533265001</v>
      </c>
      <c r="E111" s="150">
        <v>1.7481214887339001</v>
      </c>
      <c r="F111" s="150">
        <v>1.8909199883037</v>
      </c>
      <c r="G111" s="150">
        <v>2.0009174459827999</v>
      </c>
      <c r="H111" s="150">
        <v>1.9414317791696001</v>
      </c>
      <c r="I111" s="150">
        <v>2.0280875124314002</v>
      </c>
      <c r="J111" s="150">
        <v>2.0845690618119002</v>
      </c>
      <c r="K111" s="150">
        <v>2.1209916446841</v>
      </c>
      <c r="L111" s="150">
        <v>2.1141175526912002</v>
      </c>
      <c r="M111" s="150">
        <v>2.1719981045557</v>
      </c>
      <c r="N111" s="150">
        <v>2.15486710331</v>
      </c>
      <c r="O111" s="150">
        <v>2.0415811227494003</v>
      </c>
      <c r="P111" s="150">
        <v>2.1497419680982999</v>
      </c>
      <c r="Q111" s="150">
        <v>2.1407922955729002</v>
      </c>
      <c r="R111" s="150">
        <v>2.23609363458</v>
      </c>
      <c r="S111" s="150">
        <v>2.1217754929213002</v>
      </c>
      <c r="T111" s="150">
        <v>2.1910557079976001</v>
      </c>
      <c r="U111" s="150">
        <v>2.3365433147553998</v>
      </c>
      <c r="V111" s="150">
        <v>2.20878952162</v>
      </c>
      <c r="W111" s="150">
        <v>2.1142154461713001</v>
      </c>
      <c r="X111" s="150">
        <v>2.0289945924952999</v>
      </c>
      <c r="Y111" s="150">
        <v>1.8844120897576999</v>
      </c>
      <c r="Z111" s="150">
        <v>1.8322048129649999</v>
      </c>
      <c r="AA111" s="150">
        <v>1.7969753927463001</v>
      </c>
      <c r="AB111" s="150">
        <v>1.8039381466304001</v>
      </c>
      <c r="AC111" s="150">
        <v>1.82791383026</v>
      </c>
      <c r="AD111" s="150">
        <v>1.8030770460019001</v>
      </c>
      <c r="AE111" s="150">
        <v>1.8449635469278001</v>
      </c>
      <c r="AF111" s="150">
        <v>1.8893030238558999</v>
      </c>
    </row>
    <row r="112" spans="2:32" x14ac:dyDescent="0.3">
      <c r="B112" s="128" t="s">
        <v>139</v>
      </c>
      <c r="C112" s="150">
        <v>0.4073940954786972</v>
      </c>
      <c r="D112" s="150">
        <v>0.4073940954786972</v>
      </c>
      <c r="E112" s="150">
        <v>0.3729937316924794</v>
      </c>
      <c r="F112" s="150">
        <v>0.37624613579121119</v>
      </c>
      <c r="G112" s="150">
        <v>0.42519022237980481</v>
      </c>
      <c r="H112" s="150">
        <v>0.42627975231116561</v>
      </c>
      <c r="I112" s="150">
        <v>0.4436772869945636</v>
      </c>
      <c r="J112" s="150">
        <v>0.44304091007431279</v>
      </c>
      <c r="K112" s="150">
        <v>0.50225057714928623</v>
      </c>
      <c r="L112" s="150">
        <v>0.53009662335044638</v>
      </c>
      <c r="M112" s="150">
        <v>0.6789684791556938</v>
      </c>
      <c r="N112" s="150">
        <v>0.78878462290266227</v>
      </c>
      <c r="O112" s="150">
        <v>0.83099985020010503</v>
      </c>
      <c r="P112" s="150">
        <v>0.84829922459167828</v>
      </c>
      <c r="Q112" s="150">
        <v>0.84917033703053202</v>
      </c>
      <c r="R112" s="150">
        <v>0.87290942034800345</v>
      </c>
      <c r="S112" s="150">
        <v>0.85586422818008423</v>
      </c>
      <c r="T112" s="150">
        <v>0.96487806850462643</v>
      </c>
      <c r="U112" s="150">
        <v>1.1626748518740457</v>
      </c>
      <c r="V112" s="150">
        <v>1.6042994461596916</v>
      </c>
      <c r="W112" s="150">
        <v>1.6156890416960279</v>
      </c>
      <c r="X112" s="150">
        <v>1.6227849320908265</v>
      </c>
      <c r="Y112" s="150">
        <v>1.6172742856868669</v>
      </c>
      <c r="Z112" s="150">
        <v>1.6601099108360775</v>
      </c>
      <c r="AA112" s="150">
        <v>1.6860925774736282</v>
      </c>
      <c r="AB112" s="150">
        <v>1.65456105933023</v>
      </c>
      <c r="AC112" s="150">
        <v>1.7070898287985159</v>
      </c>
      <c r="AD112" s="150">
        <v>1.6835786758881719</v>
      </c>
      <c r="AE112" s="150">
        <v>1.7588416708972361</v>
      </c>
      <c r="AF112" s="150">
        <v>1.7726562860394843</v>
      </c>
    </row>
    <row r="113" spans="2:32" x14ac:dyDescent="0.3">
      <c r="B113" s="128" t="s">
        <v>140</v>
      </c>
      <c r="C113" s="150">
        <v>5.5000000000000002E-5</v>
      </c>
      <c r="D113" s="150">
        <v>5.5000000000000002E-5</v>
      </c>
      <c r="E113" s="150">
        <v>5.7346700000000004E-5</v>
      </c>
      <c r="F113" s="150">
        <v>5.9033299999999996E-5</v>
      </c>
      <c r="G113" s="150">
        <v>5.85933E-5</v>
      </c>
      <c r="H113" s="150">
        <v>5.88867E-5</v>
      </c>
      <c r="I113" s="150">
        <v>6.1160000000000004E-5</v>
      </c>
      <c r="J113" s="150">
        <v>6.5633300000000007E-5</v>
      </c>
      <c r="K113" s="150">
        <v>6.2479999999999998E-5</v>
      </c>
      <c r="L113" s="150">
        <v>7.5679999999999994E-5</v>
      </c>
      <c r="M113" s="150">
        <v>7.2086700000000009E-5</v>
      </c>
      <c r="N113" s="150">
        <v>7.4213299999999996E-5</v>
      </c>
      <c r="O113" s="150">
        <v>7.9478699999999995E-5</v>
      </c>
      <c r="P113" s="150">
        <v>8.0080000000000006E-5</v>
      </c>
      <c r="Q113" s="150">
        <v>2.5366866300000003E-3</v>
      </c>
      <c r="R113" s="150">
        <v>2.71260997E-3</v>
      </c>
      <c r="S113" s="150">
        <v>3.6002423000000001E-3</v>
      </c>
      <c r="T113" s="150">
        <v>3.6744593999999998E-3</v>
      </c>
      <c r="U113" s="150">
        <v>5.0163421600000003E-3</v>
      </c>
      <c r="V113" s="150">
        <v>5.7195883199999999E-3</v>
      </c>
      <c r="W113" s="150">
        <v>4.2165535000000002E-3</v>
      </c>
      <c r="X113" s="150">
        <v>2.4347698000000001E-3</v>
      </c>
      <c r="Y113" s="150">
        <v>2.3997588400000002E-3</v>
      </c>
      <c r="Z113" s="150">
        <v>4.2253844600000003E-3</v>
      </c>
      <c r="AA113" s="150">
        <v>4.3091387000000004E-3</v>
      </c>
      <c r="AB113" s="150">
        <v>4.0908119000000005E-3</v>
      </c>
      <c r="AC113" s="150">
        <v>3.7902604000000003E-3</v>
      </c>
      <c r="AD113" s="150">
        <v>4.1293043E-3</v>
      </c>
      <c r="AE113" s="150">
        <v>3.9862096000000003E-3</v>
      </c>
      <c r="AF113" s="150">
        <v>6.4191697100000004E-3</v>
      </c>
    </row>
    <row r="114" spans="2:32" x14ac:dyDescent="0.3">
      <c r="B114" s="128" t="s">
        <v>141</v>
      </c>
      <c r="C114" s="150">
        <v>5.6236049876488803</v>
      </c>
      <c r="D114" s="150">
        <v>5.6236049876488803</v>
      </c>
      <c r="E114" s="150">
        <v>5.610202546715005</v>
      </c>
      <c r="F114" s="150">
        <v>5.592804281786389</v>
      </c>
      <c r="G114" s="150">
        <v>5.5861122801893375</v>
      </c>
      <c r="H114" s="150">
        <v>5.5541280555297092</v>
      </c>
      <c r="I114" s="150">
        <v>5.5408006051153018</v>
      </c>
      <c r="J114" s="150">
        <v>5.529473619987451</v>
      </c>
      <c r="K114" s="150">
        <v>5.5215239817087358</v>
      </c>
      <c r="L114" s="150">
        <v>5.5182754466490618</v>
      </c>
      <c r="M114" s="150">
        <v>5.5235551252096382</v>
      </c>
      <c r="N114" s="150">
        <v>5.5347699857292012</v>
      </c>
      <c r="O114" s="150">
        <v>5.5408426812429319</v>
      </c>
      <c r="P114" s="150">
        <v>5.5612493181413125</v>
      </c>
      <c r="Q114" s="150">
        <v>5.5517528223806476</v>
      </c>
      <c r="R114" s="150">
        <v>5.5530375847211628</v>
      </c>
      <c r="S114" s="150">
        <v>5.5592581164132291</v>
      </c>
      <c r="T114" s="150">
        <v>5.6172500608943423</v>
      </c>
      <c r="U114" s="150">
        <v>5.6443356353679723</v>
      </c>
      <c r="V114" s="150">
        <v>5.6634098806526003</v>
      </c>
      <c r="W114" s="150">
        <v>5.6333599131748961</v>
      </c>
      <c r="X114" s="150">
        <v>5.6071061155489907</v>
      </c>
      <c r="Y114" s="150">
        <v>5.5775142159495372</v>
      </c>
      <c r="Z114" s="150">
        <v>5.5681075745858202</v>
      </c>
      <c r="AA114" s="150">
        <v>5.5502146561540036</v>
      </c>
      <c r="AB114" s="150">
        <v>5.5229404017278307</v>
      </c>
      <c r="AC114" s="150">
        <v>5.4949090826275162</v>
      </c>
      <c r="AD114" s="150">
        <v>5.4664481751941141</v>
      </c>
      <c r="AE114" s="150">
        <v>5.4102997719108767</v>
      </c>
      <c r="AF114" s="150">
        <v>5.4115499073727804</v>
      </c>
    </row>
    <row r="115" spans="2:32" x14ac:dyDescent="0.3">
      <c r="B115" s="128" t="s">
        <v>142</v>
      </c>
      <c r="C115" s="150">
        <v>7.2955720552502698E-3</v>
      </c>
      <c r="D115" s="150">
        <v>7.2955720552502698E-3</v>
      </c>
      <c r="E115" s="150">
        <v>7.2370926779642894E-3</v>
      </c>
      <c r="F115" s="150">
        <v>7.0419096641076108E-3</v>
      </c>
      <c r="G115" s="150">
        <v>5.9957546047629704E-3</v>
      </c>
      <c r="H115" s="150">
        <v>5.5262472057594405E-3</v>
      </c>
      <c r="I115" s="150">
        <v>4.8740187266197608E-3</v>
      </c>
      <c r="J115" s="150">
        <v>4.3668018398644801E-3</v>
      </c>
      <c r="K115" s="150">
        <v>4.20889673163935E-3</v>
      </c>
      <c r="L115" s="150">
        <v>3.56627095467393E-3</v>
      </c>
      <c r="M115" s="150">
        <v>2.91625433390023E-3</v>
      </c>
      <c r="N115" s="150">
        <v>2.74092409757236E-3</v>
      </c>
      <c r="O115" s="150">
        <v>2.5817832812168899E-3</v>
      </c>
      <c r="P115" s="150">
        <v>2.40104963674421E-3</v>
      </c>
      <c r="Q115" s="150">
        <v>2.0531840898988301E-3</v>
      </c>
      <c r="R115" s="150">
        <v>5.1713545225401001E-3</v>
      </c>
      <c r="S115" s="150">
        <v>4.72879472078107E-3</v>
      </c>
      <c r="T115" s="150">
        <v>4.7945555127596002E-3</v>
      </c>
      <c r="U115" s="150">
        <v>7.8635140140079409E-3</v>
      </c>
      <c r="V115" s="150">
        <v>6.1320248236160701E-3</v>
      </c>
      <c r="W115" s="150">
        <v>6.0585646370681307E-3</v>
      </c>
      <c r="X115" s="150">
        <v>5.91037281022278E-3</v>
      </c>
      <c r="Y115" s="150">
        <v>6.5526203346384509E-3</v>
      </c>
      <c r="Z115" s="150">
        <v>6.3456394825596703E-3</v>
      </c>
      <c r="AA115" s="150">
        <v>5.3946162283200006E-3</v>
      </c>
      <c r="AB115" s="150">
        <v>7.0918529166207602E-3</v>
      </c>
      <c r="AC115" s="150">
        <v>6.46124468097364E-3</v>
      </c>
      <c r="AD115" s="150">
        <v>6.7538706904171604E-3</v>
      </c>
      <c r="AE115" s="150">
        <v>7.08186678850963E-3</v>
      </c>
      <c r="AF115" s="150">
        <v>6.1500267840464001E-3</v>
      </c>
    </row>
    <row r="116" spans="2:32" x14ac:dyDescent="0.3">
      <c r="B116" s="128" t="s">
        <v>143</v>
      </c>
      <c r="C116" s="151" t="s">
        <v>15</v>
      </c>
      <c r="D116" s="151" t="s">
        <v>15</v>
      </c>
      <c r="E116" s="151" t="s">
        <v>15</v>
      </c>
      <c r="F116" s="151" t="s">
        <v>15</v>
      </c>
      <c r="G116" s="151" t="s">
        <v>15</v>
      </c>
      <c r="H116" s="151" t="s">
        <v>15</v>
      </c>
      <c r="I116" s="151" t="s">
        <v>15</v>
      </c>
      <c r="J116" s="151" t="s">
        <v>15</v>
      </c>
      <c r="K116" s="151" t="s">
        <v>15</v>
      </c>
      <c r="L116" s="151" t="s">
        <v>15</v>
      </c>
      <c r="M116" s="151" t="s">
        <v>15</v>
      </c>
      <c r="N116" s="151" t="s">
        <v>15</v>
      </c>
      <c r="O116" s="151" t="s">
        <v>15</v>
      </c>
      <c r="P116" s="151" t="s">
        <v>15</v>
      </c>
      <c r="Q116" s="151" t="s">
        <v>15</v>
      </c>
      <c r="R116" s="151" t="s">
        <v>15</v>
      </c>
      <c r="S116" s="151" t="s">
        <v>15</v>
      </c>
      <c r="T116" s="151" t="s">
        <v>15</v>
      </c>
      <c r="U116" s="151" t="s">
        <v>15</v>
      </c>
      <c r="V116" s="151" t="s">
        <v>15</v>
      </c>
      <c r="W116" s="151" t="s">
        <v>15</v>
      </c>
      <c r="X116" s="151" t="s">
        <v>15</v>
      </c>
      <c r="Y116" s="151" t="s">
        <v>15</v>
      </c>
      <c r="Z116" s="151" t="s">
        <v>15</v>
      </c>
      <c r="AA116" s="151" t="s">
        <v>15</v>
      </c>
      <c r="AB116" s="151" t="s">
        <v>15</v>
      </c>
      <c r="AC116" s="151" t="s">
        <v>15</v>
      </c>
      <c r="AD116" s="151" t="s">
        <v>15</v>
      </c>
      <c r="AE116" s="151" t="s">
        <v>15</v>
      </c>
      <c r="AF116" s="151" t="s">
        <v>189</v>
      </c>
    </row>
  </sheetData>
  <conditionalFormatting sqref="C22:I22">
    <cfRule type="containsText" dxfId="8" priority="3" operator="containsText" text="err">
      <formula>NOT(ISERROR(SEARCH("err",C22)))</formula>
    </cfRule>
  </conditionalFormatting>
  <conditionalFormatting sqref="C27:I27">
    <cfRule type="containsText" dxfId="7" priority="2" operator="containsText" text="err">
      <formula>NOT(ISERROR(SEARCH("err",C27)))</formula>
    </cfRule>
  </conditionalFormatting>
  <conditionalFormatting sqref="F36:L36">
    <cfRule type="containsText" dxfId="6" priority="1" operator="containsText" text="err">
      <formula>NOT(ISERROR(SEARCH("err",F36)))</formula>
    </cfRule>
  </conditionalFormatting>
  <hyperlinks>
    <hyperlink ref="B91" r:id="rId1" xr:uid="{B5553D18-5DDE-40FC-B6F9-934A838365E6}"/>
  </hyperlinks>
  <pageMargins left="0.7" right="0.7" top="0.75" bottom="0.75" header="0.3" footer="0.3"/>
  <pageSetup paperSize="9" orientation="portrait" verticalDpi="0" r:id="rId2"/>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8246C-B975-4FCC-B98F-0E253B54F883}">
  <sheetPr codeName="Sheet10"/>
  <dimension ref="A3:BS116"/>
  <sheetViews>
    <sheetView topLeftCell="A21" workbookViewId="0">
      <pane xSplit="2" topLeftCell="C1" activePane="topRight" state="frozen"/>
      <selection activeCell="AL42" sqref="AL42"/>
      <selection pane="topRight" activeCell="A21" sqref="A1:XFD1048576"/>
    </sheetView>
  </sheetViews>
  <sheetFormatPr defaultRowHeight="14.4" x14ac:dyDescent="0.3"/>
  <cols>
    <col min="1" max="1" width="1.6640625" customWidth="1"/>
    <col min="2" max="2" width="31.88671875" customWidth="1"/>
    <col min="3" max="10" width="5.6640625" customWidth="1"/>
    <col min="11" max="11" width="6.88671875" customWidth="1"/>
    <col min="12" max="43" width="5.6640625" customWidth="1"/>
    <col min="44" max="44" width="9.109375" customWidth="1"/>
    <col min="45" max="49" width="5.6640625" customWidth="1"/>
    <col min="50" max="50" width="8.6640625" customWidth="1"/>
    <col min="51" max="54" width="5.6640625" customWidth="1"/>
    <col min="55" max="55" width="11" customWidth="1"/>
    <col min="56" max="58" width="5.6640625" customWidth="1"/>
  </cols>
  <sheetData>
    <row r="3" spans="1:68" x14ac:dyDescent="0.3">
      <c r="B3" s="32" t="s">
        <v>88</v>
      </c>
      <c r="C3" s="33"/>
      <c r="D3" s="33"/>
      <c r="E3" s="33"/>
      <c r="F3" s="33"/>
      <c r="G3" s="33"/>
      <c r="H3" s="33"/>
    </row>
    <row r="4" spans="1:68" x14ac:dyDescent="0.3">
      <c r="B4" s="33" t="s">
        <v>89</v>
      </c>
      <c r="C4" s="33"/>
      <c r="D4" s="33"/>
      <c r="E4" s="33"/>
      <c r="F4" s="33"/>
      <c r="G4" s="33"/>
      <c r="H4" s="33"/>
    </row>
    <row r="5" spans="1:68" x14ac:dyDescent="0.3">
      <c r="B5" s="33" t="s">
        <v>90</v>
      </c>
      <c r="C5" s="33"/>
      <c r="D5" s="33"/>
      <c r="E5" s="33"/>
      <c r="F5" s="33"/>
      <c r="G5" s="33"/>
      <c r="H5" s="33"/>
    </row>
    <row r="6" spans="1:68" x14ac:dyDescent="0.3">
      <c r="B6" s="33" t="s">
        <v>91</v>
      </c>
      <c r="C6" s="33"/>
      <c r="D6" s="33"/>
      <c r="E6" s="33"/>
      <c r="F6" s="33"/>
      <c r="G6" s="33"/>
      <c r="H6" s="33"/>
    </row>
    <row r="7" spans="1:68" x14ac:dyDescent="0.3">
      <c r="B7" s="33" t="s">
        <v>92</v>
      </c>
      <c r="C7" s="33"/>
      <c r="D7" s="33"/>
      <c r="E7" s="33"/>
      <c r="F7" s="33"/>
      <c r="G7" s="33"/>
      <c r="H7" s="33"/>
    </row>
    <row r="8" spans="1:68" x14ac:dyDescent="0.3">
      <c r="B8" s="33"/>
      <c r="C8" s="33"/>
      <c r="D8" s="33"/>
      <c r="E8" s="33"/>
      <c r="F8" s="33"/>
      <c r="G8" s="33"/>
      <c r="H8" s="33"/>
    </row>
    <row r="11" spans="1:68" s="36" customFormat="1" x14ac:dyDescent="0.3">
      <c r="A11" s="34"/>
      <c r="B11" s="35" t="s">
        <v>57</v>
      </c>
      <c r="C11" s="34"/>
      <c r="D11" s="34"/>
    </row>
    <row r="12" spans="1:68" x14ac:dyDescent="0.3">
      <c r="A12" s="36"/>
      <c r="B12" s="37" t="s">
        <v>93</v>
      </c>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row>
    <row r="13" spans="1:68" x14ac:dyDescent="0.3">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row>
    <row r="14" spans="1:68" x14ac:dyDescent="0.3">
      <c r="B14" s="39"/>
      <c r="C14" s="40" t="s">
        <v>94</v>
      </c>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row>
    <row r="15" spans="1:68" x14ac:dyDescent="0.3">
      <c r="B15" s="41" t="s">
        <v>95</v>
      </c>
      <c r="C15" s="42">
        <v>2030</v>
      </c>
      <c r="D15" s="38"/>
      <c r="E15" s="33" t="s">
        <v>96</v>
      </c>
      <c r="F15" s="33"/>
      <c r="G15" s="38"/>
      <c r="H15" s="38"/>
      <c r="I15" s="38"/>
      <c r="J15" s="38"/>
      <c r="K15" s="38"/>
      <c r="L15" s="38"/>
      <c r="M15" s="38"/>
      <c r="N15" s="38"/>
      <c r="O15" s="38"/>
      <c r="P15" s="38"/>
      <c r="Q15" s="38"/>
      <c r="R15" s="38"/>
      <c r="S15" s="38"/>
      <c r="T15" s="38"/>
      <c r="U15" s="38"/>
      <c r="V15" s="38"/>
      <c r="W15" s="38"/>
      <c r="X15" s="38"/>
      <c r="Y15" s="38"/>
      <c r="Z15" s="38"/>
      <c r="AA15" s="38"/>
      <c r="AB15" s="38"/>
      <c r="AC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row>
    <row r="16" spans="1:68" x14ac:dyDescent="0.3">
      <c r="K16" s="38"/>
      <c r="L16" s="38"/>
      <c r="M16" s="38"/>
      <c r="N16" s="38"/>
      <c r="O16" s="38"/>
      <c r="P16" s="38"/>
      <c r="Q16" s="38"/>
      <c r="R16" s="38"/>
      <c r="S16" s="38"/>
      <c r="T16" s="38"/>
      <c r="U16" s="38"/>
      <c r="V16" s="38"/>
      <c r="W16" s="38"/>
      <c r="X16" s="38"/>
      <c r="Y16" s="38"/>
      <c r="Z16" s="38"/>
      <c r="AA16" s="38"/>
      <c r="AB16" s="38"/>
      <c r="AC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row>
    <row r="17" spans="2:71" x14ac:dyDescent="0.3">
      <c r="B17" s="39"/>
      <c r="C17" s="43" t="s">
        <v>94</v>
      </c>
      <c r="K17" s="38"/>
      <c r="L17" s="38"/>
      <c r="M17" s="38"/>
      <c r="N17" s="38"/>
      <c r="O17" s="38"/>
      <c r="P17" s="38"/>
      <c r="Q17" s="38"/>
      <c r="R17" s="38"/>
      <c r="S17" s="38"/>
      <c r="T17" s="38"/>
      <c r="U17" s="38"/>
      <c r="V17" s="38"/>
      <c r="W17" s="38"/>
      <c r="X17" s="38"/>
      <c r="Y17" s="38"/>
      <c r="Z17" s="38"/>
      <c r="AA17" s="38"/>
      <c r="AB17" s="38"/>
      <c r="AC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row>
    <row r="18" spans="2:71" x14ac:dyDescent="0.3">
      <c r="B18" s="41" t="s">
        <v>97</v>
      </c>
      <c r="C18" s="44">
        <v>-5.0000000000000001E-3</v>
      </c>
      <c r="E18" s="33" t="s">
        <v>98</v>
      </c>
      <c r="F18" s="33"/>
      <c r="G18" s="33"/>
      <c r="H18" s="33"/>
      <c r="I18" s="33"/>
      <c r="J18" s="33"/>
      <c r="K18" s="32"/>
      <c r="L18" s="32"/>
      <c r="M18" s="32"/>
      <c r="N18" s="32"/>
      <c r="O18" s="38"/>
      <c r="P18" s="38"/>
      <c r="Q18" s="38"/>
      <c r="R18" s="38"/>
      <c r="S18" s="38"/>
      <c r="T18" s="38"/>
      <c r="U18" s="38"/>
      <c r="V18" s="38"/>
      <c r="W18" s="38"/>
      <c r="X18" s="38"/>
      <c r="Y18" s="38"/>
      <c r="Z18" s="38"/>
      <c r="AA18" s="38"/>
      <c r="AB18" s="38"/>
      <c r="AC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row>
    <row r="19" spans="2:71" x14ac:dyDescent="0.3">
      <c r="K19" s="38"/>
      <c r="L19" s="38"/>
      <c r="M19" s="38"/>
      <c r="N19" s="38"/>
      <c r="O19" s="38"/>
      <c r="P19" s="38"/>
      <c r="Q19" s="38"/>
      <c r="R19" s="38"/>
      <c r="S19" s="38"/>
      <c r="T19" s="38"/>
      <c r="U19" s="38"/>
      <c r="V19" s="38"/>
      <c r="W19" s="38"/>
      <c r="X19" s="38"/>
      <c r="Y19" s="38"/>
      <c r="Z19" s="38"/>
      <c r="AA19" s="38"/>
      <c r="AB19" s="38"/>
      <c r="AC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row>
    <row r="20" spans="2:71" x14ac:dyDescent="0.3">
      <c r="B20" s="39"/>
      <c r="C20" s="45">
        <v>2020</v>
      </c>
      <c r="D20" s="45">
        <v>2025</v>
      </c>
      <c r="E20" s="45">
        <v>2030</v>
      </c>
      <c r="F20" s="45">
        <v>2035</v>
      </c>
      <c r="G20" s="45">
        <v>2040</v>
      </c>
      <c r="H20" s="45">
        <v>2045</v>
      </c>
      <c r="I20" s="46">
        <v>2050</v>
      </c>
      <c r="L20" s="38"/>
      <c r="M20" s="38"/>
      <c r="N20" s="38"/>
      <c r="O20" s="38"/>
      <c r="P20" s="38"/>
      <c r="Q20" s="38"/>
      <c r="R20" s="38"/>
      <c r="S20" s="38"/>
      <c r="T20" s="38"/>
      <c r="U20" s="38"/>
      <c r="V20" s="38"/>
      <c r="W20" s="38"/>
      <c r="X20" s="38"/>
      <c r="Y20" s="38"/>
      <c r="Z20" s="38"/>
      <c r="AA20" s="38"/>
      <c r="AB20" s="38" t="s">
        <v>99</v>
      </c>
      <c r="AC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row>
    <row r="21" spans="2:71" x14ac:dyDescent="0.3">
      <c r="B21" s="47" t="s">
        <v>100</v>
      </c>
      <c r="C21" s="48"/>
      <c r="D21" s="49"/>
      <c r="E21" s="50">
        <v>0.33</v>
      </c>
      <c r="F21" s="50">
        <f>AVERAGE(E21,G21)</f>
        <v>0.24</v>
      </c>
      <c r="G21" s="50">
        <v>0.15</v>
      </c>
      <c r="H21" s="50">
        <f>AVERAGE(G21,I21)</f>
        <v>0.125</v>
      </c>
      <c r="I21" s="51">
        <v>0.1</v>
      </c>
      <c r="M21" s="33" t="s">
        <v>101</v>
      </c>
      <c r="N21" s="33"/>
      <c r="O21" s="32"/>
      <c r="P21" s="32"/>
      <c r="Q21" s="32"/>
      <c r="R21" s="32"/>
      <c r="S21" s="32"/>
      <c r="T21" s="32"/>
      <c r="U21" s="32"/>
      <c r="V21" s="32"/>
      <c r="W21" s="32"/>
      <c r="X21" s="32"/>
      <c r="Y21" s="38"/>
      <c r="Z21" s="38"/>
      <c r="AA21" s="38"/>
      <c r="AB21" t="s">
        <v>190</v>
      </c>
      <c r="AC21" s="38"/>
      <c r="AD21" s="38"/>
      <c r="AE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row>
    <row r="22" spans="2:71" x14ac:dyDescent="0.3">
      <c r="B22" s="52" t="s">
        <v>103</v>
      </c>
      <c r="C22" s="53" t="str">
        <f>IF(C21="","",  IF(C20&lt;$C$15,  "error", "ok"))</f>
        <v/>
      </c>
      <c r="D22" s="53" t="str">
        <f t="shared" ref="D22:I22" si="0">IF(D21="","",  IF(D20&lt;$C$15,  "error", "ok"))</f>
        <v/>
      </c>
      <c r="E22" s="53" t="str">
        <f t="shared" si="0"/>
        <v>ok</v>
      </c>
      <c r="F22" s="53" t="str">
        <f t="shared" si="0"/>
        <v>ok</v>
      </c>
      <c r="G22" s="53" t="str">
        <f t="shared" si="0"/>
        <v>ok</v>
      </c>
      <c r="H22" s="53" t="str">
        <f t="shared" si="0"/>
        <v>ok</v>
      </c>
      <c r="I22" s="53" t="str">
        <f t="shared" si="0"/>
        <v>ok</v>
      </c>
      <c r="M22" s="38"/>
      <c r="N22" s="38"/>
      <c r="O22" s="38"/>
      <c r="P22" s="38"/>
      <c r="Q22" s="38"/>
      <c r="R22" s="38"/>
      <c r="S22" s="38"/>
      <c r="T22" s="38"/>
      <c r="U22" s="38"/>
      <c r="V22" s="38"/>
      <c r="W22" s="38"/>
      <c r="X22" s="38"/>
      <c r="Y22" s="38"/>
      <c r="Z22" s="38"/>
      <c r="AA22" s="38"/>
      <c r="AB22" t="s">
        <v>104</v>
      </c>
      <c r="AC22" s="38"/>
      <c r="AD22" s="38"/>
      <c r="AE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row>
    <row r="23" spans="2:71" x14ac:dyDescent="0.3">
      <c r="C23" s="54"/>
      <c r="D23" s="54"/>
      <c r="E23" s="54"/>
      <c r="F23" s="54"/>
      <c r="G23" s="54"/>
      <c r="H23" s="54"/>
      <c r="I23" s="54"/>
      <c r="M23" s="38"/>
      <c r="N23" s="38"/>
      <c r="O23" s="38"/>
      <c r="P23" s="38"/>
      <c r="Q23" s="38"/>
      <c r="R23" s="38"/>
      <c r="S23" s="38"/>
      <c r="T23" s="38"/>
      <c r="U23" s="38"/>
      <c r="V23" s="38"/>
      <c r="W23" s="38"/>
      <c r="X23" s="38"/>
      <c r="Y23" s="38"/>
      <c r="Z23" s="38"/>
      <c r="AA23" s="38"/>
      <c r="AB23" s="38"/>
      <c r="AC23" s="38"/>
      <c r="AD23" s="38"/>
      <c r="AE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row>
    <row r="24" spans="2:71" x14ac:dyDescent="0.3">
      <c r="B24" s="39"/>
      <c r="C24" s="45">
        <v>2020</v>
      </c>
      <c r="D24" s="45">
        <v>2025</v>
      </c>
      <c r="E24" s="45">
        <v>2030</v>
      </c>
      <c r="F24" s="45">
        <v>2035</v>
      </c>
      <c r="G24" s="45">
        <v>2040</v>
      </c>
      <c r="H24" s="45">
        <v>2045</v>
      </c>
      <c r="I24" s="46">
        <v>2050</v>
      </c>
      <c r="J24" s="38"/>
      <c r="K24" s="55" t="s">
        <v>105</v>
      </c>
      <c r="M24" s="38"/>
      <c r="N24" s="38"/>
      <c r="O24" s="38"/>
      <c r="P24" s="38"/>
      <c r="Q24" s="38"/>
      <c r="R24" s="38"/>
      <c r="S24" s="38"/>
      <c r="T24" s="38"/>
      <c r="U24" s="38"/>
      <c r="V24" s="38"/>
      <c r="W24" s="38"/>
      <c r="X24" s="38"/>
      <c r="Y24" s="38"/>
      <c r="Z24" s="38"/>
      <c r="AA24" s="38"/>
      <c r="AB24" s="38"/>
      <c r="AC24" s="38"/>
      <c r="AD24" s="38"/>
      <c r="AE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row>
    <row r="25" spans="2:71" x14ac:dyDescent="0.3">
      <c r="B25" s="56" t="s">
        <v>106</v>
      </c>
      <c r="C25" s="57"/>
      <c r="D25" s="58"/>
      <c r="E25" s="58"/>
      <c r="F25" s="59"/>
      <c r="G25" s="59"/>
      <c r="H25" s="59"/>
      <c r="I25" s="60"/>
      <c r="J25" s="38"/>
      <c r="K25" s="61"/>
      <c r="M25" s="33" t="s">
        <v>180</v>
      </c>
      <c r="N25" s="33"/>
      <c r="O25" s="32"/>
      <c r="P25" s="32"/>
      <c r="Q25" s="32"/>
      <c r="R25" s="32"/>
      <c r="S25" s="32"/>
      <c r="T25" s="32"/>
      <c r="U25" s="32"/>
      <c r="V25" s="38"/>
      <c r="W25" s="38"/>
      <c r="X25" s="38"/>
      <c r="Y25" s="38"/>
      <c r="Z25" s="38"/>
      <c r="AA25" s="38"/>
      <c r="AB25" s="38"/>
      <c r="AC25" s="38"/>
      <c r="AD25" s="38"/>
      <c r="AE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row>
    <row r="26" spans="2:71" ht="28.8" x14ac:dyDescent="0.3">
      <c r="B26" s="62" t="s">
        <v>108</v>
      </c>
      <c r="C26" s="63"/>
      <c r="D26" s="64"/>
      <c r="E26" s="64"/>
      <c r="F26" s="64"/>
      <c r="G26" s="64"/>
      <c r="H26" s="64"/>
      <c r="I26" s="65">
        <v>-0.8</v>
      </c>
      <c r="J26" s="38"/>
      <c r="K26" s="66"/>
      <c r="M26" s="33" t="s">
        <v>182</v>
      </c>
      <c r="N26" s="33"/>
      <c r="O26" s="32"/>
      <c r="P26" s="32"/>
      <c r="Q26" s="32"/>
      <c r="R26" s="32"/>
      <c r="S26" s="32"/>
      <c r="T26" s="32"/>
      <c r="U26" s="32"/>
      <c r="V26" s="38"/>
      <c r="W26" s="38"/>
      <c r="X26" s="38"/>
      <c r="Y26" s="38"/>
      <c r="Z26" s="38"/>
      <c r="AA26" s="38"/>
      <c r="AB26" s="38"/>
      <c r="AC26" s="38"/>
      <c r="AD26" s="38"/>
      <c r="AE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row>
    <row r="27" spans="2:71" x14ac:dyDescent="0.3">
      <c r="B27" s="67" t="s">
        <v>110</v>
      </c>
      <c r="C27" s="53" t="str">
        <f>IF(OR(MIN(C25:C26)&lt;-1,  MAX(C25:C26)&gt;1), "error",    IF(OR(ISTEXT(C25), ISTEXT(C26)), "error",   "ok"))</f>
        <v>ok</v>
      </c>
      <c r="D27" s="53" t="str">
        <f t="shared" ref="D27:I27" si="1">IF(OR(MIN(D25:D26)&lt;-1,  MAX(D25:D26)&gt;1), "error",    IF(OR(ISTEXT(D25), ISTEXT(D26)), "error",   "ok"))</f>
        <v>ok</v>
      </c>
      <c r="E27" s="53" t="str">
        <f t="shared" si="1"/>
        <v>ok</v>
      </c>
      <c r="F27" s="53" t="str">
        <f t="shared" si="1"/>
        <v>ok</v>
      </c>
      <c r="G27" s="53" t="str">
        <f t="shared" si="1"/>
        <v>ok</v>
      </c>
      <c r="H27" s="53" t="str">
        <f t="shared" si="1"/>
        <v>ok</v>
      </c>
      <c r="I27" s="53" t="str">
        <f t="shared" si="1"/>
        <v>ok</v>
      </c>
      <c r="J27" s="38"/>
      <c r="M27" s="38"/>
      <c r="N27" s="38"/>
      <c r="O27" s="38"/>
      <c r="P27" s="38"/>
      <c r="Q27" s="38"/>
      <c r="R27" s="38"/>
      <c r="S27" s="38"/>
      <c r="T27" s="38"/>
      <c r="U27" s="38"/>
      <c r="V27" s="38"/>
      <c r="W27" s="38"/>
      <c r="X27" s="38"/>
      <c r="Y27" s="38"/>
      <c r="Z27" s="38"/>
      <c r="AA27" s="38"/>
      <c r="AB27" s="38"/>
      <c r="AC27" s="38"/>
      <c r="AD27" s="38"/>
      <c r="AE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row>
    <row r="28" spans="2:71" x14ac:dyDescent="0.3">
      <c r="C28" s="54"/>
      <c r="D28" s="68"/>
      <c r="E28" s="68"/>
      <c r="F28" s="68"/>
      <c r="G28" s="68"/>
      <c r="H28" s="68"/>
      <c r="I28" s="68"/>
      <c r="J28" s="38"/>
      <c r="M28" s="38"/>
      <c r="N28" s="38"/>
      <c r="O28" s="38"/>
      <c r="P28" s="38"/>
      <c r="Q28" s="38"/>
      <c r="R28" s="38"/>
      <c r="S28" s="38"/>
      <c r="T28" s="38"/>
      <c r="U28" s="38"/>
      <c r="V28" s="38"/>
      <c r="W28" s="38"/>
      <c r="X28" s="38"/>
      <c r="Y28" s="38"/>
      <c r="Z28" s="38"/>
      <c r="AA28" s="38"/>
      <c r="AB28" s="38"/>
      <c r="AC28" s="38"/>
      <c r="AD28" s="38"/>
      <c r="AE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row r="29" spans="2:71" x14ac:dyDescent="0.3">
      <c r="B29" s="38" t="s">
        <v>111</v>
      </c>
      <c r="C29" s="69" t="s">
        <v>112</v>
      </c>
      <c r="D29" s="69" t="s">
        <v>113</v>
      </c>
      <c r="E29" s="56" t="s">
        <v>114</v>
      </c>
      <c r="F29" s="54"/>
      <c r="G29" s="68"/>
      <c r="H29" s="68"/>
      <c r="I29" s="68"/>
      <c r="J29" s="68"/>
      <c r="K29" s="68"/>
      <c r="L29" s="68"/>
      <c r="M29" s="38"/>
      <c r="P29" s="33" t="s">
        <v>115</v>
      </c>
      <c r="Q29" s="32"/>
      <c r="R29" s="32"/>
      <c r="S29" s="32"/>
      <c r="T29" s="32"/>
      <c r="U29" s="32"/>
      <c r="V29" s="32"/>
      <c r="W29" s="32"/>
      <c r="X29" s="32"/>
      <c r="Y29" s="32"/>
      <c r="Z29" s="32"/>
      <c r="AA29" s="32"/>
      <c r="AB29" s="38"/>
      <c r="AC29" s="38"/>
      <c r="AD29" s="38"/>
      <c r="AE29" s="38"/>
      <c r="AF29" s="38"/>
      <c r="AG29" s="38"/>
      <c r="AH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2:71" x14ac:dyDescent="0.3">
      <c r="B30" s="41"/>
      <c r="C30" s="70">
        <v>2018</v>
      </c>
      <c r="D30" s="70">
        <v>2018</v>
      </c>
      <c r="E30" s="41">
        <v>2018</v>
      </c>
      <c r="F30" s="45">
        <v>2020</v>
      </c>
      <c r="G30" s="45">
        <v>2025</v>
      </c>
      <c r="H30" s="45">
        <v>2030</v>
      </c>
      <c r="I30" s="45">
        <v>2035</v>
      </c>
      <c r="J30" s="45">
        <v>2040</v>
      </c>
      <c r="K30" s="45">
        <v>2045</v>
      </c>
      <c r="L30" s="46">
        <v>2050</v>
      </c>
      <c r="M30" s="38"/>
      <c r="N30" s="55" t="s">
        <v>105</v>
      </c>
      <c r="P30" s="38"/>
      <c r="Q30" s="38"/>
      <c r="R30" s="38"/>
      <c r="S30" s="38"/>
      <c r="T30" s="38"/>
      <c r="U30" s="38"/>
      <c r="V30" s="38"/>
      <c r="W30" s="38"/>
      <c r="X30" s="38"/>
      <c r="Y30" s="38"/>
      <c r="Z30" s="38"/>
      <c r="AC30" s="39"/>
      <c r="AD30" s="70">
        <v>2020</v>
      </c>
      <c r="AE30" s="70">
        <v>2025</v>
      </c>
      <c r="AF30" s="70">
        <v>2030</v>
      </c>
      <c r="AG30" s="70">
        <v>2035</v>
      </c>
      <c r="AH30" s="70">
        <v>2040</v>
      </c>
      <c r="AI30" s="70">
        <v>2045</v>
      </c>
      <c r="AJ30" s="71">
        <v>2050</v>
      </c>
      <c r="AK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2:71" x14ac:dyDescent="0.3">
      <c r="B31" s="72" t="s">
        <v>116</v>
      </c>
      <c r="C31" s="73">
        <f>AE69</f>
        <v>1.3041177768020518</v>
      </c>
      <c r="D31" s="74">
        <f>C31/$AE$43</f>
        <v>2.506838710510673E-2</v>
      </c>
      <c r="E31" s="75">
        <f>AE69/R69-1</f>
        <v>-0.17737568721759289</v>
      </c>
      <c r="F31" s="76"/>
      <c r="G31" s="77"/>
      <c r="H31" s="140"/>
      <c r="I31" s="140"/>
      <c r="J31" s="140"/>
      <c r="K31" s="77"/>
      <c r="L31" s="141">
        <v>-0.3</v>
      </c>
      <c r="M31" s="38"/>
      <c r="N31" s="61"/>
      <c r="P31" s="33" t="s">
        <v>117</v>
      </c>
      <c r="Q31" s="33"/>
      <c r="R31" s="32"/>
      <c r="S31" s="32"/>
      <c r="T31" s="32"/>
      <c r="U31" s="32"/>
      <c r="V31" s="32"/>
      <c r="W31" s="32"/>
      <c r="X31" s="32"/>
      <c r="Y31" s="32"/>
      <c r="Z31" s="32"/>
      <c r="AA31" s="33"/>
      <c r="AC31" s="72" t="s">
        <v>116</v>
      </c>
      <c r="AD31" s="38"/>
      <c r="AE31" s="38"/>
      <c r="AF31" s="38"/>
      <c r="AG31" s="38"/>
      <c r="AH31" s="38"/>
      <c r="AI31" s="38"/>
      <c r="AJ31" s="80"/>
      <c r="AK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row>
    <row r="32" spans="2:71" x14ac:dyDescent="0.3">
      <c r="B32" s="72" t="s">
        <v>118</v>
      </c>
      <c r="C32" s="81">
        <f>AE72</f>
        <v>1.3601266921616526</v>
      </c>
      <c r="D32" s="74">
        <f t="shared" ref="D32:D35" si="2">C32/$AE$43</f>
        <v>2.6145017756530439E-2</v>
      </c>
      <c r="E32" s="75">
        <f>AE72/R72-1</f>
        <v>-0.6525816319687634</v>
      </c>
      <c r="F32" s="76"/>
      <c r="G32" s="77"/>
      <c r="H32" s="140"/>
      <c r="I32" s="140"/>
      <c r="J32" s="140"/>
      <c r="K32" s="77"/>
      <c r="L32" s="141">
        <v>-0.75</v>
      </c>
      <c r="M32" s="38"/>
      <c r="N32" s="61"/>
      <c r="P32" s="33"/>
      <c r="Q32" s="33"/>
      <c r="R32" s="32"/>
      <c r="S32" s="32"/>
      <c r="T32" s="32"/>
      <c r="U32" s="32"/>
      <c r="V32" s="32"/>
      <c r="W32" s="32"/>
      <c r="X32" s="32"/>
      <c r="Y32" s="32"/>
      <c r="Z32" s="32"/>
      <c r="AA32" s="33"/>
      <c r="AC32" s="72" t="s">
        <v>118</v>
      </c>
      <c r="AD32" s="82"/>
      <c r="AE32" s="83"/>
      <c r="AF32" s="83"/>
      <c r="AG32" s="83"/>
      <c r="AH32" s="83"/>
      <c r="AI32" s="83"/>
      <c r="AJ32" s="84"/>
      <c r="AK32" s="38"/>
      <c r="AO32" s="85"/>
      <c r="AP32" s="85"/>
      <c r="AQ32" s="85"/>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row>
    <row r="33" spans="2:71" x14ac:dyDescent="0.3">
      <c r="B33" s="72" t="s">
        <v>119</v>
      </c>
      <c r="C33" s="81">
        <f>AE75</f>
        <v>4.3873732437651993</v>
      </c>
      <c r="D33" s="74">
        <f t="shared" si="2"/>
        <v>8.4336225458866668E-2</v>
      </c>
      <c r="E33" s="75">
        <f>AE75/R75-1</f>
        <v>-6.9281501005217239E-3</v>
      </c>
      <c r="F33" s="86"/>
      <c r="G33" s="87"/>
      <c r="H33" s="94"/>
      <c r="I33" s="87"/>
      <c r="J33" s="87"/>
      <c r="K33" s="87"/>
      <c r="L33" s="142">
        <v>-0.3</v>
      </c>
      <c r="M33" s="38"/>
      <c r="N33" s="90"/>
      <c r="P33" s="33"/>
      <c r="Q33" s="33"/>
      <c r="R33" s="32"/>
      <c r="S33" s="32"/>
      <c r="T33" s="32"/>
      <c r="U33" s="32"/>
      <c r="V33" s="32"/>
      <c r="W33" s="32"/>
      <c r="X33" s="32"/>
      <c r="Y33" s="32"/>
      <c r="Z33" s="32"/>
      <c r="AA33" s="33"/>
      <c r="AC33" s="72" t="s">
        <v>119</v>
      </c>
      <c r="AD33" s="91"/>
      <c r="AE33" s="92"/>
      <c r="AF33" s="92"/>
      <c r="AG33" s="92"/>
      <c r="AH33" s="92"/>
      <c r="AI33" s="92"/>
      <c r="AJ33" s="93">
        <v>-0.4</v>
      </c>
      <c r="AK33" s="38"/>
      <c r="AO33" s="85"/>
      <c r="AP33" s="85"/>
      <c r="AQ33" s="85"/>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row>
    <row r="34" spans="2:71" x14ac:dyDescent="0.3">
      <c r="B34" s="72" t="s">
        <v>120</v>
      </c>
      <c r="C34" s="81">
        <f>AE76</f>
        <v>-23.667465766429839</v>
      </c>
      <c r="D34" s="74">
        <f t="shared" si="2"/>
        <v>-0.45494755472517479</v>
      </c>
      <c r="E34" s="75">
        <f>AE76/R76-1</f>
        <v>-6.3156041939778418E-2</v>
      </c>
      <c r="F34" s="86"/>
      <c r="G34" s="94">
        <f>[27]LULUCF!O17</f>
        <v>-0.11332692449418391</v>
      </c>
      <c r="H34" s="94">
        <f>[27]LULUCF!P17</f>
        <v>-0.15686890588063018</v>
      </c>
      <c r="I34" s="94">
        <f>[27]LULUCF!Q17</f>
        <v>-0.20041088726707657</v>
      </c>
      <c r="J34" s="87"/>
      <c r="K34" s="87"/>
      <c r="L34" s="142">
        <v>-0.25</v>
      </c>
      <c r="M34" s="38"/>
      <c r="N34" s="90"/>
      <c r="P34" s="33" t="s">
        <v>121</v>
      </c>
      <c r="Q34" s="33"/>
      <c r="R34" s="32"/>
      <c r="S34" s="32"/>
      <c r="T34" s="32"/>
      <c r="U34" s="32"/>
      <c r="V34" s="32"/>
      <c r="W34" s="32"/>
      <c r="X34" s="32"/>
      <c r="Y34" s="32"/>
      <c r="Z34" s="32"/>
      <c r="AA34" s="33"/>
      <c r="AC34" s="72" t="s">
        <v>120</v>
      </c>
      <c r="AD34" s="91"/>
      <c r="AE34" s="92"/>
      <c r="AF34" s="92"/>
      <c r="AG34" s="92"/>
      <c r="AH34" s="92"/>
      <c r="AI34" s="92"/>
      <c r="AJ34" s="93"/>
      <c r="AK34" s="38"/>
      <c r="AO34" s="85"/>
      <c r="AP34" s="85"/>
      <c r="AQ34" s="85"/>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row>
    <row r="35" spans="2:71" x14ac:dyDescent="0.3">
      <c r="B35" s="95" t="s">
        <v>122</v>
      </c>
      <c r="C35" s="96">
        <f>AE77</f>
        <v>1.1541449690696195</v>
      </c>
      <c r="D35" s="97">
        <f t="shared" si="2"/>
        <v>2.2185536747299658E-2</v>
      </c>
      <c r="E35" s="98">
        <f>AE77/R77-1</f>
        <v>-0.26155958970220172</v>
      </c>
      <c r="F35" s="63"/>
      <c r="G35" s="64"/>
      <c r="H35" s="143"/>
      <c r="I35" s="64"/>
      <c r="J35" s="64"/>
      <c r="K35" s="64"/>
      <c r="L35" s="65">
        <v>-0.65</v>
      </c>
      <c r="M35" s="38"/>
      <c r="N35" s="66"/>
      <c r="P35" s="33"/>
      <c r="Q35" s="33"/>
      <c r="R35" s="32"/>
      <c r="S35" s="32"/>
      <c r="T35" s="32"/>
      <c r="U35" s="32"/>
      <c r="V35" s="32"/>
      <c r="W35" s="32"/>
      <c r="X35" s="32"/>
      <c r="Y35" s="32"/>
      <c r="Z35" s="32"/>
      <c r="AA35" s="33"/>
      <c r="AC35" s="95" t="s">
        <v>122</v>
      </c>
      <c r="AD35" s="101"/>
      <c r="AE35" s="102"/>
      <c r="AF35" s="102"/>
      <c r="AG35" s="102"/>
      <c r="AH35" s="102"/>
      <c r="AI35" s="102"/>
      <c r="AJ35" s="103">
        <v>-0.8</v>
      </c>
      <c r="AK35" s="38"/>
      <c r="AO35" s="85"/>
      <c r="AP35" s="85"/>
      <c r="AQ35" s="85"/>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row>
    <row r="36" spans="2:71" x14ac:dyDescent="0.3">
      <c r="B36" s="104" t="s">
        <v>110</v>
      </c>
      <c r="C36" s="52"/>
      <c r="D36" s="52"/>
      <c r="E36" s="52"/>
      <c r="F36" s="53" t="str">
        <f t="shared" ref="F36:K36" si="3">IF(OR(MIN(F31:F35)&lt;-2,  MAX(F31:F35)&gt;1), "error",      IF(OR(ISTEXT(F31),ISTEXT(F32),ISTEXT(F33),ISTEXT(F34),ISTEXT(F35)),"error",        "ok"))</f>
        <v>ok</v>
      </c>
      <c r="G36" s="53" t="str">
        <f t="shared" si="3"/>
        <v>ok</v>
      </c>
      <c r="H36" s="53" t="str">
        <f t="shared" si="3"/>
        <v>ok</v>
      </c>
      <c r="I36" s="53" t="str">
        <f t="shared" si="3"/>
        <v>ok</v>
      </c>
      <c r="J36" s="53" t="str">
        <f t="shared" si="3"/>
        <v>ok</v>
      </c>
      <c r="K36" s="53" t="str">
        <f t="shared" si="3"/>
        <v>ok</v>
      </c>
      <c r="L36" s="53" t="str">
        <f>IF(OR(MIN(L31:L35)&lt;-2,  MAX(L31:L35)&gt;1), "error",      IF(OR(ISTEXT(L31),ISTEXT(L32),ISTEXT(L33),ISTEXT(L34),ISTEXT(L35)),"error",        "ok"))</f>
        <v>ok</v>
      </c>
      <c r="M36" s="38"/>
      <c r="N36" s="38"/>
      <c r="O36" s="38"/>
      <c r="P36" s="38"/>
      <c r="Q36" s="38"/>
      <c r="R36" s="38"/>
      <c r="S36" s="38"/>
      <c r="T36" s="38"/>
      <c r="U36" s="38"/>
      <c r="V36" s="38"/>
      <c r="W36" s="38"/>
      <c r="X36" s="38"/>
      <c r="Y36" s="38"/>
      <c r="Z36" s="38"/>
      <c r="AA36" s="38"/>
      <c r="AB36" s="38"/>
      <c r="AC36" s="38"/>
      <c r="AD36" s="38"/>
      <c r="AE36" s="38"/>
      <c r="AF36" s="38"/>
      <c r="AO36" s="85"/>
      <c r="AP36" s="85"/>
      <c r="AQ36" s="85"/>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row>
    <row r="37" spans="2:71" x14ac:dyDescent="0.3">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K37" s="85"/>
      <c r="AL37" s="85"/>
      <c r="AM37" s="85"/>
      <c r="AN37" s="38"/>
      <c r="AO37" s="38"/>
      <c r="AQ37" s="38"/>
      <c r="AR37" s="38"/>
      <c r="AS37" s="38"/>
      <c r="AT37" s="38"/>
      <c r="AU37" s="38"/>
      <c r="AV37" s="38"/>
      <c r="AW37" s="38"/>
      <c r="AY37" s="38"/>
      <c r="AZ37" s="38"/>
      <c r="BA37" s="38"/>
      <c r="BB37" s="38"/>
      <c r="BC37" s="38"/>
      <c r="BD37" s="38"/>
      <c r="BE37" s="38"/>
      <c r="BF37" s="38"/>
      <c r="BG37" s="38"/>
      <c r="BH37" s="38"/>
      <c r="BI37" s="38"/>
      <c r="BJ37" s="38"/>
      <c r="BK37" s="38"/>
      <c r="BL37" s="38"/>
      <c r="BM37" s="38"/>
      <c r="BN37" s="38"/>
      <c r="BO37" s="38"/>
      <c r="BP37" s="38"/>
    </row>
    <row r="38" spans="2:71" x14ac:dyDescent="0.3">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K38" s="85"/>
      <c r="AL38" s="85"/>
      <c r="AM38" s="85"/>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row>
    <row r="39" spans="2:71" s="106" customFormat="1" x14ac:dyDescent="0.3">
      <c r="B39" s="105" t="s">
        <v>123</v>
      </c>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E39" s="105"/>
      <c r="AL39" s="107"/>
      <c r="AM39" s="107"/>
      <c r="AN39" s="107"/>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row>
    <row r="40" spans="2:71" x14ac:dyDescent="0.3">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E40" s="38"/>
      <c r="AL40" s="85"/>
      <c r="AM40" s="85"/>
      <c r="AN40" s="85"/>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row>
    <row r="41" spans="2:71" x14ac:dyDescent="0.3">
      <c r="C41" s="108">
        <v>1990</v>
      </c>
      <c r="D41" s="108">
        <f>C41+1</f>
        <v>1991</v>
      </c>
      <c r="E41" s="108">
        <f t="shared" ref="E41:AE41" si="4">D41+1</f>
        <v>1992</v>
      </c>
      <c r="F41" s="108">
        <f t="shared" si="4"/>
        <v>1993</v>
      </c>
      <c r="G41" s="108">
        <f t="shared" si="4"/>
        <v>1994</v>
      </c>
      <c r="H41" s="108">
        <f t="shared" si="4"/>
        <v>1995</v>
      </c>
      <c r="I41" s="108">
        <f t="shared" si="4"/>
        <v>1996</v>
      </c>
      <c r="J41" s="108">
        <f t="shared" si="4"/>
        <v>1997</v>
      </c>
      <c r="K41" s="108">
        <f t="shared" si="4"/>
        <v>1998</v>
      </c>
      <c r="L41" s="108">
        <f t="shared" si="4"/>
        <v>1999</v>
      </c>
      <c r="M41" s="108">
        <f t="shared" si="4"/>
        <v>2000</v>
      </c>
      <c r="N41" s="108">
        <f t="shared" si="4"/>
        <v>2001</v>
      </c>
      <c r="O41" s="108">
        <f t="shared" si="4"/>
        <v>2002</v>
      </c>
      <c r="P41" s="108">
        <f t="shared" si="4"/>
        <v>2003</v>
      </c>
      <c r="Q41" s="108">
        <f t="shared" si="4"/>
        <v>2004</v>
      </c>
      <c r="R41" s="108">
        <f t="shared" si="4"/>
        <v>2005</v>
      </c>
      <c r="S41" s="108">
        <f t="shared" si="4"/>
        <v>2006</v>
      </c>
      <c r="T41" s="108">
        <f t="shared" si="4"/>
        <v>2007</v>
      </c>
      <c r="U41" s="108">
        <f t="shared" si="4"/>
        <v>2008</v>
      </c>
      <c r="V41" s="108">
        <f t="shared" si="4"/>
        <v>2009</v>
      </c>
      <c r="W41" s="108">
        <f t="shared" si="4"/>
        <v>2010</v>
      </c>
      <c r="X41" s="108">
        <f t="shared" si="4"/>
        <v>2011</v>
      </c>
      <c r="Y41" s="108">
        <f t="shared" si="4"/>
        <v>2012</v>
      </c>
      <c r="Z41" s="108">
        <f t="shared" si="4"/>
        <v>2013</v>
      </c>
      <c r="AA41" s="108">
        <f t="shared" si="4"/>
        <v>2014</v>
      </c>
      <c r="AB41" s="108">
        <f t="shared" si="4"/>
        <v>2015</v>
      </c>
      <c r="AC41" s="108">
        <f t="shared" si="4"/>
        <v>2016</v>
      </c>
      <c r="AD41" s="108">
        <v>2017</v>
      </c>
      <c r="AE41" s="108">
        <f t="shared" si="4"/>
        <v>2018</v>
      </c>
      <c r="AF41" s="108">
        <v>2020</v>
      </c>
      <c r="AG41" s="108">
        <v>2025</v>
      </c>
      <c r="AH41" s="108">
        <v>2030</v>
      </c>
      <c r="AI41" s="108">
        <v>2035</v>
      </c>
      <c r="AJ41" s="108">
        <v>2040</v>
      </c>
      <c r="AK41" s="108">
        <v>2045</v>
      </c>
      <c r="AL41" s="108">
        <v>2050</v>
      </c>
      <c r="AM41" s="85"/>
      <c r="AN41" s="85"/>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row>
    <row r="42" spans="2:71" x14ac:dyDescent="0.3">
      <c r="B42" s="109" t="s">
        <v>124</v>
      </c>
      <c r="C42" s="110">
        <f>C83</f>
        <v>41.367372745074022</v>
      </c>
      <c r="D42" s="110">
        <f t="shared" ref="D42:AE43" si="5">D83</f>
        <v>36.272734429216769</v>
      </c>
      <c r="E42" s="110">
        <f t="shared" si="5"/>
        <v>33.650229208784069</v>
      </c>
      <c r="F42" s="110">
        <f t="shared" si="5"/>
        <v>36.648884575892602</v>
      </c>
      <c r="G42" s="110">
        <f t="shared" si="5"/>
        <v>36.394369541508141</v>
      </c>
      <c r="H42" s="110">
        <f t="shared" si="5"/>
        <v>37.668071852281713</v>
      </c>
      <c r="I42" s="110">
        <f t="shared" si="5"/>
        <v>37.822943095345508</v>
      </c>
      <c r="J42" s="110">
        <f t="shared" si="5"/>
        <v>37.965265126719707</v>
      </c>
      <c r="K42" s="110">
        <f t="shared" si="5"/>
        <v>34.987687257141879</v>
      </c>
      <c r="L42" s="110">
        <f t="shared" si="5"/>
        <v>33.486711695980368</v>
      </c>
      <c r="M42" s="110">
        <f t="shared" si="5"/>
        <v>30.573267394206376</v>
      </c>
      <c r="N42" s="110">
        <f t="shared" si="5"/>
        <v>29.937109358979392</v>
      </c>
      <c r="O42" s="110">
        <f t="shared" si="5"/>
        <v>28.16574582573649</v>
      </c>
      <c r="P42" s="110">
        <f t="shared" si="5"/>
        <v>27.224503963206399</v>
      </c>
      <c r="Q42" s="110">
        <f t="shared" si="5"/>
        <v>28.234829490349028</v>
      </c>
      <c r="R42" s="110">
        <f t="shared" si="5"/>
        <v>30.140494727281695</v>
      </c>
      <c r="S42" s="110">
        <f t="shared" si="5"/>
        <v>28.094591937035766</v>
      </c>
      <c r="T42" s="110">
        <f t="shared" si="5"/>
        <v>29.988378000099235</v>
      </c>
      <c r="U42" s="110">
        <f t="shared" si="5"/>
        <v>27.812342044547911</v>
      </c>
      <c r="V42" s="110">
        <f t="shared" si="5"/>
        <v>22.788720267889829</v>
      </c>
      <c r="W42" s="110">
        <f t="shared" si="5"/>
        <v>29.009220974800144</v>
      </c>
      <c r="X42" s="110">
        <f t="shared" si="5"/>
        <v>26.668115200887581</v>
      </c>
      <c r="Y42" s="110">
        <f t="shared" si="5"/>
        <v>29.58454855324208</v>
      </c>
      <c r="Z42" s="110">
        <f t="shared" si="5"/>
        <v>28.690370708776609</v>
      </c>
      <c r="AA42" s="110">
        <f t="shared" si="5"/>
        <v>31.809537664744976</v>
      </c>
      <c r="AB42" s="110">
        <f t="shared" si="5"/>
        <v>33.123290141788402</v>
      </c>
      <c r="AC42" s="110">
        <f t="shared" si="5"/>
        <v>31.658431584554553</v>
      </c>
      <c r="AD42" s="110">
        <f t="shared" si="5"/>
        <v>29.36545252123554</v>
      </c>
      <c r="AE42" s="110">
        <f t="shared" si="5"/>
        <v>28.354938839584381</v>
      </c>
      <c r="AF42" s="111">
        <f>AF85+SUM(AF67:AF78)</f>
        <v>26.067931448887553</v>
      </c>
      <c r="AG42" s="111">
        <f t="shared" ref="AG42:AL42" si="6">AG85+SUM(AG67:AG78)</f>
        <v>19.85958222738099</v>
      </c>
      <c r="AH42" s="111">
        <f t="shared" si="6"/>
        <v>13.651233005874428</v>
      </c>
      <c r="AI42" s="111">
        <f t="shared" si="6"/>
        <v>8.8939851401909138</v>
      </c>
      <c r="AJ42" s="111">
        <f t="shared" si="6"/>
        <v>3.3382553252202314</v>
      </c>
      <c r="AK42" s="111">
        <f t="shared" si="6"/>
        <v>-2.6585859692026652</v>
      </c>
      <c r="AL42" s="111">
        <f t="shared" si="6"/>
        <v>-8.6554272636255636</v>
      </c>
      <c r="AM42" s="85"/>
      <c r="AN42" s="85"/>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row>
    <row r="43" spans="2:71" x14ac:dyDescent="0.3">
      <c r="B43" s="109" t="s">
        <v>125</v>
      </c>
      <c r="C43" s="110">
        <f>C84</f>
        <v>51.459021032856285</v>
      </c>
      <c r="D43" s="110">
        <f t="shared" si="5"/>
        <v>49.199528717110468</v>
      </c>
      <c r="E43" s="110">
        <f t="shared" si="5"/>
        <v>47.536725071921808</v>
      </c>
      <c r="F43" s="110">
        <f t="shared" si="5"/>
        <v>49.405877373672119</v>
      </c>
      <c r="G43" s="110">
        <f t="shared" si="5"/>
        <v>51.267845313162951</v>
      </c>
      <c r="H43" s="110">
        <f t="shared" si="5"/>
        <v>51.62017435325879</v>
      </c>
      <c r="I43" s="110">
        <f t="shared" si="5"/>
        <v>54.604376682284766</v>
      </c>
      <c r="J43" s="110">
        <f t="shared" si="5"/>
        <v>54.5964590301447</v>
      </c>
      <c r="K43" s="110">
        <f t="shared" si="5"/>
        <v>54.758815437360397</v>
      </c>
      <c r="L43" s="110">
        <f t="shared" si="5"/>
        <v>55.717698946783941</v>
      </c>
      <c r="M43" s="110">
        <f t="shared" si="5"/>
        <v>55.114745383177208</v>
      </c>
      <c r="N43" s="110">
        <f t="shared" si="5"/>
        <v>56.348385922603271</v>
      </c>
      <c r="O43" s="110">
        <f t="shared" si="5"/>
        <v>55.289874377496858</v>
      </c>
      <c r="P43" s="110">
        <f t="shared" si="5"/>
        <v>55.795672281242858</v>
      </c>
      <c r="Q43" s="110">
        <f t="shared" si="5"/>
        <v>56.190764152403901</v>
      </c>
      <c r="R43" s="110">
        <f t="shared" si="5"/>
        <v>55.40347002087745</v>
      </c>
      <c r="S43" s="110">
        <f t="shared" si="5"/>
        <v>55.355135983424304</v>
      </c>
      <c r="T43" s="110">
        <f t="shared" si="5"/>
        <v>57.00870488514677</v>
      </c>
      <c r="U43" s="110">
        <f t="shared" si="5"/>
        <v>55.587359199748434</v>
      </c>
      <c r="V43" s="110">
        <f t="shared" si="5"/>
        <v>53.179197772968692</v>
      </c>
      <c r="W43" s="110">
        <f t="shared" si="5"/>
        <v>55.468968705996716</v>
      </c>
      <c r="X43" s="110">
        <f t="shared" si="5"/>
        <v>54.643093169898634</v>
      </c>
      <c r="Y43" s="110">
        <f t="shared" si="5"/>
        <v>54.121123060483342</v>
      </c>
      <c r="Z43" s="110">
        <f t="shared" si="5"/>
        <v>53.969357854335229</v>
      </c>
      <c r="AA43" s="110">
        <f t="shared" si="5"/>
        <v>53.930248092697923</v>
      </c>
      <c r="AB43" s="110">
        <f t="shared" si="5"/>
        <v>54.353966819005521</v>
      </c>
      <c r="AC43" s="110">
        <f t="shared" si="5"/>
        <v>53.472212495657644</v>
      </c>
      <c r="AD43" s="110">
        <f t="shared" si="5"/>
        <v>52.386525444316263</v>
      </c>
      <c r="AE43" s="110">
        <f t="shared" si="5"/>
        <v>52.02240460601422</v>
      </c>
      <c r="AF43" s="111">
        <f>IF(AF84="",   AF83-AF76, AF84)</f>
        <v>48.739248032348726</v>
      </c>
      <c r="AG43" s="111">
        <f t="shared" ref="AG43:AL43" si="7">IF(AG84="",   AG83-AG76, AG84)</f>
        <v>42.259582227380989</v>
      </c>
      <c r="AH43" s="111">
        <f t="shared" si="7"/>
        <v>34.951233005874428</v>
      </c>
      <c r="AI43" s="111">
        <f t="shared" si="7"/>
        <v>29.093985140190913</v>
      </c>
      <c r="AJ43" s="111">
        <f t="shared" si="7"/>
        <v>23.120665815285836</v>
      </c>
      <c r="AK43" s="111">
        <f t="shared" si="7"/>
        <v>16.706235010928545</v>
      </c>
      <c r="AL43" s="111">
        <f t="shared" si="7"/>
        <v>10.291804206571255</v>
      </c>
      <c r="AM43" s="85"/>
      <c r="AN43" s="85"/>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row>
    <row r="44" spans="2:71" x14ac:dyDescent="0.3">
      <c r="B44" s="109" t="s">
        <v>120</v>
      </c>
      <c r="C44" s="110">
        <f>C76</f>
        <v>-10.091648287782263</v>
      </c>
      <c r="D44" s="110">
        <f>D76</f>
        <v>-12.926794287893699</v>
      </c>
      <c r="E44" s="110">
        <f t="shared" ref="E44:AL44" si="8">E76</f>
        <v>-13.886495863137741</v>
      </c>
      <c r="F44" s="110">
        <f t="shared" si="8"/>
        <v>-12.756992797779516</v>
      </c>
      <c r="G44" s="110">
        <f t="shared" si="8"/>
        <v>-14.87347577165481</v>
      </c>
      <c r="H44" s="110">
        <f t="shared" si="8"/>
        <v>-13.95210250097708</v>
      </c>
      <c r="I44" s="110">
        <f t="shared" si="8"/>
        <v>-16.781433586939261</v>
      </c>
      <c r="J44" s="110">
        <f t="shared" si="8"/>
        <v>-16.631193903424993</v>
      </c>
      <c r="K44" s="110">
        <f t="shared" si="8"/>
        <v>-19.771128180218518</v>
      </c>
      <c r="L44" s="110">
        <f t="shared" si="8"/>
        <v>-22.230987250803576</v>
      </c>
      <c r="M44" s="110">
        <f t="shared" si="8"/>
        <v>-24.541477988970836</v>
      </c>
      <c r="N44" s="110">
        <f t="shared" si="8"/>
        <v>-26.411276563623883</v>
      </c>
      <c r="O44" s="110">
        <f t="shared" si="8"/>
        <v>-27.124128551760371</v>
      </c>
      <c r="P44" s="110">
        <f t="shared" si="8"/>
        <v>-28.571168318036463</v>
      </c>
      <c r="Q44" s="110">
        <f t="shared" si="8"/>
        <v>-27.955934662054872</v>
      </c>
      <c r="R44" s="110">
        <f t="shared" si="8"/>
        <v>-25.262975293595758</v>
      </c>
      <c r="S44" s="110">
        <f t="shared" si="8"/>
        <v>-27.260544046388535</v>
      </c>
      <c r="T44" s="110">
        <f t="shared" si="8"/>
        <v>-27.020326885047535</v>
      </c>
      <c r="U44" s="110">
        <f t="shared" si="8"/>
        <v>-27.775017155200526</v>
      </c>
      <c r="V44" s="110">
        <f t="shared" si="8"/>
        <v>-30.390477505078866</v>
      </c>
      <c r="W44" s="110">
        <f t="shared" si="8"/>
        <v>-26.459747731196568</v>
      </c>
      <c r="X44" s="110">
        <f t="shared" si="8"/>
        <v>-27.97497796901105</v>
      </c>
      <c r="Y44" s="110">
        <f t="shared" si="8"/>
        <v>-24.536574507241262</v>
      </c>
      <c r="Z44" s="110">
        <f t="shared" si="8"/>
        <v>-25.278987145558624</v>
      </c>
      <c r="AA44" s="110">
        <f t="shared" si="8"/>
        <v>-22.120710427952947</v>
      </c>
      <c r="AB44" s="110">
        <f t="shared" si="8"/>
        <v>-21.230676677217115</v>
      </c>
      <c r="AC44" s="110">
        <f t="shared" si="8"/>
        <v>-21.813780911103088</v>
      </c>
      <c r="AD44" s="110">
        <f t="shared" si="8"/>
        <v>-23.021072923080723</v>
      </c>
      <c r="AE44" s="110">
        <f t="shared" si="8"/>
        <v>-23.667465766429839</v>
      </c>
      <c r="AF44" s="111">
        <f t="shared" si="8"/>
        <v>-22.671316583461174</v>
      </c>
      <c r="AG44" s="111">
        <f t="shared" si="8"/>
        <v>-22.4</v>
      </c>
      <c r="AH44" s="111">
        <f t="shared" si="8"/>
        <v>-21.3</v>
      </c>
      <c r="AI44" s="111">
        <f t="shared" si="8"/>
        <v>-20.2</v>
      </c>
      <c r="AJ44" s="111">
        <f t="shared" si="8"/>
        <v>-19.782410490065605</v>
      </c>
      <c r="AK44" s="111">
        <f t="shared" si="8"/>
        <v>-19.36482098013121</v>
      </c>
      <c r="AL44" s="111">
        <f t="shared" si="8"/>
        <v>-18.947231470196819</v>
      </c>
      <c r="AM44" s="85"/>
      <c r="AN44" s="85"/>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row>
    <row r="45" spans="2:71" x14ac:dyDescent="0.3">
      <c r="B45" s="112" t="s">
        <v>126</v>
      </c>
      <c r="C45" s="113">
        <f t="shared" ref="C45:AL46" si="9">C85</f>
        <v>35.321136713373001</v>
      </c>
      <c r="D45" s="113">
        <f t="shared" si="9"/>
        <v>33.816267891070801</v>
      </c>
      <c r="E45" s="113">
        <f t="shared" si="9"/>
        <v>34.734557669604598</v>
      </c>
      <c r="F45" s="113">
        <f t="shared" si="9"/>
        <v>36.224038872394601</v>
      </c>
      <c r="G45" s="113">
        <f t="shared" si="9"/>
        <v>38.087430130663499</v>
      </c>
      <c r="H45" s="113">
        <f t="shared" si="9"/>
        <v>38.706653601038397</v>
      </c>
      <c r="I45" s="113">
        <f t="shared" si="9"/>
        <v>41.829284539258992</v>
      </c>
      <c r="J45" s="113">
        <f t="shared" si="9"/>
        <v>41.969029102537398</v>
      </c>
      <c r="K45" s="113">
        <f t="shared" si="9"/>
        <v>42.219378112152803</v>
      </c>
      <c r="L45" s="113">
        <f t="shared" si="9"/>
        <v>42.973215742129902</v>
      </c>
      <c r="M45" s="113">
        <f t="shared" si="9"/>
        <v>42.5178141998245</v>
      </c>
      <c r="N45" s="113">
        <f t="shared" si="9"/>
        <v>43.865601372730104</v>
      </c>
      <c r="O45" s="113">
        <f t="shared" si="9"/>
        <v>42.984727998990401</v>
      </c>
      <c r="P45" s="113">
        <f t="shared" si="9"/>
        <v>44.304773136904601</v>
      </c>
      <c r="Q45" s="113">
        <f t="shared" si="9"/>
        <v>44.62170105881971</v>
      </c>
      <c r="R45" s="113">
        <f t="shared" si="9"/>
        <v>43.92227173362221</v>
      </c>
      <c r="S45" s="113">
        <f t="shared" si="9"/>
        <v>44.4839321639828</v>
      </c>
      <c r="T45" s="113">
        <f t="shared" si="9"/>
        <v>46.231286016108498</v>
      </c>
      <c r="U45" s="113">
        <f t="shared" si="9"/>
        <v>45.376667867294302</v>
      </c>
      <c r="V45" s="113">
        <f t="shared" si="9"/>
        <v>43.888996686153106</v>
      </c>
      <c r="W45" s="113">
        <f t="shared" si="9"/>
        <v>46.230695874937396</v>
      </c>
      <c r="X45" s="113">
        <f t="shared" si="9"/>
        <v>45.512272960592306</v>
      </c>
      <c r="Y45" s="113">
        <f t="shared" si="9"/>
        <v>45.032774087435307</v>
      </c>
      <c r="Z45" s="113">
        <f t="shared" si="9"/>
        <v>44.981408415228401</v>
      </c>
      <c r="AA45" s="113">
        <f t="shared" si="9"/>
        <v>44.915761558397584</v>
      </c>
      <c r="AB45" s="113">
        <f t="shared" si="9"/>
        <v>45.349597456248297</v>
      </c>
      <c r="AC45" s="113">
        <f t="shared" si="9"/>
        <v>44.471712773156263</v>
      </c>
      <c r="AD45" s="113">
        <f t="shared" si="9"/>
        <v>43.561569438923499</v>
      </c>
      <c r="AE45" s="113">
        <f>AE85</f>
        <v>43.816641924215702</v>
      </c>
      <c r="AF45" s="114">
        <f t="shared" si="9"/>
        <v>40.330265708367399</v>
      </c>
      <c r="AG45" s="114">
        <f t="shared" si="9"/>
        <v>34.297417368815594</v>
      </c>
      <c r="AH45" s="114">
        <f t="shared" si="9"/>
        <v>27.435885612724967</v>
      </c>
      <c r="AI45" s="114">
        <f t="shared" si="9"/>
        <v>22.025455212457384</v>
      </c>
      <c r="AJ45" s="114">
        <f t="shared" si="9"/>
        <v>16.49895335296824</v>
      </c>
      <c r="AK45" s="114">
        <f t="shared" si="9"/>
        <v>10.531340014026881</v>
      </c>
      <c r="AL45" s="114">
        <f t="shared" si="9"/>
        <v>4.5637266750855243</v>
      </c>
      <c r="AM45" s="85"/>
      <c r="AN45" s="85"/>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row>
    <row r="46" spans="2:71" x14ac:dyDescent="0.3">
      <c r="B46" s="38" t="s">
        <v>127</v>
      </c>
      <c r="C46" s="110">
        <f>C86</f>
        <v>16.137884319483284</v>
      </c>
      <c r="D46" s="110">
        <f t="shared" si="9"/>
        <v>15.383260826039667</v>
      </c>
      <c r="E46" s="110">
        <f t="shared" si="9"/>
        <v>12.80216740231721</v>
      </c>
      <c r="F46" s="110">
        <f t="shared" si="9"/>
        <v>13.181838501277518</v>
      </c>
      <c r="G46" s="110">
        <f t="shared" si="9"/>
        <v>13.180415182499452</v>
      </c>
      <c r="H46" s="110">
        <f t="shared" si="9"/>
        <v>12.913520752220393</v>
      </c>
      <c r="I46" s="110">
        <f t="shared" si="9"/>
        <v>12.775092143025773</v>
      </c>
      <c r="J46" s="110">
        <f t="shared" si="9"/>
        <v>12.627429927607302</v>
      </c>
      <c r="K46" s="110">
        <f t="shared" si="9"/>
        <v>12.539437325207594</v>
      </c>
      <c r="L46" s="110">
        <f t="shared" si="9"/>
        <v>12.744483204654038</v>
      </c>
      <c r="M46" s="110">
        <f t="shared" si="9"/>
        <v>12.596931183352709</v>
      </c>
      <c r="N46" s="110">
        <f t="shared" si="9"/>
        <v>12.482784549873166</v>
      </c>
      <c r="O46" s="110">
        <f t="shared" si="9"/>
        <v>12.305146378506457</v>
      </c>
      <c r="P46" s="110">
        <f t="shared" si="9"/>
        <v>11.490899144338258</v>
      </c>
      <c r="Q46" s="110">
        <f t="shared" si="9"/>
        <v>11.569063093584191</v>
      </c>
      <c r="R46" s="110">
        <f t="shared" si="9"/>
        <v>11.481198287255239</v>
      </c>
      <c r="S46" s="110">
        <f t="shared" si="9"/>
        <v>10.871203819441504</v>
      </c>
      <c r="T46" s="110">
        <f t="shared" si="9"/>
        <v>10.777418869038272</v>
      </c>
      <c r="U46" s="110">
        <f t="shared" si="9"/>
        <v>10.210691332454132</v>
      </c>
      <c r="V46" s="110">
        <f t="shared" si="9"/>
        <v>9.2902010868155855</v>
      </c>
      <c r="W46" s="110">
        <f t="shared" si="9"/>
        <v>9.2382728310593194</v>
      </c>
      <c r="X46" s="110">
        <f t="shared" si="9"/>
        <v>9.1308202093063286</v>
      </c>
      <c r="Y46" s="110">
        <f t="shared" si="9"/>
        <v>9.0883489730480349</v>
      </c>
      <c r="Z46" s="110">
        <f t="shared" si="9"/>
        <v>8.9879494391068278</v>
      </c>
      <c r="AA46" s="110">
        <f t="shared" si="9"/>
        <v>9.0144865343003389</v>
      </c>
      <c r="AB46" s="110">
        <f t="shared" si="9"/>
        <v>9.0043693627572239</v>
      </c>
      <c r="AC46" s="110">
        <f t="shared" si="9"/>
        <v>9.000499722501381</v>
      </c>
      <c r="AD46" s="110">
        <f t="shared" si="9"/>
        <v>8.8249560053927638</v>
      </c>
      <c r="AE46" s="110">
        <f t="shared" si="9"/>
        <v>8.2057626817985181</v>
      </c>
      <c r="AF46" s="110">
        <f t="shared" si="9"/>
        <v>8.4089823239813271</v>
      </c>
      <c r="AG46" s="110">
        <f t="shared" si="9"/>
        <v>7.9621648585653944</v>
      </c>
      <c r="AH46" s="110">
        <f t="shared" si="9"/>
        <v>7.5153473931494617</v>
      </c>
      <c r="AI46" s="110">
        <f t="shared" si="9"/>
        <v>7.068529927733529</v>
      </c>
      <c r="AJ46" s="110">
        <f t="shared" si="9"/>
        <v>6.6217124623175962</v>
      </c>
      <c r="AK46" s="110">
        <f t="shared" si="9"/>
        <v>6.1748949969016635</v>
      </c>
      <c r="AL46" s="110">
        <f t="shared" si="9"/>
        <v>5.7280775314857308</v>
      </c>
      <c r="AM46" s="85"/>
      <c r="AN46" s="85"/>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row>
    <row r="47" spans="2:71" x14ac:dyDescent="0.3">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E47" s="38"/>
      <c r="AL47" s="85"/>
      <c r="AM47" s="85"/>
      <c r="AN47" s="85"/>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row>
    <row r="48" spans="2:71" x14ac:dyDescent="0.3">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E48" s="38"/>
      <c r="AL48" s="85"/>
      <c r="AM48" s="85"/>
      <c r="AN48" s="85"/>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row>
    <row r="49" spans="2:69" x14ac:dyDescent="0.3">
      <c r="B49" s="109" t="str">
        <f>B42&amp;", from 1990"</f>
        <v>Net total, from 1990</v>
      </c>
      <c r="C49" s="115">
        <f t="shared" ref="C49:AL53" si="10">C42/$C42-1</f>
        <v>0</v>
      </c>
      <c r="D49" s="115">
        <f t="shared" si="10"/>
        <v>-0.12315595547372338</v>
      </c>
      <c r="E49" s="115">
        <f t="shared" si="10"/>
        <v>-0.18655145406131457</v>
      </c>
      <c r="F49" s="115">
        <f t="shared" si="10"/>
        <v>-0.11406303702821663</v>
      </c>
      <c r="G49" s="115">
        <f t="shared" si="10"/>
        <v>-0.12021559198869014</v>
      </c>
      <c r="H49" s="115">
        <f t="shared" si="10"/>
        <v>-8.9425570136861476E-2</v>
      </c>
      <c r="I49" s="115">
        <f t="shared" si="10"/>
        <v>-8.568176837265018E-2</v>
      </c>
      <c r="J49" s="115">
        <f t="shared" si="10"/>
        <v>-8.2241326741240406E-2</v>
      </c>
      <c r="K49" s="115">
        <f t="shared" si="10"/>
        <v>-0.15422022392494883</v>
      </c>
      <c r="L49" s="115">
        <f t="shared" si="10"/>
        <v>-0.19050426764247608</v>
      </c>
      <c r="M49" s="115">
        <f t="shared" si="10"/>
        <v>-0.2609328230097232</v>
      </c>
      <c r="N49" s="115">
        <f t="shared" si="10"/>
        <v>-0.27631107869802374</v>
      </c>
      <c r="O49" s="115">
        <f t="shared" si="10"/>
        <v>-0.31913138406667529</v>
      </c>
      <c r="P49" s="115">
        <f t="shared" si="10"/>
        <v>-0.3418846265394444</v>
      </c>
      <c r="Q49" s="115">
        <f t="shared" si="10"/>
        <v>-0.31746138038918126</v>
      </c>
      <c r="R49" s="115">
        <f t="shared" si="10"/>
        <v>-0.27139451390780456</v>
      </c>
      <c r="S49" s="115">
        <f t="shared" si="10"/>
        <v>-0.32085143259717319</v>
      </c>
      <c r="T49" s="115">
        <f t="shared" si="10"/>
        <v>-0.27507172899516041</v>
      </c>
      <c r="U49" s="115">
        <f t="shared" si="10"/>
        <v>-0.32767444004865476</v>
      </c>
      <c r="V49" s="115">
        <f t="shared" si="10"/>
        <v>-0.44911366722936297</v>
      </c>
      <c r="W49" s="115">
        <f t="shared" si="10"/>
        <v>-0.29874151898480117</v>
      </c>
      <c r="X49" s="115">
        <f t="shared" si="10"/>
        <v>-0.35533456849605738</v>
      </c>
      <c r="Y49" s="115">
        <f t="shared" si="10"/>
        <v>-0.28483375689443624</v>
      </c>
      <c r="Z49" s="115">
        <f t="shared" si="10"/>
        <v>-0.30644929071080484</v>
      </c>
      <c r="AA49" s="115">
        <f t="shared" si="10"/>
        <v>-0.23104766984427794</v>
      </c>
      <c r="AB49" s="115">
        <f t="shared" si="10"/>
        <v>-0.19928948966833571</v>
      </c>
      <c r="AC49" s="115">
        <f t="shared" si="10"/>
        <v>-0.23470045391450678</v>
      </c>
      <c r="AD49" s="115">
        <f t="shared" si="10"/>
        <v>-0.29013010562213326</v>
      </c>
      <c r="AE49" s="115">
        <f t="shared" si="10"/>
        <v>-0.31455790015185692</v>
      </c>
      <c r="AF49" s="115">
        <f t="shared" si="10"/>
        <v>-0.36984319479192229</v>
      </c>
      <c r="AG49" s="115">
        <f t="shared" si="10"/>
        <v>-0.51992159739596122</v>
      </c>
      <c r="AH49" s="115">
        <f t="shared" si="10"/>
        <v>-0.66999999999999993</v>
      </c>
      <c r="AI49" s="115">
        <f t="shared" si="10"/>
        <v>-0.78500000000000003</v>
      </c>
      <c r="AJ49" s="115">
        <f t="shared" si="10"/>
        <v>-0.91930221564245351</v>
      </c>
      <c r="AK49" s="115">
        <f t="shared" si="10"/>
        <v>-1.0642677016397966</v>
      </c>
      <c r="AL49" s="115">
        <f t="shared" si="10"/>
        <v>-1.2092331876371394</v>
      </c>
      <c r="AM49" s="85"/>
      <c r="AN49" s="85"/>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row>
    <row r="50" spans="2:69" x14ac:dyDescent="0.3">
      <c r="B50" s="109" t="str">
        <f>B43&amp;", from 1990"</f>
        <v>Total GHG, excl. LULUCF, from 1990</v>
      </c>
      <c r="C50" s="115">
        <f t="shared" si="10"/>
        <v>0</v>
      </c>
      <c r="D50" s="115">
        <f t="shared" si="10"/>
        <v>-4.3908575608213485E-2</v>
      </c>
      <c r="E50" s="115">
        <f t="shared" si="10"/>
        <v>-7.6221736873503976E-2</v>
      </c>
      <c r="F50" s="115">
        <f t="shared" si="10"/>
        <v>-3.9898614819610434E-2</v>
      </c>
      <c r="G50" s="115">
        <f t="shared" si="10"/>
        <v>-3.7151060369233768E-3</v>
      </c>
      <c r="H50" s="115">
        <f t="shared" si="10"/>
        <v>3.1316825926324121E-3</v>
      </c>
      <c r="I50" s="115">
        <f t="shared" si="10"/>
        <v>6.1123503445978722E-2</v>
      </c>
      <c r="J50" s="115">
        <f t="shared" si="10"/>
        <v>6.0969640197491959E-2</v>
      </c>
      <c r="K50" s="115">
        <f t="shared" si="10"/>
        <v>6.412470230238565E-2</v>
      </c>
      <c r="L50" s="115">
        <f t="shared" si="10"/>
        <v>8.2758626737351237E-2</v>
      </c>
      <c r="M50" s="115">
        <f t="shared" si="10"/>
        <v>7.1041467111991219E-2</v>
      </c>
      <c r="N50" s="115">
        <f t="shared" si="10"/>
        <v>9.5014728061483256E-2</v>
      </c>
      <c r="O50" s="115">
        <f t="shared" si="10"/>
        <v>7.4444738118795373E-2</v>
      </c>
      <c r="P50" s="115">
        <f t="shared" si="10"/>
        <v>8.4273877764165839E-2</v>
      </c>
      <c r="Q50" s="115">
        <f t="shared" si="10"/>
        <v>9.1951673867375572E-2</v>
      </c>
      <c r="R50" s="115">
        <f t="shared" si="10"/>
        <v>7.6652235290342041E-2</v>
      </c>
      <c r="S50" s="115">
        <f t="shared" si="10"/>
        <v>7.5712962904606718E-2</v>
      </c>
      <c r="T50" s="115">
        <f t="shared" si="10"/>
        <v>0.10784666596644055</v>
      </c>
      <c r="U50" s="115">
        <f t="shared" si="10"/>
        <v>8.0225742426312863E-2</v>
      </c>
      <c r="V50" s="115">
        <f t="shared" si="10"/>
        <v>3.3428089100530745E-2</v>
      </c>
      <c r="W50" s="115">
        <f t="shared" si="10"/>
        <v>7.7925067221549016E-2</v>
      </c>
      <c r="X50" s="115">
        <f t="shared" si="10"/>
        <v>6.1875878575485155E-2</v>
      </c>
      <c r="Y50" s="115">
        <f t="shared" si="10"/>
        <v>5.1732465449106035E-2</v>
      </c>
      <c r="Z50" s="115">
        <f t="shared" si="10"/>
        <v>4.8783221505051655E-2</v>
      </c>
      <c r="AA50" s="115">
        <f t="shared" si="10"/>
        <v>4.802320390556547E-2</v>
      </c>
      <c r="AB50" s="115">
        <f t="shared" si="10"/>
        <v>5.6257303929292179E-2</v>
      </c>
      <c r="AC50" s="115">
        <f t="shared" si="10"/>
        <v>3.9122226237377378E-2</v>
      </c>
      <c r="AD50" s="115">
        <f t="shared" si="10"/>
        <v>1.8024136348566921E-2</v>
      </c>
      <c r="AE50" s="115">
        <f t="shared" si="10"/>
        <v>1.0948198427603639E-2</v>
      </c>
      <c r="AF50" s="115">
        <f t="shared" si="10"/>
        <v>-5.2853181928412485E-2</v>
      </c>
      <c r="AG50" s="115">
        <f t="shared" si="10"/>
        <v>-0.17877213014995963</v>
      </c>
      <c r="AH50" s="115">
        <f t="shared" si="10"/>
        <v>-0.32079483238598205</v>
      </c>
      <c r="AI50" s="115">
        <f t="shared" si="10"/>
        <v>-0.43461837096328415</v>
      </c>
      <c r="AJ50" s="115">
        <f t="shared" si="10"/>
        <v>-0.55069751908954068</v>
      </c>
      <c r="AK50" s="115">
        <f t="shared" si="10"/>
        <v>-0.67534875954477036</v>
      </c>
      <c r="AL50" s="115">
        <f t="shared" si="10"/>
        <v>-0.8</v>
      </c>
      <c r="AM50" s="85"/>
      <c r="AN50" s="85"/>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row>
    <row r="51" spans="2:69" x14ac:dyDescent="0.3">
      <c r="B51" s="109" t="str">
        <f>B44&amp;", from 1990"</f>
        <v>LULUCF, from 1990</v>
      </c>
      <c r="C51" s="115">
        <f t="shared" si="10"/>
        <v>0</v>
      </c>
      <c r="D51" s="115">
        <f t="shared" si="10"/>
        <v>0.28093983453068661</v>
      </c>
      <c r="E51" s="115">
        <f t="shared" si="10"/>
        <v>0.37603842971319335</v>
      </c>
      <c r="F51" s="115">
        <f t="shared" si="10"/>
        <v>0.26411389239794714</v>
      </c>
      <c r="G51" s="115">
        <f t="shared" si="10"/>
        <v>0.47384008513869835</v>
      </c>
      <c r="H51" s="115">
        <f t="shared" si="10"/>
        <v>0.38253951218936</v>
      </c>
      <c r="I51" s="115">
        <f t="shared" si="10"/>
        <v>0.66290313617609664</v>
      </c>
      <c r="J51" s="115">
        <f t="shared" si="10"/>
        <v>0.64801560945797276</v>
      </c>
      <c r="K51" s="115">
        <f t="shared" si="10"/>
        <v>0.95915747521195205</v>
      </c>
      <c r="L51" s="115">
        <f t="shared" si="10"/>
        <v>1.2029094372738043</v>
      </c>
      <c r="M51" s="115">
        <f t="shared" si="10"/>
        <v>1.4318602164011862</v>
      </c>
      <c r="N51" s="115">
        <f t="shared" si="10"/>
        <v>1.6171419980618462</v>
      </c>
      <c r="O51" s="115">
        <f t="shared" si="10"/>
        <v>1.6877798133927198</v>
      </c>
      <c r="P51" s="115">
        <f t="shared" si="10"/>
        <v>1.8311696467490797</v>
      </c>
      <c r="Q51" s="115">
        <f t="shared" si="10"/>
        <v>1.7702050115936472</v>
      </c>
      <c r="R51" s="115">
        <f t="shared" si="10"/>
        <v>1.5033547120524493</v>
      </c>
      <c r="S51" s="115">
        <f t="shared" si="10"/>
        <v>1.7012974757941453</v>
      </c>
      <c r="T51" s="115">
        <f t="shared" si="10"/>
        <v>1.6774939152170463</v>
      </c>
      <c r="U51" s="115">
        <f t="shared" si="10"/>
        <v>1.7522775629058662</v>
      </c>
      <c r="V51" s="115">
        <f t="shared" si="10"/>
        <v>2.0114483420782658</v>
      </c>
      <c r="W51" s="115">
        <f t="shared" si="10"/>
        <v>1.6219450952557279</v>
      </c>
      <c r="X51" s="115">
        <f t="shared" si="10"/>
        <v>1.7720920479243953</v>
      </c>
      <c r="Y51" s="115">
        <f t="shared" si="10"/>
        <v>1.4313743213729668</v>
      </c>
      <c r="Z51" s="115">
        <f t="shared" si="10"/>
        <v>1.5049413559292724</v>
      </c>
      <c r="AA51" s="115">
        <f t="shared" si="10"/>
        <v>1.1919819039605262</v>
      </c>
      <c r="AB51" s="115">
        <f t="shared" si="10"/>
        <v>1.1037868217148064</v>
      </c>
      <c r="AC51" s="115">
        <f t="shared" si="10"/>
        <v>1.1615676933085899</v>
      </c>
      <c r="AD51" s="115">
        <f t="shared" si="10"/>
        <v>1.281200480495523</v>
      </c>
      <c r="AE51" s="115">
        <f t="shared" si="10"/>
        <v>1.3452527368679226</v>
      </c>
      <c r="AF51" s="115">
        <f t="shared" si="10"/>
        <v>1.2465424811632446</v>
      </c>
      <c r="AG51" s="115">
        <f t="shared" si="10"/>
        <v>1.2196572216175219</v>
      </c>
      <c r="AH51" s="115">
        <f t="shared" si="10"/>
        <v>1.1106561973416613</v>
      </c>
      <c r="AI51" s="115">
        <f t="shared" si="10"/>
        <v>1.0016551730658008</v>
      </c>
      <c r="AJ51" s="115">
        <f t="shared" si="10"/>
        <v>0.96027546005697939</v>
      </c>
      <c r="AK51" s="115">
        <f t="shared" si="10"/>
        <v>0.91889574704815802</v>
      </c>
      <c r="AL51" s="115">
        <f t="shared" si="10"/>
        <v>0.87751603403933687</v>
      </c>
      <c r="AM51" s="85"/>
      <c r="AN51" s="85"/>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row>
    <row r="52" spans="2:69" x14ac:dyDescent="0.3">
      <c r="B52" s="109" t="str">
        <f>B45&amp;", from 1990"</f>
        <v>Energy related CO₂, from 1990</v>
      </c>
      <c r="C52" s="115">
        <f t="shared" si="10"/>
        <v>0</v>
      </c>
      <c r="D52" s="115">
        <f t="shared" si="10"/>
        <v>-4.2605333868896644E-2</v>
      </c>
      <c r="E52" s="115">
        <f t="shared" si="10"/>
        <v>-1.6607026227055677E-2</v>
      </c>
      <c r="F52" s="115">
        <f t="shared" si="10"/>
        <v>2.5562658595858601E-2</v>
      </c>
      <c r="G52" s="115">
        <f t="shared" si="10"/>
        <v>7.8318357637769509E-2</v>
      </c>
      <c r="H52" s="115">
        <f t="shared" si="10"/>
        <v>9.5849601759379288E-2</v>
      </c>
      <c r="I52" s="115">
        <f t="shared" si="10"/>
        <v>0.18425646599934953</v>
      </c>
      <c r="J52" s="115">
        <f t="shared" si="10"/>
        <v>0.18821286650855229</v>
      </c>
      <c r="K52" s="115">
        <f t="shared" si="10"/>
        <v>0.19530066245484234</v>
      </c>
      <c r="L52" s="115">
        <f t="shared" si="10"/>
        <v>0.21664305684306395</v>
      </c>
      <c r="M52" s="115">
        <f t="shared" si="10"/>
        <v>0.20374988338715472</v>
      </c>
      <c r="N52" s="115">
        <f t="shared" si="10"/>
        <v>0.24190797506587791</v>
      </c>
      <c r="O52" s="115">
        <f t="shared" si="10"/>
        <v>0.2169689879407497</v>
      </c>
      <c r="P52" s="115">
        <f t="shared" si="10"/>
        <v>0.2543416565676464</v>
      </c>
      <c r="Q52" s="115">
        <f t="shared" si="10"/>
        <v>0.26331441201679695</v>
      </c>
      <c r="R52" s="115">
        <f t="shared" si="10"/>
        <v>0.24351240703396493</v>
      </c>
      <c r="S52" s="115">
        <f t="shared" si="10"/>
        <v>0.25941394596003065</v>
      </c>
      <c r="T52" s="115">
        <f t="shared" si="10"/>
        <v>0.30888443345609495</v>
      </c>
      <c r="U52" s="115">
        <f t="shared" si="10"/>
        <v>0.28468877532228909</v>
      </c>
      <c r="V52" s="115">
        <f t="shared" si="10"/>
        <v>0.24257033521619964</v>
      </c>
      <c r="W52" s="115">
        <f t="shared" si="10"/>
        <v>0.30886772558013131</v>
      </c>
      <c r="X52" s="115">
        <f t="shared" si="10"/>
        <v>0.28852798056640183</v>
      </c>
      <c r="Y52" s="115">
        <f t="shared" si="10"/>
        <v>0.27495257168168563</v>
      </c>
      <c r="Z52" s="115">
        <f t="shared" si="10"/>
        <v>0.27349832425404097</v>
      </c>
      <c r="AA52" s="115">
        <f t="shared" si="10"/>
        <v>0.27163975278836205</v>
      </c>
      <c r="AB52" s="115">
        <f t="shared" si="10"/>
        <v>0.28392236705899676</v>
      </c>
      <c r="AC52" s="115">
        <f t="shared" si="10"/>
        <v>0.25906799472619313</v>
      </c>
      <c r="AD52" s="115">
        <f t="shared" si="10"/>
        <v>0.23330032644251153</v>
      </c>
      <c r="AE52" s="115">
        <f t="shared" si="10"/>
        <v>0.24052185182438368</v>
      </c>
      <c r="AF52" s="115">
        <f t="shared" si="10"/>
        <v>0.14181675509604652</v>
      </c>
      <c r="AG52" s="115">
        <f t="shared" si="10"/>
        <v>-2.8983193628924542E-2</v>
      </c>
      <c r="AH52" s="115">
        <f t="shared" si="10"/>
        <v>-0.22324454517520054</v>
      </c>
      <c r="AI52" s="115">
        <f t="shared" si="10"/>
        <v>-0.37642280906213632</v>
      </c>
      <c r="AJ52" s="115">
        <f t="shared" si="10"/>
        <v>-0.5328872485940821</v>
      </c>
      <c r="AK52" s="115">
        <f t="shared" si="10"/>
        <v>-0.70184028618649774</v>
      </c>
      <c r="AL52" s="115">
        <f t="shared" si="10"/>
        <v>-0.87079332377891328</v>
      </c>
      <c r="AM52" s="85"/>
      <c r="AN52" s="85"/>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row>
    <row r="53" spans="2:69" x14ac:dyDescent="0.3">
      <c r="B53" s="109" t="str">
        <f>B46&amp;", from 1990"</f>
        <v>Non-CO₂, from 1990</v>
      </c>
      <c r="C53" s="115">
        <f t="shared" si="10"/>
        <v>0</v>
      </c>
      <c r="D53" s="115">
        <f t="shared" si="10"/>
        <v>-4.6760992860294559E-2</v>
      </c>
      <c r="E53" s="115">
        <f t="shared" si="10"/>
        <v>-0.20670100560448679</v>
      </c>
      <c r="F53" s="115">
        <f t="shared" si="10"/>
        <v>-0.18317430957395875</v>
      </c>
      <c r="G53" s="115">
        <f t="shared" si="10"/>
        <v>-0.18326250693303558</v>
      </c>
      <c r="H53" s="115">
        <f t="shared" si="10"/>
        <v>-0.19980088488861669</v>
      </c>
      <c r="I53" s="115">
        <f t="shared" si="10"/>
        <v>-0.20837875088728997</v>
      </c>
      <c r="J53" s="115">
        <f t="shared" si="10"/>
        <v>-0.21752878644927487</v>
      </c>
      <c r="K53" s="115">
        <f t="shared" si="10"/>
        <v>-0.22298133528763009</v>
      </c>
      <c r="L53" s="115">
        <f t="shared" si="10"/>
        <v>-0.21027546409738418</v>
      </c>
      <c r="M53" s="115">
        <f t="shared" si="10"/>
        <v>-0.21941867137166049</v>
      </c>
      <c r="N53" s="115">
        <f t="shared" si="10"/>
        <v>-0.22649188067343573</v>
      </c>
      <c r="O53" s="115">
        <f t="shared" si="10"/>
        <v>-0.23749940606214148</v>
      </c>
      <c r="P53" s="115">
        <f t="shared" si="10"/>
        <v>-0.28795504312388187</v>
      </c>
      <c r="Q53" s="115">
        <f t="shared" si="10"/>
        <v>-0.28311153652174537</v>
      </c>
      <c r="R53" s="115">
        <f t="shared" si="10"/>
        <v>-0.28855616634988657</v>
      </c>
      <c r="S53" s="115">
        <f t="shared" si="10"/>
        <v>-0.32635507826037091</v>
      </c>
      <c r="T53" s="115">
        <f t="shared" si="10"/>
        <v>-0.33216655568495534</v>
      </c>
      <c r="U53" s="115">
        <f t="shared" si="10"/>
        <v>-0.36728438930952345</v>
      </c>
      <c r="V53" s="115">
        <f t="shared" si="10"/>
        <v>-0.42432347990005626</v>
      </c>
      <c r="W53" s="115">
        <f t="shared" si="10"/>
        <v>-0.42754126574659213</v>
      </c>
      <c r="X53" s="115">
        <f t="shared" si="10"/>
        <v>-0.4341996739756846</v>
      </c>
      <c r="Y53" s="115">
        <f t="shared" si="10"/>
        <v>-0.43683144623389936</v>
      </c>
      <c r="Z53" s="115">
        <f t="shared" si="10"/>
        <v>-0.44305280288472093</v>
      </c>
      <c r="AA53" s="115">
        <f t="shared" si="10"/>
        <v>-0.44140840547374971</v>
      </c>
      <c r="AB53" s="115">
        <f t="shared" si="10"/>
        <v>-0.44203532603798379</v>
      </c>
      <c r="AC53" s="115">
        <f t="shared" si="10"/>
        <v>-0.44227511213256943</v>
      </c>
      <c r="AD53" s="115">
        <f t="shared" si="10"/>
        <v>-0.45315285258685456</v>
      </c>
      <c r="AE53" s="115">
        <f t="shared" si="10"/>
        <v>-0.49152178071497932</v>
      </c>
      <c r="AF53" s="115">
        <f t="shared" si="10"/>
        <v>-0.4789290741271981</v>
      </c>
      <c r="AG53" s="115">
        <f t="shared" si="10"/>
        <v>-0.50661656132008182</v>
      </c>
      <c r="AH53" s="115">
        <f t="shared" si="10"/>
        <v>-0.53430404851296553</v>
      </c>
      <c r="AI53" s="115">
        <f t="shared" si="10"/>
        <v>-0.56199153570584925</v>
      </c>
      <c r="AJ53" s="115">
        <f t="shared" si="10"/>
        <v>-0.58967902289873297</v>
      </c>
      <c r="AK53" s="115">
        <f t="shared" si="10"/>
        <v>-0.6173665100916168</v>
      </c>
      <c r="AL53" s="115">
        <f t="shared" si="10"/>
        <v>-0.64505399728450041</v>
      </c>
      <c r="AM53" s="85"/>
      <c r="AN53" s="85"/>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row>
    <row r="54" spans="2:69" x14ac:dyDescent="0.3">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E54" s="38"/>
      <c r="AL54" s="85"/>
      <c r="AM54" s="85"/>
      <c r="AN54" s="85"/>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row>
    <row r="55" spans="2:69" x14ac:dyDescent="0.3">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E55" s="38"/>
      <c r="AL55" s="85"/>
      <c r="AM55" s="85"/>
      <c r="AN55" s="85"/>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row>
    <row r="56" spans="2:69" x14ac:dyDescent="0.3">
      <c r="B56" s="109" t="str">
        <f>B42&amp;", from 2005"</f>
        <v>Net total, from 2005</v>
      </c>
      <c r="C56" s="115"/>
      <c r="D56" s="115"/>
      <c r="E56" s="115"/>
      <c r="F56" s="115"/>
      <c r="G56" s="115"/>
      <c r="H56" s="115"/>
      <c r="I56" s="115"/>
      <c r="J56" s="115"/>
      <c r="K56" s="115"/>
      <c r="L56" s="115"/>
      <c r="M56" s="115"/>
      <c r="N56" s="115"/>
      <c r="O56" s="115"/>
      <c r="P56" s="115"/>
      <c r="Q56" s="115"/>
      <c r="R56" s="115">
        <f t="shared" ref="R56:AL60" si="11">R42/$R42-1</f>
        <v>0</v>
      </c>
      <c r="S56" s="115">
        <f t="shared" si="11"/>
        <v>-6.7878872220172193E-2</v>
      </c>
      <c r="T56" s="115">
        <f t="shared" si="11"/>
        <v>-5.0469220415539917E-3</v>
      </c>
      <c r="U56" s="115">
        <f t="shared" si="11"/>
        <v>-7.7243346660347045E-2</v>
      </c>
      <c r="V56" s="115">
        <f t="shared" si="11"/>
        <v>-0.24391684761356625</v>
      </c>
      <c r="W56" s="115">
        <f t="shared" si="11"/>
        <v>-3.7533350488025641E-2</v>
      </c>
      <c r="X56" s="115">
        <f t="shared" si="11"/>
        <v>-0.11520645423417974</v>
      </c>
      <c r="Y56" s="115">
        <f t="shared" si="11"/>
        <v>-1.8445157555307179E-2</v>
      </c>
      <c r="Z56" s="115">
        <f t="shared" si="11"/>
        <v>-4.8112150501381956E-2</v>
      </c>
      <c r="AA56" s="115">
        <f t="shared" si="11"/>
        <v>5.5375432704910077E-2</v>
      </c>
      <c r="AB56" s="115">
        <f t="shared" si="11"/>
        <v>9.8963054239677994E-2</v>
      </c>
      <c r="AC56" s="115">
        <f t="shared" si="11"/>
        <v>5.0362041864524976E-2</v>
      </c>
      <c r="AD56" s="115">
        <f t="shared" si="11"/>
        <v>-2.57143160077139E-2</v>
      </c>
      <c r="AE56" s="115">
        <f t="shared" si="11"/>
        <v>-5.9241094210743528E-2</v>
      </c>
      <c r="AF56" s="115">
        <f t="shared" si="11"/>
        <v>-0.13511932419303851</v>
      </c>
      <c r="AG56" s="115">
        <f t="shared" si="11"/>
        <v>-0.34109965987369573</v>
      </c>
      <c r="AH56" s="115">
        <f t="shared" si="11"/>
        <v>-0.54707999555435294</v>
      </c>
      <c r="AI56" s="115">
        <f t="shared" si="11"/>
        <v>-0.70491575467935119</v>
      </c>
      <c r="AJ56" s="115">
        <f t="shared" si="11"/>
        <v>-0.88924351257583678</v>
      </c>
      <c r="AK56" s="115">
        <f t="shared" si="11"/>
        <v>-1.0882064476133579</v>
      </c>
      <c r="AL56" s="115">
        <f t="shared" si="11"/>
        <v>-1.2871693826508792</v>
      </c>
      <c r="AM56" s="85"/>
      <c r="AN56" s="85"/>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row>
    <row r="57" spans="2:69" x14ac:dyDescent="0.3">
      <c r="B57" s="109" t="str">
        <f>B43&amp;", from 2005"</f>
        <v>Total GHG, excl. LULUCF, from 2005</v>
      </c>
      <c r="C57" s="115"/>
      <c r="D57" s="115"/>
      <c r="E57" s="115"/>
      <c r="F57" s="115"/>
      <c r="G57" s="115"/>
      <c r="H57" s="115"/>
      <c r="I57" s="115"/>
      <c r="J57" s="115"/>
      <c r="K57" s="115"/>
      <c r="L57" s="115"/>
      <c r="M57" s="115"/>
      <c r="N57" s="115"/>
      <c r="O57" s="115"/>
      <c r="P57" s="115"/>
      <c r="Q57" s="115"/>
      <c r="R57" s="115">
        <f t="shared" si="11"/>
        <v>0</v>
      </c>
      <c r="S57" s="115">
        <f t="shared" si="11"/>
        <v>-8.7240090620555044E-4</v>
      </c>
      <c r="T57" s="115">
        <f t="shared" si="11"/>
        <v>2.897354378100192E-2</v>
      </c>
      <c r="U57" s="115">
        <f t="shared" si="11"/>
        <v>3.3190913638025954E-3</v>
      </c>
      <c r="V57" s="115">
        <f t="shared" si="11"/>
        <v>-4.0146803928898245E-2</v>
      </c>
      <c r="W57" s="115">
        <f t="shared" si="11"/>
        <v>1.1822126862195415E-3</v>
      </c>
      <c r="X57" s="115">
        <f t="shared" si="11"/>
        <v>-1.3724354281280271E-2</v>
      </c>
      <c r="Y57" s="115">
        <f t="shared" si="11"/>
        <v>-2.3145607304215554E-2</v>
      </c>
      <c r="Z57" s="115">
        <f t="shared" si="11"/>
        <v>-2.5884879882105083E-2</v>
      </c>
      <c r="AA57" s="115">
        <f t="shared" si="11"/>
        <v>-2.6590788043138414E-2</v>
      </c>
      <c r="AB57" s="115">
        <f t="shared" si="11"/>
        <v>-1.8942914613045869E-2</v>
      </c>
      <c r="AC57" s="115">
        <f t="shared" si="11"/>
        <v>-3.4858060776555289E-2</v>
      </c>
      <c r="AD57" s="115">
        <f t="shared" si="11"/>
        <v>-5.4454072559432243E-2</v>
      </c>
      <c r="AE57" s="115">
        <f t="shared" si="11"/>
        <v>-6.1026239215506872E-2</v>
      </c>
      <c r="AF57" s="115">
        <f t="shared" si="11"/>
        <v>-0.12028528151788098</v>
      </c>
      <c r="AG57" s="115">
        <f t="shared" si="11"/>
        <v>-0.23723943263018554</v>
      </c>
      <c r="AH57" s="115">
        <f t="shared" si="11"/>
        <v>-0.36915083129804127</v>
      </c>
      <c r="AI57" s="115">
        <f t="shared" si="11"/>
        <v>-0.47487070522428376</v>
      </c>
      <c r="AJ57" s="115">
        <f t="shared" si="11"/>
        <v>-0.58268560062080277</v>
      </c>
      <c r="AK57" s="115">
        <f t="shared" si="11"/>
        <v>-0.69846229839695595</v>
      </c>
      <c r="AL57" s="115">
        <f t="shared" si="11"/>
        <v>-0.81423899617310902</v>
      </c>
      <c r="AM57" s="85"/>
      <c r="AN57" s="85"/>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row>
    <row r="58" spans="2:69" x14ac:dyDescent="0.3">
      <c r="B58" s="109" t="str">
        <f>B44&amp;", from 2005"</f>
        <v>LULUCF, from 2005</v>
      </c>
      <c r="C58" s="115"/>
      <c r="D58" s="115"/>
      <c r="E58" s="115"/>
      <c r="F58" s="115"/>
      <c r="G58" s="115"/>
      <c r="H58" s="115"/>
      <c r="I58" s="115"/>
      <c r="J58" s="115"/>
      <c r="K58" s="115"/>
      <c r="L58" s="115"/>
      <c r="M58" s="115"/>
      <c r="N58" s="115"/>
      <c r="O58" s="115"/>
      <c r="P58" s="115"/>
      <c r="Q58" s="115"/>
      <c r="R58" s="115">
        <f t="shared" si="11"/>
        <v>0</v>
      </c>
      <c r="S58" s="115">
        <f t="shared" si="11"/>
        <v>7.9071001320227152E-2</v>
      </c>
      <c r="T58" s="115">
        <f t="shared" si="11"/>
        <v>6.9562336622213783E-2</v>
      </c>
      <c r="U58" s="115">
        <f t="shared" si="11"/>
        <v>9.9435709072698941E-2</v>
      </c>
      <c r="V58" s="115">
        <f t="shared" si="11"/>
        <v>0.202965096228509</v>
      </c>
      <c r="W58" s="115">
        <f t="shared" si="11"/>
        <v>4.7372584728933242E-2</v>
      </c>
      <c r="X58" s="115">
        <f t="shared" si="11"/>
        <v>0.10735088182993202</v>
      </c>
      <c r="Y58" s="115">
        <f t="shared" si="11"/>
        <v>-2.8753572289588636E-2</v>
      </c>
      <c r="Z58" s="115">
        <f t="shared" si="11"/>
        <v>6.3380705466320464E-4</v>
      </c>
      <c r="AA58" s="115">
        <f t="shared" si="11"/>
        <v>-0.12438221662827598</v>
      </c>
      <c r="AB58" s="115">
        <f t="shared" si="11"/>
        <v>-0.15961297390813833</v>
      </c>
      <c r="AC58" s="115">
        <f t="shared" si="11"/>
        <v>-0.1365315978188465</v>
      </c>
      <c r="AD58" s="115">
        <f t="shared" si="11"/>
        <v>-8.8742610261086874E-2</v>
      </c>
      <c r="AE58" s="115">
        <f t="shared" si="11"/>
        <v>-6.3156041939778418E-2</v>
      </c>
      <c r="AF58" s="115">
        <f t="shared" si="11"/>
        <v>-0.10258723210609233</v>
      </c>
      <c r="AG58" s="115">
        <f t="shared" si="11"/>
        <v>-0.11332692449418391</v>
      </c>
      <c r="AH58" s="115">
        <f t="shared" si="11"/>
        <v>-0.15686890588063018</v>
      </c>
      <c r="AI58" s="115">
        <f t="shared" si="11"/>
        <v>-0.20041088726707657</v>
      </c>
      <c r="AJ58" s="115">
        <f t="shared" si="11"/>
        <v>-0.21694059151138445</v>
      </c>
      <c r="AK58" s="115">
        <f t="shared" si="11"/>
        <v>-0.23347029575569223</v>
      </c>
      <c r="AL58" s="115">
        <f t="shared" si="11"/>
        <v>-0.25</v>
      </c>
      <c r="AM58" s="85"/>
      <c r="AN58" s="85"/>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row>
    <row r="59" spans="2:69" x14ac:dyDescent="0.3">
      <c r="B59" s="109" t="str">
        <f>B45&amp;", from 2005"</f>
        <v>Energy related CO₂, from 2005</v>
      </c>
      <c r="C59" s="115"/>
      <c r="D59" s="115"/>
      <c r="E59" s="115"/>
      <c r="F59" s="115"/>
      <c r="G59" s="115"/>
      <c r="H59" s="115"/>
      <c r="I59" s="115"/>
      <c r="J59" s="115"/>
      <c r="K59" s="115"/>
      <c r="L59" s="115"/>
      <c r="M59" s="115"/>
      <c r="N59" s="115"/>
      <c r="O59" s="115"/>
      <c r="P59" s="115"/>
      <c r="Q59" s="115"/>
      <c r="R59" s="115">
        <f t="shared" si="11"/>
        <v>0</v>
      </c>
      <c r="S59" s="115">
        <f t="shared" si="11"/>
        <v>1.2787599734524813E-2</v>
      </c>
      <c r="T59" s="115">
        <f t="shared" si="11"/>
        <v>5.2570465764837815E-2</v>
      </c>
      <c r="U59" s="115">
        <f t="shared" si="11"/>
        <v>3.3112953321099647E-2</v>
      </c>
      <c r="V59" s="115">
        <f t="shared" si="11"/>
        <v>-7.5758939953995963E-4</v>
      </c>
      <c r="W59" s="115">
        <f t="shared" si="11"/>
        <v>5.2557029730047056E-2</v>
      </c>
      <c r="X59" s="115">
        <f t="shared" si="11"/>
        <v>3.6200341289563953E-2</v>
      </c>
      <c r="Y59" s="115">
        <f t="shared" si="11"/>
        <v>2.5283354206904862E-2</v>
      </c>
      <c r="Z59" s="115">
        <f t="shared" si="11"/>
        <v>2.4113886641146332E-2</v>
      </c>
      <c r="AA59" s="115">
        <f t="shared" si="11"/>
        <v>2.2619272309061023E-2</v>
      </c>
      <c r="AB59" s="115">
        <f t="shared" si="11"/>
        <v>3.2496627935878708E-2</v>
      </c>
      <c r="AC59" s="115">
        <f t="shared" si="11"/>
        <v>1.2509394843378763E-2</v>
      </c>
      <c r="AD59" s="115">
        <f t="shared" si="11"/>
        <v>-8.2122868526992576E-3</v>
      </c>
      <c r="AE59" s="115">
        <f t="shared" si="11"/>
        <v>-2.4049259120094701E-3</v>
      </c>
      <c r="AF59" s="115">
        <f t="shared" si="11"/>
        <v>-8.178097087143954E-2</v>
      </c>
      <c r="AG59" s="115">
        <f t="shared" si="11"/>
        <v>-0.219133801256433</v>
      </c>
      <c r="AH59" s="115">
        <f t="shared" si="11"/>
        <v>-0.37535367525803598</v>
      </c>
      <c r="AI59" s="115">
        <f t="shared" si="11"/>
        <v>-0.49853560976908573</v>
      </c>
      <c r="AJ59" s="115">
        <f t="shared" si="11"/>
        <v>-0.62436020037783246</v>
      </c>
      <c r="AK59" s="115">
        <f t="shared" si="11"/>
        <v>-0.76022779336422142</v>
      </c>
      <c r="AL59" s="115">
        <f t="shared" si="11"/>
        <v>-0.89609538635061037</v>
      </c>
      <c r="AM59" s="85"/>
      <c r="AN59" s="85"/>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row>
    <row r="60" spans="2:69" x14ac:dyDescent="0.3">
      <c r="B60" s="109" t="str">
        <f>B46&amp;", from 2005"</f>
        <v>Non-CO₂, from 2005</v>
      </c>
      <c r="C60" s="115"/>
      <c r="D60" s="115"/>
      <c r="E60" s="115"/>
      <c r="F60" s="115"/>
      <c r="G60" s="115"/>
      <c r="H60" s="115"/>
      <c r="I60" s="115"/>
      <c r="J60" s="115"/>
      <c r="K60" s="115"/>
      <c r="L60" s="115"/>
      <c r="M60" s="115"/>
      <c r="N60" s="115"/>
      <c r="O60" s="115"/>
      <c r="P60" s="115"/>
      <c r="Q60" s="115"/>
      <c r="R60" s="115">
        <f t="shared" si="11"/>
        <v>0</v>
      </c>
      <c r="S60" s="115">
        <f t="shared" si="11"/>
        <v>-5.3129860886634295E-2</v>
      </c>
      <c r="T60" s="115">
        <f t="shared" si="11"/>
        <v>-6.1298429014870481E-2</v>
      </c>
      <c r="U60" s="115">
        <f t="shared" si="11"/>
        <v>-0.11065978681088007</v>
      </c>
      <c r="V60" s="115">
        <f t="shared" si="11"/>
        <v>-0.19083349539148553</v>
      </c>
      <c r="W60" s="115">
        <f t="shared" si="11"/>
        <v>-0.19535639051593512</v>
      </c>
      <c r="X60" s="115">
        <f t="shared" si="11"/>
        <v>-0.2047153980920231</v>
      </c>
      <c r="Y60" s="115">
        <f t="shared" si="11"/>
        <v>-0.2084145970079968</v>
      </c>
      <c r="Z60" s="115">
        <f t="shared" si="11"/>
        <v>-0.21715928823527542</v>
      </c>
      <c r="AA60" s="115">
        <f t="shared" si="11"/>
        <v>-0.21484793583724493</v>
      </c>
      <c r="AB60" s="115">
        <f t="shared" si="11"/>
        <v>-0.21572913057754883</v>
      </c>
      <c r="AC60" s="115">
        <f t="shared" si="11"/>
        <v>-0.21606617207435308</v>
      </c>
      <c r="AD60" s="115">
        <f t="shared" si="11"/>
        <v>-0.23135584068877635</v>
      </c>
      <c r="AE60" s="115">
        <f t="shared" si="11"/>
        <v>-0.2852869120022633</v>
      </c>
      <c r="AF60" s="115">
        <f t="shared" si="11"/>
        <v>-0.26758670013427432</v>
      </c>
      <c r="AG60" s="115">
        <f t="shared" si="11"/>
        <v>-0.30650401993284671</v>
      </c>
      <c r="AH60" s="115">
        <f t="shared" si="11"/>
        <v>-0.34542133973141897</v>
      </c>
      <c r="AI60" s="115">
        <f t="shared" si="11"/>
        <v>-0.38433865952999124</v>
      </c>
      <c r="AJ60" s="115">
        <f t="shared" si="11"/>
        <v>-0.42325597932856351</v>
      </c>
      <c r="AK60" s="115">
        <f t="shared" si="11"/>
        <v>-0.46217329912713589</v>
      </c>
      <c r="AL60" s="115">
        <f t="shared" si="11"/>
        <v>-0.50109061892570816</v>
      </c>
      <c r="AM60" s="85"/>
      <c r="AN60" s="85"/>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row>
    <row r="61" spans="2:69" x14ac:dyDescent="0.3">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E61" s="38"/>
      <c r="AL61" s="85"/>
      <c r="AM61" s="85"/>
      <c r="AN61" s="85"/>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row>
    <row r="62" spans="2:69" x14ac:dyDescent="0.3">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E62" s="38"/>
      <c r="AL62" s="85"/>
      <c r="AM62" s="85"/>
      <c r="AN62" s="85"/>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row>
    <row r="63" spans="2:69" s="106" customFormat="1" x14ac:dyDescent="0.3">
      <c r="B63" s="105" t="s">
        <v>128</v>
      </c>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E63" s="105"/>
      <c r="AL63" s="107"/>
      <c r="AM63" s="107"/>
      <c r="AN63" s="107"/>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row>
    <row r="64" spans="2:69" x14ac:dyDescent="0.3">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E64" s="38"/>
      <c r="AL64" s="85"/>
      <c r="AM64" s="85"/>
      <c r="AN64" s="85"/>
      <c r="AO64" s="38"/>
      <c r="AP64" s="38"/>
      <c r="AQ64" s="38" t="s">
        <v>129</v>
      </c>
      <c r="AR64" s="38"/>
      <c r="AS64" s="38"/>
      <c r="AT64" s="38"/>
      <c r="AU64" s="38"/>
      <c r="AV64" s="38"/>
      <c r="AW64" s="38"/>
      <c r="AX64" s="38"/>
      <c r="AY64" s="38" t="s">
        <v>129</v>
      </c>
      <c r="AZ64" s="38"/>
      <c r="BA64" s="38"/>
      <c r="BB64" s="38"/>
      <c r="BC64" s="38"/>
      <c r="BD64" s="38"/>
      <c r="BE64" s="38"/>
      <c r="BF64" s="38"/>
      <c r="BG64" s="38"/>
      <c r="BH64" s="38"/>
      <c r="BI64" s="38"/>
      <c r="BJ64" s="38"/>
      <c r="BK64" s="38"/>
      <c r="BL64" s="38"/>
      <c r="BM64" s="38"/>
      <c r="BN64" s="38"/>
      <c r="BO64" s="38"/>
      <c r="BP64" s="38"/>
      <c r="BQ64" s="38"/>
    </row>
    <row r="65" spans="2:69" ht="43.2" x14ac:dyDescent="0.3">
      <c r="C65" s="38" t="s">
        <v>130</v>
      </c>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E65" s="38"/>
      <c r="AL65" s="85"/>
      <c r="AM65" s="85"/>
      <c r="AN65" s="85"/>
      <c r="AO65" s="116" t="s">
        <v>131</v>
      </c>
      <c r="AP65" s="38"/>
      <c r="AQ65" s="38" t="s">
        <v>132</v>
      </c>
      <c r="AR65" s="38"/>
      <c r="AS65" s="38"/>
      <c r="AT65" s="38"/>
      <c r="AU65" s="38"/>
      <c r="AV65" s="38"/>
      <c r="AW65" s="38"/>
      <c r="AX65" s="38"/>
      <c r="AY65" s="117" t="s">
        <v>133</v>
      </c>
      <c r="AZ65" t="s">
        <v>134</v>
      </c>
      <c r="BG65" t="s">
        <v>135</v>
      </c>
      <c r="BH65" s="38"/>
      <c r="BI65" s="38"/>
      <c r="BJ65" s="38"/>
      <c r="BK65" s="38"/>
      <c r="BL65" s="38"/>
      <c r="BM65" s="38"/>
      <c r="BN65" s="38"/>
      <c r="BO65" s="38"/>
      <c r="BP65" s="38"/>
      <c r="BQ65" s="38"/>
    </row>
    <row r="66" spans="2:69" x14ac:dyDescent="0.3">
      <c r="C66" s="108">
        <v>1990</v>
      </c>
      <c r="D66" s="108">
        <f>C66+1</f>
        <v>1991</v>
      </c>
      <c r="E66" s="108">
        <f t="shared" ref="E66:AE66" si="12">D66+1</f>
        <v>1992</v>
      </c>
      <c r="F66" s="108">
        <f t="shared" si="12"/>
        <v>1993</v>
      </c>
      <c r="G66" s="108">
        <f t="shared" si="12"/>
        <v>1994</v>
      </c>
      <c r="H66" s="108">
        <f t="shared" si="12"/>
        <v>1995</v>
      </c>
      <c r="I66" s="108">
        <f t="shared" si="12"/>
        <v>1996</v>
      </c>
      <c r="J66" s="108">
        <f t="shared" si="12"/>
        <v>1997</v>
      </c>
      <c r="K66" s="108">
        <f t="shared" si="12"/>
        <v>1998</v>
      </c>
      <c r="L66" s="108">
        <f t="shared" si="12"/>
        <v>1999</v>
      </c>
      <c r="M66" s="108">
        <f t="shared" si="12"/>
        <v>2000</v>
      </c>
      <c r="N66" s="108">
        <f t="shared" si="12"/>
        <v>2001</v>
      </c>
      <c r="O66" s="108">
        <f t="shared" si="12"/>
        <v>2002</v>
      </c>
      <c r="P66" s="108">
        <f t="shared" si="12"/>
        <v>2003</v>
      </c>
      <c r="Q66" s="108">
        <f t="shared" si="12"/>
        <v>2004</v>
      </c>
      <c r="R66" s="108">
        <f t="shared" si="12"/>
        <v>2005</v>
      </c>
      <c r="S66" s="108">
        <f t="shared" si="12"/>
        <v>2006</v>
      </c>
      <c r="T66" s="108">
        <f t="shared" si="12"/>
        <v>2007</v>
      </c>
      <c r="U66" s="108">
        <f t="shared" si="12"/>
        <v>2008</v>
      </c>
      <c r="V66" s="108">
        <f t="shared" si="12"/>
        <v>2009</v>
      </c>
      <c r="W66" s="108">
        <f t="shared" si="12"/>
        <v>2010</v>
      </c>
      <c r="X66" s="108">
        <f t="shared" si="12"/>
        <v>2011</v>
      </c>
      <c r="Y66" s="108">
        <f t="shared" si="12"/>
        <v>2012</v>
      </c>
      <c r="Z66" s="108">
        <f t="shared" si="12"/>
        <v>2013</v>
      </c>
      <c r="AA66" s="108">
        <f t="shared" si="12"/>
        <v>2014</v>
      </c>
      <c r="AB66" s="108">
        <f t="shared" si="12"/>
        <v>2015</v>
      </c>
      <c r="AC66" s="108">
        <f t="shared" si="12"/>
        <v>2016</v>
      </c>
      <c r="AD66" s="108">
        <v>2017</v>
      </c>
      <c r="AE66" s="108">
        <f t="shared" si="12"/>
        <v>2018</v>
      </c>
      <c r="AF66" s="108">
        <v>2020</v>
      </c>
      <c r="AG66" s="108">
        <v>2025</v>
      </c>
      <c r="AH66" s="108">
        <v>2030</v>
      </c>
      <c r="AI66" s="108">
        <v>2035</v>
      </c>
      <c r="AJ66" s="108">
        <v>2040</v>
      </c>
      <c r="AK66" s="108">
        <v>2045</v>
      </c>
      <c r="AL66" s="108">
        <v>2050</v>
      </c>
      <c r="AM66" s="85"/>
      <c r="AN66" s="85"/>
      <c r="AO66" s="118"/>
      <c r="AP66" s="118"/>
      <c r="AQ66" s="54">
        <v>2020</v>
      </c>
      <c r="AR66" s="54">
        <v>2025</v>
      </c>
      <c r="AS66" s="54">
        <v>2030</v>
      </c>
      <c r="AT66" s="54">
        <v>2035</v>
      </c>
      <c r="AU66" s="54">
        <v>2040</v>
      </c>
      <c r="AV66" s="54">
        <v>2045</v>
      </c>
      <c r="AW66" s="54">
        <v>2050</v>
      </c>
      <c r="AX66" s="118"/>
      <c r="AY66" s="119">
        <v>2017</v>
      </c>
      <c r="AZ66" s="54">
        <v>2020</v>
      </c>
      <c r="BA66" s="54">
        <v>2025</v>
      </c>
      <c r="BB66" s="54">
        <v>2030</v>
      </c>
      <c r="BC66" s="54">
        <v>2035</v>
      </c>
      <c r="BD66" s="54">
        <v>2040</v>
      </c>
      <c r="BE66" s="54">
        <v>2045</v>
      </c>
      <c r="BF66" s="54">
        <v>2050</v>
      </c>
      <c r="BG66" s="54">
        <v>2050.1</v>
      </c>
      <c r="BH66" s="38"/>
      <c r="BI66" s="38"/>
      <c r="BJ66" s="38"/>
      <c r="BK66" s="38"/>
      <c r="BL66" s="38"/>
      <c r="BM66" s="38"/>
      <c r="BN66" s="38"/>
      <c r="BO66" s="38"/>
      <c r="BP66" s="38"/>
      <c r="BQ66" s="38"/>
    </row>
    <row r="67" spans="2:69" x14ac:dyDescent="0.3">
      <c r="B67" s="38" t="s">
        <v>136</v>
      </c>
      <c r="C67" s="120">
        <f>SUM(D98)</f>
        <v>29.385760759092502</v>
      </c>
      <c r="D67" s="120">
        <f t="shared" ref="D67:AE67" si="13">SUM(E98)</f>
        <v>28.518536716074578</v>
      </c>
      <c r="E67" s="120">
        <f t="shared" si="13"/>
        <v>29.52273333979851</v>
      </c>
      <c r="F67" s="120">
        <f t="shared" si="13"/>
        <v>30.645893983017373</v>
      </c>
      <c r="G67" s="120">
        <f t="shared" si="13"/>
        <v>32.226018695500748</v>
      </c>
      <c r="H67" s="120">
        <f t="shared" si="13"/>
        <v>32.707396570674426</v>
      </c>
      <c r="I67" s="120">
        <f t="shared" si="13"/>
        <v>35.904192839074945</v>
      </c>
      <c r="J67" s="120">
        <f t="shared" si="13"/>
        <v>35.662929606231835</v>
      </c>
      <c r="K67" s="120">
        <f t="shared" si="13"/>
        <v>35.614260191674994</v>
      </c>
      <c r="L67" s="120">
        <f t="shared" si="13"/>
        <v>36.511800668904421</v>
      </c>
      <c r="M67" s="120">
        <f t="shared" si="13"/>
        <v>35.849974284532408</v>
      </c>
      <c r="N67" s="120">
        <f t="shared" si="13"/>
        <v>37.557035793901719</v>
      </c>
      <c r="O67" s="120">
        <f t="shared" si="13"/>
        <v>37.273588360509727</v>
      </c>
      <c r="P67" s="120">
        <f t="shared" si="13"/>
        <v>38.467856988096671</v>
      </c>
      <c r="Q67" s="120">
        <f t="shared" si="13"/>
        <v>38.192661311123871</v>
      </c>
      <c r="R67" s="120">
        <f t="shared" si="13"/>
        <v>37.889425769266722</v>
      </c>
      <c r="S67" s="120">
        <f t="shared" si="13"/>
        <v>38.701511500578782</v>
      </c>
      <c r="T67" s="120">
        <f t="shared" si="13"/>
        <v>40.392968313897974</v>
      </c>
      <c r="U67" s="120">
        <f t="shared" si="13"/>
        <v>39.142747633948005</v>
      </c>
      <c r="V67" s="120">
        <f t="shared" si="13"/>
        <v>39.173404390753973</v>
      </c>
      <c r="W67" s="120">
        <f t="shared" si="13"/>
        <v>40.695284965796795</v>
      </c>
      <c r="X67" s="120">
        <f t="shared" si="13"/>
        <v>39.822469415772382</v>
      </c>
      <c r="Y67" s="120">
        <f t="shared" si="13"/>
        <v>39.406860503082591</v>
      </c>
      <c r="Z67" s="120">
        <f t="shared" si="13"/>
        <v>39.109739641017057</v>
      </c>
      <c r="AA67" s="120">
        <f t="shared" si="13"/>
        <v>38.934912334961133</v>
      </c>
      <c r="AB67" s="120">
        <f t="shared" si="13"/>
        <v>39.323499188234287</v>
      </c>
      <c r="AC67" s="120">
        <f t="shared" si="13"/>
        <v>38.362966995391382</v>
      </c>
      <c r="AD67" s="120">
        <f t="shared" si="13"/>
        <v>37.287443094423374</v>
      </c>
      <c r="AE67" s="120">
        <f t="shared" si="13"/>
        <v>37.528662530648248</v>
      </c>
      <c r="AF67" s="121"/>
      <c r="AG67" s="121"/>
      <c r="AH67" s="121"/>
      <c r="AI67" s="121"/>
      <c r="AJ67" s="121"/>
      <c r="AK67" s="121"/>
      <c r="AL67" s="121"/>
      <c r="AM67" s="85"/>
      <c r="AN67" s="85"/>
      <c r="AQ67" s="54"/>
      <c r="AR67" s="54"/>
      <c r="AS67" s="54"/>
      <c r="AT67" s="54"/>
      <c r="AU67" s="54"/>
      <c r="AV67" s="54"/>
      <c r="AW67" s="54"/>
      <c r="AZ67" s="54"/>
      <c r="BA67" s="54"/>
      <c r="BB67" s="54"/>
      <c r="BC67" s="54"/>
      <c r="BD67" s="54"/>
      <c r="BE67" s="54"/>
      <c r="BF67" s="54"/>
      <c r="BI67" s="38"/>
      <c r="BJ67" s="38"/>
      <c r="BK67" s="38"/>
      <c r="BL67" s="38"/>
      <c r="BM67" s="38"/>
      <c r="BN67" s="38"/>
      <c r="BO67" s="38"/>
      <c r="BP67" s="38"/>
      <c r="BQ67" s="38"/>
    </row>
    <row r="68" spans="2:69" x14ac:dyDescent="0.3">
      <c r="B68" t="s">
        <v>137</v>
      </c>
      <c r="C68" s="121">
        <f>SUM(D111)</f>
        <v>28.121312448526801</v>
      </c>
      <c r="D68" s="121">
        <f t="shared" ref="D68:AE68" si="14">SUM(E111)</f>
        <v>27.252253935377603</v>
      </c>
      <c r="E68" s="121">
        <f t="shared" si="14"/>
        <v>28.158671990238901</v>
      </c>
      <c r="F68" s="121">
        <f t="shared" si="14"/>
        <v>29.115532973454101</v>
      </c>
      <c r="G68" s="121">
        <f t="shared" si="14"/>
        <v>30.6293018246513</v>
      </c>
      <c r="H68" s="121">
        <f t="shared" si="14"/>
        <v>31.120014530524298</v>
      </c>
      <c r="I68" s="121">
        <f t="shared" si="14"/>
        <v>34.232779060221297</v>
      </c>
      <c r="J68" s="121">
        <f t="shared" si="14"/>
        <v>33.876179322209694</v>
      </c>
      <c r="K68" s="121">
        <f t="shared" si="14"/>
        <v>33.8943843184759</v>
      </c>
      <c r="L68" s="121">
        <f t="shared" si="14"/>
        <v>34.802670061671201</v>
      </c>
      <c r="M68" s="121">
        <f t="shared" si="14"/>
        <v>34.0811853386735</v>
      </c>
      <c r="N68" s="121">
        <f t="shared" si="14"/>
        <v>35.715187458718802</v>
      </c>
      <c r="O68" s="121">
        <f t="shared" si="14"/>
        <v>35.4586685661004</v>
      </c>
      <c r="P68" s="121">
        <f t="shared" si="14"/>
        <v>36.708848504949898</v>
      </c>
      <c r="Q68" s="121">
        <f t="shared" si="14"/>
        <v>36.512656152166706</v>
      </c>
      <c r="R68" s="121">
        <f t="shared" si="14"/>
        <v>36.304111845841504</v>
      </c>
      <c r="S68" s="121">
        <f t="shared" si="14"/>
        <v>37.219738200846002</v>
      </c>
      <c r="T68" s="121">
        <f t="shared" si="14"/>
        <v>38.7767366863985</v>
      </c>
      <c r="U68" s="121">
        <f t="shared" si="14"/>
        <v>37.617893666787296</v>
      </c>
      <c r="V68" s="121">
        <f t="shared" si="14"/>
        <v>37.659939123966303</v>
      </c>
      <c r="W68" s="121">
        <f t="shared" si="14"/>
        <v>39.126479140525696</v>
      </c>
      <c r="X68" s="121">
        <f t="shared" si="14"/>
        <v>38.319687649862303</v>
      </c>
      <c r="Y68" s="121">
        <f t="shared" si="14"/>
        <v>37.894006140062302</v>
      </c>
      <c r="Z68" s="121">
        <f t="shared" si="14"/>
        <v>37.655462936657699</v>
      </c>
      <c r="AA68" s="121">
        <f t="shared" si="14"/>
        <v>37.511698793932403</v>
      </c>
      <c r="AB68" s="121">
        <f t="shared" si="14"/>
        <v>37.885620422031799</v>
      </c>
      <c r="AC68" s="121">
        <f t="shared" si="14"/>
        <v>37.019942637665906</v>
      </c>
      <c r="AD68" s="121">
        <f t="shared" si="14"/>
        <v>35.980345981020299</v>
      </c>
      <c r="AE68" s="121">
        <f t="shared" si="14"/>
        <v>36.224544753846196</v>
      </c>
      <c r="AF68" s="121"/>
      <c r="AG68" s="121"/>
      <c r="AH68" s="121"/>
      <c r="AI68" s="121"/>
      <c r="AJ68" s="121"/>
      <c r="AK68" s="121"/>
      <c r="AL68" s="121"/>
      <c r="AM68" s="85"/>
      <c r="AN68" s="85"/>
      <c r="AQ68" s="54"/>
      <c r="AR68" s="54"/>
      <c r="AS68" s="54"/>
      <c r="AT68" s="54"/>
      <c r="AU68" s="54"/>
      <c r="AV68" s="54"/>
      <c r="AW68" s="54"/>
      <c r="AZ68" s="54"/>
      <c r="BA68" s="54"/>
      <c r="BB68" s="54"/>
      <c r="BC68" s="54"/>
      <c r="BD68" s="54"/>
      <c r="BE68" s="54"/>
      <c r="BF68" s="54"/>
      <c r="BI68" s="38"/>
      <c r="BJ68" s="38"/>
      <c r="BK68" s="38"/>
      <c r="BL68" s="38"/>
      <c r="BM68" s="38"/>
      <c r="BN68" s="38"/>
      <c r="BO68" s="38"/>
      <c r="BP68" s="38"/>
      <c r="BQ68" s="38"/>
    </row>
    <row r="69" spans="2:69" x14ac:dyDescent="0.3">
      <c r="B69" t="s">
        <v>138</v>
      </c>
      <c r="C69" s="122">
        <f>C67-C68</f>
        <v>1.264448310565701</v>
      </c>
      <c r="D69" s="122">
        <f t="shared" ref="D69:AE69" si="15">D67-D68</f>
        <v>1.2662827806969759</v>
      </c>
      <c r="E69" s="122">
        <f t="shared" si="15"/>
        <v>1.3640613495596092</v>
      </c>
      <c r="F69" s="122">
        <f t="shared" si="15"/>
        <v>1.530361009563272</v>
      </c>
      <c r="G69" s="122">
        <f t="shared" si="15"/>
        <v>1.5967168708494484</v>
      </c>
      <c r="H69" s="122">
        <f t="shared" si="15"/>
        <v>1.5873820401501284</v>
      </c>
      <c r="I69" s="122">
        <f t="shared" si="15"/>
        <v>1.6714137788536476</v>
      </c>
      <c r="J69" s="122">
        <f t="shared" si="15"/>
        <v>1.7867502840221405</v>
      </c>
      <c r="K69" s="122">
        <f t="shared" si="15"/>
        <v>1.7198758731990935</v>
      </c>
      <c r="L69" s="122">
        <f t="shared" si="15"/>
        <v>1.7091306072332202</v>
      </c>
      <c r="M69" s="122">
        <f t="shared" si="15"/>
        <v>1.7687889458589083</v>
      </c>
      <c r="N69" s="122">
        <f t="shared" si="15"/>
        <v>1.8418483351829167</v>
      </c>
      <c r="O69" s="122">
        <f t="shared" si="15"/>
        <v>1.8149197944093274</v>
      </c>
      <c r="P69" s="122">
        <f t="shared" si="15"/>
        <v>1.7590084831467721</v>
      </c>
      <c r="Q69" s="122">
        <f t="shared" si="15"/>
        <v>1.6800051589571652</v>
      </c>
      <c r="R69" s="122">
        <f t="shared" si="15"/>
        <v>1.5853139234252183</v>
      </c>
      <c r="S69" s="122">
        <f t="shared" si="15"/>
        <v>1.4817732997327795</v>
      </c>
      <c r="T69" s="122">
        <f t="shared" si="15"/>
        <v>1.6162316274994737</v>
      </c>
      <c r="U69" s="122">
        <f t="shared" si="15"/>
        <v>1.5248539671607091</v>
      </c>
      <c r="V69" s="122">
        <f t="shared" si="15"/>
        <v>1.5134652667876693</v>
      </c>
      <c r="W69" s="122">
        <f t="shared" si="15"/>
        <v>1.5688058252710988</v>
      </c>
      <c r="X69" s="122">
        <f t="shared" si="15"/>
        <v>1.5027817659100791</v>
      </c>
      <c r="Y69" s="122">
        <f t="shared" si="15"/>
        <v>1.5128543630202884</v>
      </c>
      <c r="Z69" s="122">
        <f t="shared" si="15"/>
        <v>1.4542767043593585</v>
      </c>
      <c r="AA69" s="122">
        <f t="shared" si="15"/>
        <v>1.4232135410287299</v>
      </c>
      <c r="AB69" s="122">
        <f t="shared" si="15"/>
        <v>1.4378787662024877</v>
      </c>
      <c r="AC69" s="122">
        <f t="shared" si="15"/>
        <v>1.3430243577254757</v>
      </c>
      <c r="AD69" s="122">
        <f t="shared" si="15"/>
        <v>1.3070971134030742</v>
      </c>
      <c r="AE69" s="122">
        <f t="shared" si="15"/>
        <v>1.3041177768020518</v>
      </c>
      <c r="AF69" s="111">
        <f t="shared" ref="AF69:AL69" si="16">HLOOKUP($AO69,   $C$66:$AE$86,  ROW($AO69)-ROW($AO$65),FALSE) *(1+AQ69)</f>
        <v>1.2991379308636053</v>
      </c>
      <c r="AG69" s="111">
        <f t="shared" si="16"/>
        <v>1.2675682334526133</v>
      </c>
      <c r="AH69" s="111">
        <f t="shared" si="16"/>
        <v>1.2359985360416212</v>
      </c>
      <c r="AI69" s="111">
        <f t="shared" si="16"/>
        <v>1.204428838630629</v>
      </c>
      <c r="AJ69" s="111">
        <f t="shared" si="16"/>
        <v>1.172859141219637</v>
      </c>
      <c r="AK69" s="111">
        <f t="shared" si="16"/>
        <v>1.1412894438086447</v>
      </c>
      <c r="AL69" s="111">
        <f t="shared" si="16"/>
        <v>1.1097197463976527</v>
      </c>
      <c r="AM69" s="85"/>
      <c r="AN69" s="85"/>
      <c r="AO69">
        <v>2005</v>
      </c>
      <c r="AQ69" s="123">
        <f t="array" ref="AQ69">IF(AZ69="",  INDEX($AY69:$BG69,   MATCH(  LARGE(($AY69:$BG69&lt;&gt;"")*($AY$66:$BG$66&lt;AQ$66)*$AY$66:$BG$66,  1),    $AY$66:$BG$66,0)) -   (INDEX($AY69:$BG69,   MATCH(  LARGE(($AY69:$BG69&lt;&gt;"")*($AY$66:$BG$66&lt;AQ$66)*$AY$66:$BG$66,  1),    $AY$66:$BG$66,0))  -    INDEX($AY69:$BG69,      MATCH( LARGE(($AY69:$BG69&lt;&gt;"")*($AY$66:$BG$66&gt;AQ$66)*$AY$66:$BG$66,     SUM(($AY69:$BG69&lt;&gt;"")*($AY$66:$BG$66&gt;AQ$66))   ),  $AY$66:$BG$66,0)))   /         (LARGE(($AY69:$BG69&lt;&gt;"")*($AY$66:$BG$66&gt;AQ$66)*$AY$66:$BG$66,     SUM(($AY69:$BG69&lt;&gt;"")*($AY$66:$BG$66&gt;AQ$66))   )  -     LARGE(($AY69:$BG69&lt;&gt;"")*($AY$66:$BG$66&lt;AQ$66)*$AY$66:$BG$66,  1) )        *        (AQ$66-LARGE(($AY69:$BG69&lt;&gt;"")*($AY$66:$BG$66&lt;AQ$66)*$AY$66:$BG$66,  1)),AZ69)</f>
        <v>-0.18051692370385738</v>
      </c>
      <c r="AR69" s="123">
        <f t="array" ref="AR69">IF(BA69="",  INDEX($AY69:$BG69,   MATCH(  LARGE(($AY69:$BG69&lt;&gt;"")*($AY$66:$BG$66&lt;AR$66)*$AY$66:$BG$66,  1),    $AY$66:$BG$66,0)) -   (INDEX($AY69:$BG69,   MATCH(  LARGE(($AY69:$BG69&lt;&gt;"")*($AY$66:$BG$66&lt;AR$66)*$AY$66:$BG$66,  1),    $AY$66:$BG$66,0))  -    INDEX($AY69:$BG69,      MATCH( LARGE(($AY69:$BG69&lt;&gt;"")*($AY$66:$BG$66&gt;AR$66)*$AY$66:$BG$66,     SUM(($AY69:$BG69&lt;&gt;"")*($AY$66:$BG$66&gt;AR$66))   ),  $AY$66:$BG$66,0)))   /         (LARGE(($AY69:$BG69&lt;&gt;"")*($AY$66:$BG$66&gt;AR$66)*$AY$66:$BG$66,     SUM(($AY69:$BG69&lt;&gt;"")*($AY$66:$BG$66&gt;AR$66))   )  -     LARGE(($AY69:$BG69&lt;&gt;"")*($AY$66:$BG$66&lt;AR$66)*$AY$66:$BG$66,  1) )        *        (AR$66-LARGE(($AY69:$BG69&lt;&gt;"")*($AY$66:$BG$66&lt;AR$66)*$AY$66:$BG$66,  1)),BA69)</f>
        <v>-0.20043076975321447</v>
      </c>
      <c r="AS69" s="123">
        <f t="array" ref="AS69">IF(BB69="",  INDEX($AY69:$BG69,   MATCH(  LARGE(($AY69:$BG69&lt;&gt;"")*($AY$66:$BG$66&lt;AS$66)*$AY$66:$BG$66,  1),    $AY$66:$BG$66,0)) -   (INDEX($AY69:$BG69,   MATCH(  LARGE(($AY69:$BG69&lt;&gt;"")*($AY$66:$BG$66&lt;AS$66)*$AY$66:$BG$66,  1),    $AY$66:$BG$66,0))  -    INDEX($AY69:$BG69,      MATCH( LARGE(($AY69:$BG69&lt;&gt;"")*($AY$66:$BG$66&gt;AS$66)*$AY$66:$BG$66,     SUM(($AY69:$BG69&lt;&gt;"")*($AY$66:$BG$66&gt;AS$66))   ),  $AY$66:$BG$66,0)))   /         (LARGE(($AY69:$BG69&lt;&gt;"")*($AY$66:$BG$66&gt;AS$66)*$AY$66:$BG$66,     SUM(($AY69:$BG69&lt;&gt;"")*($AY$66:$BG$66&gt;AS$66))   )  -     LARGE(($AY69:$BG69&lt;&gt;"")*($AY$66:$BG$66&lt;AS$66)*$AY$66:$BG$66,  1) )        *        (AS$66-LARGE(($AY69:$BG69&lt;&gt;"")*($AY$66:$BG$66&lt;AS$66)*$AY$66:$BG$66,  1)),BB69)</f>
        <v>-0.22034461580257159</v>
      </c>
      <c r="AT69" s="123">
        <f t="array" ref="AT69">IF(BC69="",  INDEX($AY69:$BG69,   MATCH(  LARGE(($AY69:$BG69&lt;&gt;"")*($AY$66:$BG$66&lt;AT$66)*$AY$66:$BG$66,  1),    $AY$66:$BG$66,0)) -   (INDEX($AY69:$BG69,   MATCH(  LARGE(($AY69:$BG69&lt;&gt;"")*($AY$66:$BG$66&lt;AT$66)*$AY$66:$BG$66,  1),    $AY$66:$BG$66,0))  -    INDEX($AY69:$BG69,      MATCH( LARGE(($AY69:$BG69&lt;&gt;"")*($AY$66:$BG$66&gt;AT$66)*$AY$66:$BG$66,     SUM(($AY69:$BG69&lt;&gt;"")*($AY$66:$BG$66&gt;AT$66))   ),  $AY$66:$BG$66,0)))   /         (LARGE(($AY69:$BG69&lt;&gt;"")*($AY$66:$BG$66&gt;AT$66)*$AY$66:$BG$66,     SUM(($AY69:$BG69&lt;&gt;"")*($AY$66:$BG$66&gt;AT$66))   )  -     LARGE(($AY69:$BG69&lt;&gt;"")*($AY$66:$BG$66&lt;AT$66)*$AY$66:$BG$66,  1) )        *        (AT$66-LARGE(($AY69:$BG69&lt;&gt;"")*($AY$66:$BG$66&lt;AT$66)*$AY$66:$BG$66,  1)),BC69)</f>
        <v>-0.24025846185192867</v>
      </c>
      <c r="AU69" s="123">
        <f t="array" ref="AU69">IF(BD69="",  INDEX($AY69:$BG69,   MATCH(  LARGE(($AY69:$BG69&lt;&gt;"")*($AY$66:$BG$66&lt;AU$66)*$AY$66:$BG$66,  1),    $AY$66:$BG$66,0)) -   (INDEX($AY69:$BG69,   MATCH(  LARGE(($AY69:$BG69&lt;&gt;"")*($AY$66:$BG$66&lt;AU$66)*$AY$66:$BG$66,  1),    $AY$66:$BG$66,0))  -    INDEX($AY69:$BG69,      MATCH( LARGE(($AY69:$BG69&lt;&gt;"")*($AY$66:$BG$66&gt;AU$66)*$AY$66:$BG$66,     SUM(($AY69:$BG69&lt;&gt;"")*($AY$66:$BG$66&gt;AU$66))   ),  $AY$66:$BG$66,0)))   /         (LARGE(($AY69:$BG69&lt;&gt;"")*($AY$66:$BG$66&gt;AU$66)*$AY$66:$BG$66,     SUM(($AY69:$BG69&lt;&gt;"")*($AY$66:$BG$66&gt;AU$66))   )  -     LARGE(($AY69:$BG69&lt;&gt;"")*($AY$66:$BG$66&lt;AU$66)*$AY$66:$BG$66,  1) )        *        (AU$66-LARGE(($AY69:$BG69&lt;&gt;"")*($AY$66:$BG$66&lt;AU$66)*$AY$66:$BG$66,  1)),BD69)</f>
        <v>-0.26017230790128576</v>
      </c>
      <c r="AV69" s="123">
        <f t="array" ref="AV69">IF(BE69="",  INDEX($AY69:$BG69,   MATCH(  LARGE(($AY69:$BG69&lt;&gt;"")*($AY$66:$BG$66&lt;AV$66)*$AY$66:$BG$66,  1),    $AY$66:$BG$66,0)) -   (INDEX($AY69:$BG69,   MATCH(  LARGE(($AY69:$BG69&lt;&gt;"")*($AY$66:$BG$66&lt;AV$66)*$AY$66:$BG$66,  1),    $AY$66:$BG$66,0))  -    INDEX($AY69:$BG69,      MATCH( LARGE(($AY69:$BG69&lt;&gt;"")*($AY$66:$BG$66&gt;AV$66)*$AY$66:$BG$66,     SUM(($AY69:$BG69&lt;&gt;"")*($AY$66:$BG$66&gt;AV$66))   ),  $AY$66:$BG$66,0)))   /         (LARGE(($AY69:$BG69&lt;&gt;"")*($AY$66:$BG$66&gt;AV$66)*$AY$66:$BG$66,     SUM(($AY69:$BG69&lt;&gt;"")*($AY$66:$BG$66&gt;AV$66))   )  -     LARGE(($AY69:$BG69&lt;&gt;"")*($AY$66:$BG$66&lt;AV$66)*$AY$66:$BG$66,  1) )        *        (AV$66-LARGE(($AY69:$BG69&lt;&gt;"")*($AY$66:$BG$66&lt;AV$66)*$AY$66:$BG$66,  1)),BE69)</f>
        <v>-0.2800861539506429</v>
      </c>
      <c r="AW69" s="123">
        <f t="array" ref="AW69">IF(BF69="",  INDEX($AY69:$BG69,   MATCH(  LARGE(($AY69:$BG69&lt;&gt;"")*($AY$66:$BG$66&lt;AW$66)*$AY$66:$BG$66,  1),    $AY$66:$BG$66,0)) -   (INDEX($AY69:$BG69,   MATCH(  LARGE(($AY69:$BG69&lt;&gt;"")*($AY$66:$BG$66&lt;AW$66)*$AY$66:$BG$66,  1),    $AY$66:$BG$66,0))  -    INDEX($AY69:$BG69,      MATCH( LARGE(($AY69:$BG69&lt;&gt;"")*($AY$66:$BG$66&gt;AW$66)*$AY$66:$BG$66,     SUM(($AY69:$BG69&lt;&gt;"")*($AY$66:$BG$66&gt;AW$66))   ),  $AY$66:$BG$66,0)))   /         (LARGE(($AY69:$BG69&lt;&gt;"")*($AY$66:$BG$66&gt;AW$66)*$AY$66:$BG$66,     SUM(($AY69:$BG69&lt;&gt;"")*($AY$66:$BG$66&gt;AW$66))   )  -     LARGE(($AY69:$BG69&lt;&gt;"")*($AY$66:$BG$66&lt;AW$66)*$AY$66:$BG$66,  1) )        *        (AW$66-LARGE(($AY69:$BG69&lt;&gt;"")*($AY$66:$BG$66&lt;AW$66)*$AY$66:$BG$66,  1)),BF69)</f>
        <v>-0.3</v>
      </c>
      <c r="AY69" s="115">
        <f>AVERAGE(AC69:AE69)/ HLOOKUP($AO69,   $C$66:$AE$86,  ROW($AO69)-ROW($AO$65),FALSE)   -1</f>
        <v>-0.16856861607424312</v>
      </c>
      <c r="AZ69" s="124" t="str">
        <f t="shared" ref="AZ69:BF69" si="17">IF(F31="","",F31)</f>
        <v/>
      </c>
      <c r="BA69" s="124" t="str">
        <f t="shared" si="17"/>
        <v/>
      </c>
      <c r="BB69" s="124" t="str">
        <f t="shared" si="17"/>
        <v/>
      </c>
      <c r="BC69" s="124" t="str">
        <f t="shared" si="17"/>
        <v/>
      </c>
      <c r="BD69" s="124" t="str">
        <f t="shared" si="17"/>
        <v/>
      </c>
      <c r="BE69" s="124" t="str">
        <f t="shared" si="17"/>
        <v/>
      </c>
      <c r="BF69" s="124">
        <f t="shared" si="17"/>
        <v>-0.3</v>
      </c>
      <c r="BG69" s="124" t="str">
        <f>IF(BF69="",MIN(AY69:BF69),"")</f>
        <v/>
      </c>
      <c r="BI69" s="38"/>
      <c r="BJ69" s="38"/>
      <c r="BK69" s="38"/>
      <c r="BL69" s="38"/>
      <c r="BM69" s="38"/>
      <c r="BN69" s="38"/>
      <c r="BO69" s="38"/>
      <c r="BP69" s="38"/>
      <c r="BQ69" s="38"/>
    </row>
    <row r="70" spans="2:69" x14ac:dyDescent="0.3">
      <c r="B70" s="109" t="s">
        <v>139</v>
      </c>
      <c r="C70" s="120">
        <f>SUM(D99)</f>
        <v>15.079683730696596</v>
      </c>
      <c r="D70" s="120">
        <f t="shared" ref="D70:AE70" si="18">SUM(E99)</f>
        <v>13.776755924382872</v>
      </c>
      <c r="E70" s="120">
        <f t="shared" si="18"/>
        <v>11.172098523909582</v>
      </c>
      <c r="F70" s="120">
        <f t="shared" si="18"/>
        <v>11.939241788631691</v>
      </c>
      <c r="G70" s="120">
        <f t="shared" si="18"/>
        <v>12.226292698078629</v>
      </c>
      <c r="H70" s="120">
        <f t="shared" si="18"/>
        <v>12.094034922218187</v>
      </c>
      <c r="I70" s="120">
        <f t="shared" si="18"/>
        <v>11.898393582110424</v>
      </c>
      <c r="J70" s="120">
        <f t="shared" si="18"/>
        <v>12.229095112472569</v>
      </c>
      <c r="K70" s="120">
        <f t="shared" si="18"/>
        <v>12.587808231258203</v>
      </c>
      <c r="L70" s="120">
        <f t="shared" si="18"/>
        <v>12.756519068195821</v>
      </c>
      <c r="M70" s="120">
        <f t="shared" si="18"/>
        <v>12.906155581793005</v>
      </c>
      <c r="N70" s="120">
        <f t="shared" si="18"/>
        <v>12.537991860431752</v>
      </c>
      <c r="O70" s="120">
        <f t="shared" si="18"/>
        <v>11.869468216100428</v>
      </c>
      <c r="P70" s="120">
        <f t="shared" si="18"/>
        <v>11.11413054572238</v>
      </c>
      <c r="Q70" s="120">
        <f t="shared" si="18"/>
        <v>11.825661906940223</v>
      </c>
      <c r="R70" s="120">
        <f t="shared" si="18"/>
        <v>11.423833777685227</v>
      </c>
      <c r="S70" s="120">
        <f t="shared" si="18"/>
        <v>10.632465812272018</v>
      </c>
      <c r="T70" s="120">
        <f t="shared" si="18"/>
        <v>10.613772833888993</v>
      </c>
      <c r="U70" s="120">
        <f t="shared" si="18"/>
        <v>10.517979434631027</v>
      </c>
      <c r="V70" s="120">
        <f t="shared" si="18"/>
        <v>8.086053579301824</v>
      </c>
      <c r="W70" s="120">
        <f t="shared" si="18"/>
        <v>8.9554161964905177</v>
      </c>
      <c r="X70" s="120">
        <f t="shared" si="18"/>
        <v>9.0474452813735518</v>
      </c>
      <c r="Y70" s="120">
        <f t="shared" si="18"/>
        <v>8.9500551709452498</v>
      </c>
      <c r="Z70" s="120">
        <f t="shared" si="18"/>
        <v>9.0803513486140588</v>
      </c>
      <c r="AA70" s="120">
        <f t="shared" si="18"/>
        <v>9.2051681149683233</v>
      </c>
      <c r="AB70" s="120">
        <f t="shared" si="18"/>
        <v>9.2592530681851688</v>
      </c>
      <c r="AC70" s="120">
        <f t="shared" si="18"/>
        <v>9.3465164897305968</v>
      </c>
      <c r="AD70" s="120">
        <f t="shared" si="18"/>
        <v>9.3906088990383019</v>
      </c>
      <c r="AE70" s="120">
        <f t="shared" si="18"/>
        <v>8.8592650405344529</v>
      </c>
      <c r="AF70" s="121"/>
      <c r="AG70" s="121"/>
      <c r="AH70" s="121"/>
      <c r="AI70" s="121"/>
      <c r="AJ70" s="121"/>
      <c r="AK70" s="121"/>
      <c r="AL70" s="121"/>
      <c r="AM70" s="85"/>
      <c r="AN70" s="85"/>
      <c r="AQ70" s="54"/>
      <c r="AR70" s="54"/>
      <c r="AS70" s="54"/>
      <c r="AT70" s="54"/>
      <c r="AU70" s="54"/>
      <c r="AV70" s="54"/>
      <c r="AW70" s="54"/>
      <c r="AY70" s="125"/>
      <c r="AZ70" s="126"/>
      <c r="BA70" s="126"/>
      <c r="BB70" s="126"/>
      <c r="BC70" s="126"/>
      <c r="BD70" s="126"/>
      <c r="BE70" s="126"/>
      <c r="BF70" s="126"/>
      <c r="BG70" s="125"/>
      <c r="BI70" s="38"/>
      <c r="BJ70" s="38"/>
      <c r="BK70" s="38"/>
      <c r="BL70" s="38"/>
      <c r="BM70" s="38"/>
      <c r="BN70" s="38"/>
      <c r="BO70" s="38"/>
      <c r="BP70" s="38"/>
      <c r="BQ70" s="38"/>
    </row>
    <row r="71" spans="2:69" x14ac:dyDescent="0.3">
      <c r="B71" t="s">
        <v>137</v>
      </c>
      <c r="C71" s="121">
        <f>SUM(D112)</f>
        <v>6.9683004081795001</v>
      </c>
      <c r="D71" s="121">
        <f t="shared" ref="D71:AE71" si="19">SUM(E112)</f>
        <v>6.3628189323565003</v>
      </c>
      <c r="E71" s="121">
        <f t="shared" si="19"/>
        <v>6.4096819860289997</v>
      </c>
      <c r="F71" s="121">
        <f t="shared" si="19"/>
        <v>6.9146867789438007</v>
      </c>
      <c r="G71" s="121">
        <f t="shared" si="19"/>
        <v>7.2844055626754995</v>
      </c>
      <c r="H71" s="121">
        <f t="shared" si="19"/>
        <v>7.3927788838473996</v>
      </c>
      <c r="I71" s="121">
        <f t="shared" si="19"/>
        <v>7.4160471057009998</v>
      </c>
      <c r="J71" s="121">
        <f t="shared" si="19"/>
        <v>7.9122246103310001</v>
      </c>
      <c r="K71" s="121">
        <f t="shared" si="19"/>
        <v>8.1643675403401996</v>
      </c>
      <c r="L71" s="121">
        <f t="shared" si="19"/>
        <v>8.0114870737920008</v>
      </c>
      <c r="M71" s="121">
        <f t="shared" si="19"/>
        <v>8.2994100211509991</v>
      </c>
      <c r="N71" s="121">
        <f t="shared" si="19"/>
        <v>8.0108571706779994</v>
      </c>
      <c r="O71" s="121">
        <f t="shared" si="19"/>
        <v>7.3899944298199998</v>
      </c>
      <c r="P71" s="121">
        <f t="shared" si="19"/>
        <v>7.4719761552913999</v>
      </c>
      <c r="Q71" s="121">
        <f t="shared" si="19"/>
        <v>7.9975806086530001</v>
      </c>
      <c r="R71" s="121">
        <f t="shared" si="19"/>
        <v>7.5088804611140008</v>
      </c>
      <c r="S71" s="121">
        <f t="shared" si="19"/>
        <v>7.1602688964705008</v>
      </c>
      <c r="T71" s="121">
        <f t="shared" si="19"/>
        <v>7.3558956097070007</v>
      </c>
      <c r="U71" s="121">
        <f t="shared" si="19"/>
        <v>7.6630510455070002</v>
      </c>
      <c r="V71" s="121">
        <f t="shared" si="19"/>
        <v>6.140788245523801</v>
      </c>
      <c r="W71" s="121">
        <f t="shared" si="19"/>
        <v>7.0258845977450006</v>
      </c>
      <c r="X71" s="121">
        <f t="shared" si="19"/>
        <v>7.1143237573999993</v>
      </c>
      <c r="Y71" s="121">
        <f t="shared" si="19"/>
        <v>7.0586686240330003</v>
      </c>
      <c r="Z71" s="121">
        <f t="shared" si="19"/>
        <v>7.2441199716840003</v>
      </c>
      <c r="AA71" s="121">
        <f t="shared" si="19"/>
        <v>7.31529338780188</v>
      </c>
      <c r="AB71" s="121">
        <f t="shared" si="19"/>
        <v>7.3740845172198002</v>
      </c>
      <c r="AC71" s="121">
        <f t="shared" si="19"/>
        <v>7.3632671861503596</v>
      </c>
      <c r="AD71" s="121">
        <f t="shared" si="19"/>
        <v>7.4876905679065002</v>
      </c>
      <c r="AE71" s="121">
        <f t="shared" si="19"/>
        <v>7.4991383483728002</v>
      </c>
      <c r="AF71" s="121"/>
      <c r="AG71" s="121"/>
      <c r="AH71" s="121"/>
      <c r="AI71" s="121"/>
      <c r="AJ71" s="121"/>
      <c r="AK71" s="121"/>
      <c r="AL71" s="121"/>
      <c r="AM71" s="85"/>
      <c r="AN71" s="85"/>
      <c r="AQ71" s="54"/>
      <c r="AR71" s="54"/>
      <c r="AS71" s="54"/>
      <c r="AT71" s="54"/>
      <c r="AU71" s="54"/>
      <c r="AV71" s="54"/>
      <c r="AW71" s="54"/>
      <c r="AY71" s="125"/>
      <c r="AZ71" s="126"/>
      <c r="BA71" s="126"/>
      <c r="BB71" s="126"/>
      <c r="BC71" s="126"/>
      <c r="BD71" s="126"/>
      <c r="BE71" s="126"/>
      <c r="BF71" s="126"/>
      <c r="BG71" s="125"/>
      <c r="BI71" s="38"/>
      <c r="BJ71" s="38"/>
      <c r="BK71" s="38"/>
      <c r="BL71" s="38"/>
      <c r="BM71" s="38"/>
      <c r="BN71" s="38"/>
      <c r="BO71" s="38"/>
      <c r="BP71" s="38"/>
      <c r="BQ71" s="38"/>
    </row>
    <row r="72" spans="2:69" x14ac:dyDescent="0.3">
      <c r="B72" t="s">
        <v>138</v>
      </c>
      <c r="C72" s="122">
        <f>C70-C71</f>
        <v>8.1113833225170957</v>
      </c>
      <c r="D72" s="122">
        <f t="shared" ref="D72:AE72" si="20">D70-D71</f>
        <v>7.4139369920263718</v>
      </c>
      <c r="E72" s="122">
        <f t="shared" si="20"/>
        <v>4.7624165378805827</v>
      </c>
      <c r="F72" s="122">
        <f t="shared" si="20"/>
        <v>5.0245550096878899</v>
      </c>
      <c r="G72" s="122">
        <f t="shared" si="20"/>
        <v>4.9418871354031291</v>
      </c>
      <c r="H72" s="122">
        <f t="shared" si="20"/>
        <v>4.7012560383707873</v>
      </c>
      <c r="I72" s="122">
        <f t="shared" si="20"/>
        <v>4.4823464764094245</v>
      </c>
      <c r="J72" s="122">
        <f t="shared" si="20"/>
        <v>4.316870502141569</v>
      </c>
      <c r="K72" s="122">
        <f t="shared" si="20"/>
        <v>4.4234406909180031</v>
      </c>
      <c r="L72" s="122">
        <f t="shared" si="20"/>
        <v>4.7450319944038206</v>
      </c>
      <c r="M72" s="122">
        <f t="shared" si="20"/>
        <v>4.6067455606420058</v>
      </c>
      <c r="N72" s="122">
        <f t="shared" si="20"/>
        <v>4.527134689753753</v>
      </c>
      <c r="O72" s="122">
        <f t="shared" si="20"/>
        <v>4.4794737862804279</v>
      </c>
      <c r="P72" s="122">
        <f t="shared" si="20"/>
        <v>3.6421543904309805</v>
      </c>
      <c r="Q72" s="122">
        <f t="shared" si="20"/>
        <v>3.8280812982872225</v>
      </c>
      <c r="R72" s="122">
        <f t="shared" si="20"/>
        <v>3.9149533165712258</v>
      </c>
      <c r="S72" s="122">
        <f t="shared" si="20"/>
        <v>3.4721969158015176</v>
      </c>
      <c r="T72" s="122">
        <f t="shared" si="20"/>
        <v>3.2578772241819918</v>
      </c>
      <c r="U72" s="122">
        <f t="shared" si="20"/>
        <v>2.8549283891240265</v>
      </c>
      <c r="V72" s="122">
        <f t="shared" si="20"/>
        <v>1.945265333778023</v>
      </c>
      <c r="W72" s="122">
        <f t="shared" si="20"/>
        <v>1.9295315987455171</v>
      </c>
      <c r="X72" s="122">
        <f t="shared" si="20"/>
        <v>1.9331215239735524</v>
      </c>
      <c r="Y72" s="122">
        <f t="shared" si="20"/>
        <v>1.8913865469122495</v>
      </c>
      <c r="Z72" s="122">
        <f t="shared" si="20"/>
        <v>1.8362313769300584</v>
      </c>
      <c r="AA72" s="122">
        <f t="shared" si="20"/>
        <v>1.8898747271664433</v>
      </c>
      <c r="AB72" s="122">
        <f t="shared" si="20"/>
        <v>1.8851685509653686</v>
      </c>
      <c r="AC72" s="122">
        <f t="shared" si="20"/>
        <v>1.9832493035802372</v>
      </c>
      <c r="AD72" s="122">
        <f t="shared" si="20"/>
        <v>1.9029183311318016</v>
      </c>
      <c r="AE72" s="122">
        <f t="shared" si="20"/>
        <v>1.3601266921616526</v>
      </c>
      <c r="AF72" s="111">
        <f t="shared" ref="AF72:AL72" si="21">HLOOKUP($AO72,   $C$66:$AE$86,  ROW($AO72)-ROW($AO$65),FALSE) *(1+AQ72)</f>
        <v>1.6787623713989492</v>
      </c>
      <c r="AG72" s="111">
        <f t="shared" si="21"/>
        <v>1.562091697689592</v>
      </c>
      <c r="AH72" s="111">
        <f t="shared" si="21"/>
        <v>1.445421023980235</v>
      </c>
      <c r="AI72" s="111">
        <f t="shared" si="21"/>
        <v>1.3287503502708777</v>
      </c>
      <c r="AJ72" s="111">
        <f t="shared" si="21"/>
        <v>1.2120796765615207</v>
      </c>
      <c r="AK72" s="111">
        <f t="shared" si="21"/>
        <v>1.0954090028521635</v>
      </c>
      <c r="AL72" s="111">
        <f t="shared" si="21"/>
        <v>0.97873832914280645</v>
      </c>
      <c r="AM72" s="85"/>
      <c r="AN72" s="85"/>
      <c r="AO72">
        <v>2005</v>
      </c>
      <c r="AQ72" s="123">
        <f t="array" ref="AQ72">IF(AZ72="",  INDEX($AY72:$BG72,   MATCH(  LARGE(($AY72:$BG72&lt;&gt;"")*($AY$66:$BG$66&lt;AQ$66)*$AY$66:$BG$66,  1),    $AY$66:$BG$66,0)) -   (INDEX($AY72:$BG72,   MATCH(  LARGE(($AY72:$BG72&lt;&gt;"")*($AY$66:$BG$66&lt;AQ$66)*$AY$66:$BG$66,  1),    $AY$66:$BG$66,0))  -    INDEX($AY72:$BG72,      MATCH( LARGE(($AY72:$BG72&lt;&gt;"")*($AY$66:$BG$66&gt;AQ$66)*$AY$66:$BG$66,     SUM(($AY72:$BG72&lt;&gt;"")*($AY$66:$BG$66&gt;AQ$66))   ),  $AY$66:$BG$66,0)))   /         (LARGE(($AY72:$BG72&lt;&gt;"")*($AY$66:$BG$66&gt;AQ$66)*$AY$66:$BG$66,     SUM(($AY72:$BG72&lt;&gt;"")*($AY$66:$BG$66&gt;AQ$66))   )  -     LARGE(($AY72:$BG72&lt;&gt;"")*($AY$66:$BG$66&lt;AQ$66)*$AY$66:$BG$66,  1) )        *        (AQ$66-LARGE(($AY72:$BG72&lt;&gt;"")*($AY$66:$BG$66&lt;AQ$66)*$AY$66:$BG$66,  1)),AZ72)</f>
        <v>-0.57119223764608407</v>
      </c>
      <c r="AR72" s="123">
        <f t="array" ref="AR72">IF(BA72="",  INDEX($AY72:$BG72,   MATCH(  LARGE(($AY72:$BG72&lt;&gt;"")*($AY$66:$BG$66&lt;AR$66)*$AY$66:$BG$66,  1),    $AY$66:$BG$66,0)) -   (INDEX($AY72:$BG72,   MATCH(  LARGE(($AY72:$BG72&lt;&gt;"")*($AY$66:$BG$66&lt;AR$66)*$AY$66:$BG$66,  1),    $AY$66:$BG$66,0))  -    INDEX($AY72:$BG72,      MATCH( LARGE(($AY72:$BG72&lt;&gt;"")*($AY$66:$BG$66&gt;AR$66)*$AY$66:$BG$66,     SUM(($AY72:$BG72&lt;&gt;"")*($AY$66:$BG$66&gt;AR$66))   ),  $AY$66:$BG$66,0)))   /         (LARGE(($AY72:$BG72&lt;&gt;"")*($AY$66:$BG$66&gt;AR$66)*$AY$66:$BG$66,     SUM(($AY72:$BG72&lt;&gt;"")*($AY$66:$BG$66&gt;AR$66))   )  -     LARGE(($AY72:$BG72&lt;&gt;"")*($AY$66:$BG$66&lt;AR$66)*$AY$66:$BG$66,  1) )        *        (AR$66-LARGE(($AY72:$BG72&lt;&gt;"")*($AY$66:$BG$66&lt;AR$66)*$AY$66:$BG$66,  1)),BA72)</f>
        <v>-0.60099353137173672</v>
      </c>
      <c r="AS72" s="123">
        <f t="array" ref="AS72">IF(BB72="",  INDEX($AY72:$BG72,   MATCH(  LARGE(($AY72:$BG72&lt;&gt;"")*($AY$66:$BG$66&lt;AS$66)*$AY$66:$BG$66,  1),    $AY$66:$BG$66,0)) -   (INDEX($AY72:$BG72,   MATCH(  LARGE(($AY72:$BG72&lt;&gt;"")*($AY$66:$BG$66&lt;AS$66)*$AY$66:$BG$66,  1),    $AY$66:$BG$66,0))  -    INDEX($AY72:$BG72,      MATCH( LARGE(($AY72:$BG72&lt;&gt;"")*($AY$66:$BG$66&gt;AS$66)*$AY$66:$BG$66,     SUM(($AY72:$BG72&lt;&gt;"")*($AY$66:$BG$66&gt;AS$66))   ),  $AY$66:$BG$66,0)))   /         (LARGE(($AY72:$BG72&lt;&gt;"")*($AY$66:$BG$66&gt;AS$66)*$AY$66:$BG$66,     SUM(($AY72:$BG72&lt;&gt;"")*($AY$66:$BG$66&gt;AS$66))   )  -     LARGE(($AY72:$BG72&lt;&gt;"")*($AY$66:$BG$66&lt;AS$66)*$AY$66:$BG$66,  1) )        *        (AS$66-LARGE(($AY72:$BG72&lt;&gt;"")*($AY$66:$BG$66&lt;AS$66)*$AY$66:$BG$66,  1)),BB72)</f>
        <v>-0.63079482509738938</v>
      </c>
      <c r="AT72" s="123">
        <f t="array" ref="AT72">IF(BC72="",  INDEX($AY72:$BG72,   MATCH(  LARGE(($AY72:$BG72&lt;&gt;"")*($AY$66:$BG$66&lt;AT$66)*$AY$66:$BG$66,  1),    $AY$66:$BG$66,0)) -   (INDEX($AY72:$BG72,   MATCH(  LARGE(($AY72:$BG72&lt;&gt;"")*($AY$66:$BG$66&lt;AT$66)*$AY$66:$BG$66,  1),    $AY$66:$BG$66,0))  -    INDEX($AY72:$BG72,      MATCH( LARGE(($AY72:$BG72&lt;&gt;"")*($AY$66:$BG$66&gt;AT$66)*$AY$66:$BG$66,     SUM(($AY72:$BG72&lt;&gt;"")*($AY$66:$BG$66&gt;AT$66))   ),  $AY$66:$BG$66,0)))   /         (LARGE(($AY72:$BG72&lt;&gt;"")*($AY$66:$BG$66&gt;AT$66)*$AY$66:$BG$66,     SUM(($AY72:$BG72&lt;&gt;"")*($AY$66:$BG$66&gt;AT$66))   )  -     LARGE(($AY72:$BG72&lt;&gt;"")*($AY$66:$BG$66&lt;AT$66)*$AY$66:$BG$66,  1) )        *        (AT$66-LARGE(($AY72:$BG72&lt;&gt;"")*($AY$66:$BG$66&lt;AT$66)*$AY$66:$BG$66,  1)),BC72)</f>
        <v>-0.66059611882304203</v>
      </c>
      <c r="AU72" s="123">
        <f t="array" ref="AU72">IF(BD72="",  INDEX($AY72:$BG72,   MATCH(  LARGE(($AY72:$BG72&lt;&gt;"")*($AY$66:$BG$66&lt;AU$66)*$AY$66:$BG$66,  1),    $AY$66:$BG$66,0)) -   (INDEX($AY72:$BG72,   MATCH(  LARGE(($AY72:$BG72&lt;&gt;"")*($AY$66:$BG$66&lt;AU$66)*$AY$66:$BG$66,  1),    $AY$66:$BG$66,0))  -    INDEX($AY72:$BG72,      MATCH( LARGE(($AY72:$BG72&lt;&gt;"")*($AY$66:$BG$66&gt;AU$66)*$AY$66:$BG$66,     SUM(($AY72:$BG72&lt;&gt;"")*($AY$66:$BG$66&gt;AU$66))   ),  $AY$66:$BG$66,0)))   /         (LARGE(($AY72:$BG72&lt;&gt;"")*($AY$66:$BG$66&gt;AU$66)*$AY$66:$BG$66,     SUM(($AY72:$BG72&lt;&gt;"")*($AY$66:$BG$66&gt;AU$66))   )  -     LARGE(($AY72:$BG72&lt;&gt;"")*($AY$66:$BG$66&lt;AU$66)*$AY$66:$BG$66,  1) )        *        (AU$66-LARGE(($AY72:$BG72&lt;&gt;"")*($AY$66:$BG$66&lt;AU$66)*$AY$66:$BG$66,  1)),BD72)</f>
        <v>-0.69039741254869469</v>
      </c>
      <c r="AV72" s="123">
        <f t="array" ref="AV72">IF(BE72="",  INDEX($AY72:$BG72,   MATCH(  LARGE(($AY72:$BG72&lt;&gt;"")*($AY$66:$BG$66&lt;AV$66)*$AY$66:$BG$66,  1),    $AY$66:$BG$66,0)) -   (INDEX($AY72:$BG72,   MATCH(  LARGE(($AY72:$BG72&lt;&gt;"")*($AY$66:$BG$66&lt;AV$66)*$AY$66:$BG$66,  1),    $AY$66:$BG$66,0))  -    INDEX($AY72:$BG72,      MATCH( LARGE(($AY72:$BG72&lt;&gt;"")*($AY$66:$BG$66&gt;AV$66)*$AY$66:$BG$66,     SUM(($AY72:$BG72&lt;&gt;"")*($AY$66:$BG$66&gt;AV$66))   ),  $AY$66:$BG$66,0)))   /         (LARGE(($AY72:$BG72&lt;&gt;"")*($AY$66:$BG$66&gt;AV$66)*$AY$66:$BG$66,     SUM(($AY72:$BG72&lt;&gt;"")*($AY$66:$BG$66&gt;AV$66))   )  -     LARGE(($AY72:$BG72&lt;&gt;"")*($AY$66:$BG$66&lt;AV$66)*$AY$66:$BG$66,  1) )        *        (AV$66-LARGE(($AY72:$BG72&lt;&gt;"")*($AY$66:$BG$66&lt;AV$66)*$AY$66:$BG$66,  1)),BE72)</f>
        <v>-0.72019870627434734</v>
      </c>
      <c r="AW72" s="123">
        <f t="array" ref="AW72">IF(BF72="",  INDEX($AY72:$BG72,   MATCH(  LARGE(($AY72:$BG72&lt;&gt;"")*($AY$66:$BG$66&lt;AW$66)*$AY$66:$BG$66,  1),    $AY$66:$BG$66,0)) -   (INDEX($AY72:$BG72,   MATCH(  LARGE(($AY72:$BG72&lt;&gt;"")*($AY$66:$BG$66&lt;AW$66)*$AY$66:$BG$66,  1),    $AY$66:$BG$66,0))  -    INDEX($AY72:$BG72,      MATCH( LARGE(($AY72:$BG72&lt;&gt;"")*($AY$66:$BG$66&gt;AW$66)*$AY$66:$BG$66,     SUM(($AY72:$BG72&lt;&gt;"")*($AY$66:$BG$66&gt;AW$66))   ),  $AY$66:$BG$66,0)))   /         (LARGE(($AY72:$BG72&lt;&gt;"")*($AY$66:$BG$66&gt;AW$66)*$AY$66:$BG$66,     SUM(($AY72:$BG72&lt;&gt;"")*($AY$66:$BG$66&gt;AW$66))   )  -     LARGE(($AY72:$BG72&lt;&gt;"")*($AY$66:$BG$66&lt;AW$66)*$AY$66:$BG$66,  1) )        *        (AW$66-LARGE(($AY72:$BG72&lt;&gt;"")*($AY$66:$BG$66&lt;AW$66)*$AY$66:$BG$66,  1)),BF72)</f>
        <v>-0.75</v>
      </c>
      <c r="AY72" s="115">
        <f>AVERAGE(AC72:AE72)/ HLOOKUP($AO72,   $C$66:$AE$86,  ROW($AO72)-ROW($AO$65),FALSE)   -1</f>
        <v>-0.55331146141069243</v>
      </c>
      <c r="AZ72" s="124" t="str">
        <f>IF(F32="","",F32)</f>
        <v/>
      </c>
      <c r="BA72" s="124" t="str">
        <f t="shared" ref="BA72:BF72" si="22">IF(G32="","",G32)</f>
        <v/>
      </c>
      <c r="BB72" s="124" t="str">
        <f t="shared" si="22"/>
        <v/>
      </c>
      <c r="BC72" s="124" t="str">
        <f t="shared" si="22"/>
        <v/>
      </c>
      <c r="BD72" s="124" t="str">
        <f t="shared" si="22"/>
        <v/>
      </c>
      <c r="BE72" s="124" t="str">
        <f t="shared" si="22"/>
        <v/>
      </c>
      <c r="BF72" s="124">
        <f t="shared" si="22"/>
        <v>-0.75</v>
      </c>
      <c r="BG72" s="124" t="str">
        <f>IF(BF72="",MIN(AY72:BF72),"")</f>
        <v/>
      </c>
      <c r="BI72" s="38"/>
      <c r="BJ72" s="38"/>
      <c r="BK72" s="38"/>
      <c r="BL72" s="38"/>
      <c r="BM72" s="38"/>
      <c r="BN72" s="38"/>
      <c r="BO72" s="38"/>
      <c r="BP72" s="38"/>
      <c r="BQ72" s="38"/>
    </row>
    <row r="73" spans="2:69" x14ac:dyDescent="0.3">
      <c r="B73" s="109" t="s">
        <v>140</v>
      </c>
      <c r="C73" s="120">
        <f>SUM(D100)</f>
        <v>4.7644259653707008</v>
      </c>
      <c r="D73" s="120">
        <f t="shared" ref="D73:AE73" si="23">SUM(E100)</f>
        <v>4.6986660450761999</v>
      </c>
      <c r="E73" s="120">
        <f t="shared" si="23"/>
        <v>4.6655698908128995</v>
      </c>
      <c r="F73" s="120">
        <f t="shared" si="23"/>
        <v>4.6614691710495002</v>
      </c>
      <c r="G73" s="120">
        <f t="shared" si="23"/>
        <v>4.6653110959588</v>
      </c>
      <c r="H73" s="120">
        <f t="shared" si="23"/>
        <v>4.7071308741379996</v>
      </c>
      <c r="I73" s="120">
        <f t="shared" si="23"/>
        <v>4.7400410039360006</v>
      </c>
      <c r="J73" s="120">
        <f t="shared" si="23"/>
        <v>4.6857413541944997</v>
      </c>
      <c r="K73" s="120">
        <f t="shared" si="23"/>
        <v>4.6773308999864005</v>
      </c>
      <c r="L73" s="120">
        <f t="shared" si="23"/>
        <v>4.6935318277310003</v>
      </c>
      <c r="M73" s="120">
        <f t="shared" si="23"/>
        <v>4.5487596391437002</v>
      </c>
      <c r="N73" s="120">
        <f t="shared" si="23"/>
        <v>4.4986430326953997</v>
      </c>
      <c r="O73" s="120">
        <f t="shared" si="23"/>
        <v>4.4797272330473996</v>
      </c>
      <c r="P73" s="120">
        <f t="shared" si="23"/>
        <v>4.5541167588889007</v>
      </c>
      <c r="Q73" s="120">
        <f t="shared" si="23"/>
        <v>4.5206596547462006</v>
      </c>
      <c r="R73" s="120">
        <f t="shared" si="23"/>
        <v>4.5272611106801</v>
      </c>
      <c r="S73" s="120">
        <f t="shared" si="23"/>
        <v>4.4400814214842006</v>
      </c>
      <c r="T73" s="120">
        <f t="shared" si="23"/>
        <v>4.4338475053986004</v>
      </c>
      <c r="U73" s="120">
        <f t="shared" si="23"/>
        <v>4.4191116053367994</v>
      </c>
      <c r="V73" s="120">
        <f t="shared" si="23"/>
        <v>4.4006562238328994</v>
      </c>
      <c r="W73" s="120">
        <f t="shared" si="23"/>
        <v>4.3212466221198005</v>
      </c>
      <c r="X73" s="120">
        <f t="shared" si="23"/>
        <v>4.2968996403983004</v>
      </c>
      <c r="Y73" s="120">
        <f t="shared" si="23"/>
        <v>4.3141777434934001</v>
      </c>
      <c r="Z73" s="120">
        <f t="shared" si="23"/>
        <v>4.3629644460163997</v>
      </c>
      <c r="AA73" s="120">
        <f t="shared" si="23"/>
        <v>4.4239446582337996</v>
      </c>
      <c r="AB73" s="120">
        <f t="shared" si="23"/>
        <v>4.4728402823479003</v>
      </c>
      <c r="AC73" s="120">
        <f t="shared" si="23"/>
        <v>4.5177694103646004</v>
      </c>
      <c r="AD73" s="120">
        <f t="shared" si="23"/>
        <v>4.5381989431344998</v>
      </c>
      <c r="AE73" s="120">
        <f t="shared" si="23"/>
        <v>4.4803320657618997</v>
      </c>
      <c r="AF73" s="121"/>
      <c r="AG73" s="121"/>
      <c r="AH73" s="121"/>
      <c r="AI73" s="121"/>
      <c r="AJ73" s="121"/>
      <c r="AK73" s="121"/>
      <c r="AL73" s="121"/>
      <c r="AM73" s="85"/>
      <c r="AN73" s="85"/>
      <c r="AY73" s="125"/>
      <c r="AZ73" s="115"/>
      <c r="BA73" s="115"/>
      <c r="BB73" s="115"/>
      <c r="BC73" s="115"/>
      <c r="BD73" s="115"/>
      <c r="BE73" s="115"/>
      <c r="BF73" s="115"/>
      <c r="BG73" s="125"/>
      <c r="BI73" s="38"/>
      <c r="BJ73" s="38"/>
      <c r="BK73" s="38"/>
      <c r="BL73" s="38"/>
      <c r="BM73" s="38"/>
      <c r="BN73" s="38"/>
      <c r="BO73" s="38"/>
      <c r="BP73" s="38"/>
      <c r="BQ73" s="38"/>
    </row>
    <row r="74" spans="2:69" x14ac:dyDescent="0.3">
      <c r="B74" t="s">
        <v>137</v>
      </c>
      <c r="C74" s="121">
        <f>SUM(D113)</f>
        <v>0.2315238566667</v>
      </c>
      <c r="D74" s="121">
        <f t="shared" ref="D74:AE74" si="24">SUM(E113)</f>
        <v>0.2011950233367</v>
      </c>
      <c r="E74" s="121">
        <f t="shared" si="24"/>
        <v>0.16620369333670001</v>
      </c>
      <c r="F74" s="121">
        <f t="shared" si="24"/>
        <v>0.19381911999670001</v>
      </c>
      <c r="G74" s="121">
        <f t="shared" si="24"/>
        <v>0.17372274333669999</v>
      </c>
      <c r="H74" s="121">
        <f t="shared" si="24"/>
        <v>0.19386018666670002</v>
      </c>
      <c r="I74" s="121">
        <f t="shared" si="24"/>
        <v>0.18045837333670001</v>
      </c>
      <c r="J74" s="121">
        <f t="shared" si="24"/>
        <v>0.18062516999669997</v>
      </c>
      <c r="K74" s="121">
        <f t="shared" si="24"/>
        <v>0.1606262533367</v>
      </c>
      <c r="L74" s="121">
        <f t="shared" si="24"/>
        <v>0.15905860666669999</v>
      </c>
      <c r="M74" s="121">
        <f t="shared" si="24"/>
        <v>0.13721884000000001</v>
      </c>
      <c r="N74" s="121">
        <f t="shared" si="24"/>
        <v>0.13955674333330001</v>
      </c>
      <c r="O74" s="121">
        <f t="shared" si="24"/>
        <v>0.13606500307</v>
      </c>
      <c r="P74" s="121">
        <f t="shared" si="24"/>
        <v>0.12394847666329999</v>
      </c>
      <c r="Q74" s="121">
        <f t="shared" si="24"/>
        <v>0.111464298</v>
      </c>
      <c r="R74" s="121">
        <f t="shared" si="24"/>
        <v>0.10927942666670001</v>
      </c>
      <c r="S74" s="121">
        <f t="shared" si="24"/>
        <v>0.1039250666663</v>
      </c>
      <c r="T74" s="121">
        <f t="shared" si="24"/>
        <v>9.8653720003000003E-2</v>
      </c>
      <c r="U74" s="121">
        <f t="shared" si="24"/>
        <v>9.572315499999999E-2</v>
      </c>
      <c r="V74" s="121">
        <f t="shared" si="24"/>
        <v>8.8269316663000003E-2</v>
      </c>
      <c r="W74" s="121">
        <f t="shared" si="24"/>
        <v>7.8332136666699997E-2</v>
      </c>
      <c r="X74" s="121">
        <f t="shared" si="24"/>
        <v>7.8261553330000011E-2</v>
      </c>
      <c r="Y74" s="121">
        <f t="shared" si="24"/>
        <v>8.0099323339999987E-2</v>
      </c>
      <c r="Z74" s="121">
        <f t="shared" si="24"/>
        <v>8.1825506886699997E-2</v>
      </c>
      <c r="AA74" s="121">
        <f t="shared" si="24"/>
        <v>8.8769376663299995E-2</v>
      </c>
      <c r="AB74" s="121">
        <f t="shared" si="24"/>
        <v>8.9892516996699992E-2</v>
      </c>
      <c r="AC74" s="121">
        <f t="shared" si="24"/>
        <v>8.8502949339999998E-2</v>
      </c>
      <c r="AD74" s="121">
        <f t="shared" si="24"/>
        <v>9.3532889996700008E-2</v>
      </c>
      <c r="AE74" s="121">
        <f t="shared" si="24"/>
        <v>9.2958821996699997E-2</v>
      </c>
      <c r="AF74" s="121"/>
      <c r="AG74" s="121"/>
      <c r="AH74" s="121"/>
      <c r="AI74" s="121"/>
      <c r="AJ74" s="121"/>
      <c r="AK74" s="121"/>
      <c r="AL74" s="121"/>
      <c r="AM74" s="85"/>
      <c r="AN74" s="85"/>
      <c r="AQ74" s="54"/>
      <c r="AR74" s="54"/>
      <c r="AS74" s="54"/>
      <c r="AT74" s="54"/>
      <c r="AU74" s="54"/>
      <c r="AV74" s="54"/>
      <c r="AW74" s="54"/>
      <c r="AY74" s="125"/>
      <c r="AZ74" s="127"/>
      <c r="BA74" s="127"/>
      <c r="BB74" s="127"/>
      <c r="BC74" s="127"/>
      <c r="BD74" s="127"/>
      <c r="BE74" s="127"/>
      <c r="BF74" s="127"/>
      <c r="BG74" s="125"/>
      <c r="BI74" s="38"/>
      <c r="BJ74" s="38"/>
      <c r="BK74" s="38"/>
      <c r="BL74" s="38"/>
      <c r="BM74" s="38"/>
      <c r="BN74" s="38"/>
      <c r="BO74" s="38"/>
      <c r="BP74" s="38"/>
      <c r="BQ74" s="38"/>
    </row>
    <row r="75" spans="2:69" x14ac:dyDescent="0.3">
      <c r="B75" t="s">
        <v>138</v>
      </c>
      <c r="C75" s="122">
        <f>C73-C74</f>
        <v>4.5329021087040005</v>
      </c>
      <c r="D75" s="122">
        <f t="shared" ref="D75:AE75" si="25">D73-D74</f>
        <v>4.4974710217395</v>
      </c>
      <c r="E75" s="122">
        <f t="shared" si="25"/>
        <v>4.4993661974761991</v>
      </c>
      <c r="F75" s="122">
        <f t="shared" si="25"/>
        <v>4.4676500510528001</v>
      </c>
      <c r="G75" s="122">
        <f t="shared" si="25"/>
        <v>4.4915883526220997</v>
      </c>
      <c r="H75" s="122">
        <f t="shared" si="25"/>
        <v>4.5132706874712998</v>
      </c>
      <c r="I75" s="122">
        <f t="shared" si="25"/>
        <v>4.5595826305993006</v>
      </c>
      <c r="J75" s="122">
        <f t="shared" si="25"/>
        <v>4.5051161841977994</v>
      </c>
      <c r="K75" s="122">
        <f t="shared" si="25"/>
        <v>4.5167046466497007</v>
      </c>
      <c r="L75" s="122">
        <f t="shared" si="25"/>
        <v>4.5344732210643004</v>
      </c>
      <c r="M75" s="122">
        <f t="shared" si="25"/>
        <v>4.4115407991437001</v>
      </c>
      <c r="N75" s="122">
        <f t="shared" si="25"/>
        <v>4.3590862893621001</v>
      </c>
      <c r="O75" s="122">
        <f t="shared" si="25"/>
        <v>4.3436622299773999</v>
      </c>
      <c r="P75" s="122">
        <f t="shared" si="25"/>
        <v>4.4301682822256003</v>
      </c>
      <c r="Q75" s="122">
        <f t="shared" si="25"/>
        <v>4.409195356746201</v>
      </c>
      <c r="R75" s="122">
        <f t="shared" si="25"/>
        <v>4.4179816840133999</v>
      </c>
      <c r="S75" s="122">
        <f t="shared" si="25"/>
        <v>4.3361563548179003</v>
      </c>
      <c r="T75" s="122">
        <f t="shared" si="25"/>
        <v>4.3351937853956004</v>
      </c>
      <c r="U75" s="122">
        <f t="shared" si="25"/>
        <v>4.3233884503367994</v>
      </c>
      <c r="V75" s="122">
        <f t="shared" si="25"/>
        <v>4.3123869071698993</v>
      </c>
      <c r="W75" s="122">
        <f t="shared" si="25"/>
        <v>4.2429144854531007</v>
      </c>
      <c r="X75" s="122">
        <f t="shared" si="25"/>
        <v>4.2186380870683005</v>
      </c>
      <c r="Y75" s="122">
        <f t="shared" si="25"/>
        <v>4.2340784201534003</v>
      </c>
      <c r="Z75" s="122">
        <f t="shared" si="25"/>
        <v>4.2811389391296997</v>
      </c>
      <c r="AA75" s="122">
        <f t="shared" si="25"/>
        <v>4.3351752815704998</v>
      </c>
      <c r="AB75" s="122">
        <f t="shared" si="25"/>
        <v>4.3829477653511999</v>
      </c>
      <c r="AC75" s="122">
        <f t="shared" si="25"/>
        <v>4.4292664610246009</v>
      </c>
      <c r="AD75" s="122">
        <f t="shared" si="25"/>
        <v>4.4446660531377997</v>
      </c>
      <c r="AE75" s="122">
        <f t="shared" si="25"/>
        <v>4.3873732437651993</v>
      </c>
      <c r="AF75" s="111">
        <f t="shared" ref="AF75:AL77" si="26">HLOOKUP($AO75,   $C$66:$AE$86,  ROW($AO75)-ROW($AO$65),FALSE) *(1+AQ75)</f>
        <v>4.2997217913849752</v>
      </c>
      <c r="AG75" s="111">
        <f t="shared" si="26"/>
        <v>4.0985326892890424</v>
      </c>
      <c r="AH75" s="111">
        <f t="shared" si="26"/>
        <v>3.8973435871931095</v>
      </c>
      <c r="AI75" s="111">
        <f t="shared" si="26"/>
        <v>3.6961544850971775</v>
      </c>
      <c r="AJ75" s="111">
        <f t="shared" si="26"/>
        <v>3.494965383001245</v>
      </c>
      <c r="AK75" s="111">
        <f t="shared" si="26"/>
        <v>3.2937762809053126</v>
      </c>
      <c r="AL75" s="111">
        <f t="shared" si="26"/>
        <v>3.0925871788093797</v>
      </c>
      <c r="AM75" s="85"/>
      <c r="AN75" s="85"/>
      <c r="AO75">
        <v>2005</v>
      </c>
      <c r="AQ75" s="123">
        <f t="array" ref="AQ75">IF(AZ75="",  INDEX($AY75:$BG75,   MATCH(  LARGE(($AY75:$BG75&lt;&gt;"")*($AY$66:$BG$66&lt;AQ$66)*$AY$66:$BG$66,  1),    $AY$66:$BG$66,0)) -   (INDEX($AY75:$BG75,   MATCH(  LARGE(($AY75:$BG75&lt;&gt;"")*($AY$66:$BG$66&lt;AQ$66)*$AY$66:$BG$66,  1),    $AY$66:$BG$66,0))  -    INDEX($AY75:$BG75,      MATCH( LARGE(($AY75:$BG75&lt;&gt;"")*($AY$66:$BG$66&gt;AQ$66)*$AY$66:$BG$66,     SUM(($AY75:$BG75&lt;&gt;"")*($AY$66:$BG$66&gt;AQ$66))   ),  $AY$66:$BG$66,0)))   /         (LARGE(($AY75:$BG75&lt;&gt;"")*($AY$66:$BG$66&gt;AQ$66)*$AY$66:$BG$66,     SUM(($AY75:$BG75&lt;&gt;"")*($AY$66:$BG$66&gt;AQ$66))   )  -     LARGE(($AY75:$BG75&lt;&gt;"")*($AY$66:$BG$66&lt;AQ$66)*$AY$66:$BG$66,  1) )        *        (AQ$66-LARGE(($AY75:$BG75&lt;&gt;"")*($AY$66:$BG$66&lt;AQ$66)*$AY$66:$BG$66,  1)),AZ75)</f>
        <v>-2.6767854890922739E-2</v>
      </c>
      <c r="AR75" s="123">
        <f t="array" ref="AR75">IF(BA75="",  INDEX($AY75:$BG75,   MATCH(  LARGE(($AY75:$BG75&lt;&gt;"")*($AY$66:$BG$66&lt;AR$66)*$AY$66:$BG$66,  1),    $AY$66:$BG$66,0)) -   (INDEX($AY75:$BG75,   MATCH(  LARGE(($AY75:$BG75&lt;&gt;"")*($AY$66:$BG$66&lt;AR$66)*$AY$66:$BG$66,  1),    $AY$66:$BG$66,0))  -    INDEX($AY75:$BG75,      MATCH( LARGE(($AY75:$BG75&lt;&gt;"")*($AY$66:$BG$66&gt;AR$66)*$AY$66:$BG$66,     SUM(($AY75:$BG75&lt;&gt;"")*($AY$66:$BG$66&gt;AR$66))   ),  $AY$66:$BG$66,0)))   /         (LARGE(($AY75:$BG75&lt;&gt;"")*($AY$66:$BG$66&gt;AR$66)*$AY$66:$BG$66,     SUM(($AY75:$BG75&lt;&gt;"")*($AY$66:$BG$66&gt;AR$66))   )  -     LARGE(($AY75:$BG75&lt;&gt;"")*($AY$66:$BG$66&lt;AR$66)*$AY$66:$BG$66,  1) )        *        (AR$66-LARGE(($AY75:$BG75&lt;&gt;"")*($AY$66:$BG$66&lt;AR$66)*$AY$66:$BG$66,  1)),BA75)</f>
        <v>-7.2306545742435613E-2</v>
      </c>
      <c r="AS75" s="123">
        <f t="array" ref="AS75">IF(BB75="",  INDEX($AY75:$BG75,   MATCH(  LARGE(($AY75:$BG75&lt;&gt;"")*($AY$66:$BG$66&lt;AS$66)*$AY$66:$BG$66,  1),    $AY$66:$BG$66,0)) -   (INDEX($AY75:$BG75,   MATCH(  LARGE(($AY75:$BG75&lt;&gt;"")*($AY$66:$BG$66&lt;AS$66)*$AY$66:$BG$66,  1),    $AY$66:$BG$66,0))  -    INDEX($AY75:$BG75,      MATCH( LARGE(($AY75:$BG75&lt;&gt;"")*($AY$66:$BG$66&gt;AS$66)*$AY$66:$BG$66,     SUM(($AY75:$BG75&lt;&gt;"")*($AY$66:$BG$66&gt;AS$66))   ),  $AY$66:$BG$66,0)))   /         (LARGE(($AY75:$BG75&lt;&gt;"")*($AY$66:$BG$66&gt;AS$66)*$AY$66:$BG$66,     SUM(($AY75:$BG75&lt;&gt;"")*($AY$66:$BG$66&gt;AS$66))   )  -     LARGE(($AY75:$BG75&lt;&gt;"")*($AY$66:$BG$66&lt;AS$66)*$AY$66:$BG$66,  1) )        *        (AS$66-LARGE(($AY75:$BG75&lt;&gt;"")*($AY$66:$BG$66&lt;AS$66)*$AY$66:$BG$66,  1)),BB75)</f>
        <v>-0.11784523659394849</v>
      </c>
      <c r="AT75" s="123">
        <f t="array" ref="AT75">IF(BC75="",  INDEX($AY75:$BG75,   MATCH(  LARGE(($AY75:$BG75&lt;&gt;"")*($AY$66:$BG$66&lt;AT$66)*$AY$66:$BG$66,  1),    $AY$66:$BG$66,0)) -   (INDEX($AY75:$BG75,   MATCH(  LARGE(($AY75:$BG75&lt;&gt;"")*($AY$66:$BG$66&lt;AT$66)*$AY$66:$BG$66,  1),    $AY$66:$BG$66,0))  -    INDEX($AY75:$BG75,      MATCH( LARGE(($AY75:$BG75&lt;&gt;"")*($AY$66:$BG$66&gt;AT$66)*$AY$66:$BG$66,     SUM(($AY75:$BG75&lt;&gt;"")*($AY$66:$BG$66&gt;AT$66))   ),  $AY$66:$BG$66,0)))   /         (LARGE(($AY75:$BG75&lt;&gt;"")*($AY$66:$BG$66&gt;AT$66)*$AY$66:$BG$66,     SUM(($AY75:$BG75&lt;&gt;"")*($AY$66:$BG$66&gt;AT$66))   )  -     LARGE(($AY75:$BG75&lt;&gt;"")*($AY$66:$BG$66&lt;AT$66)*$AY$66:$BG$66,  1) )        *        (AT$66-LARGE(($AY75:$BG75&lt;&gt;"")*($AY$66:$BG$66&lt;AT$66)*$AY$66:$BG$66,  1)),BC75)</f>
        <v>-0.16338392744546137</v>
      </c>
      <c r="AU75" s="123">
        <f t="array" ref="AU75">IF(BD75="",  INDEX($AY75:$BG75,   MATCH(  LARGE(($AY75:$BG75&lt;&gt;"")*($AY$66:$BG$66&lt;AU$66)*$AY$66:$BG$66,  1),    $AY$66:$BG$66,0)) -   (INDEX($AY75:$BG75,   MATCH(  LARGE(($AY75:$BG75&lt;&gt;"")*($AY$66:$BG$66&lt;AU$66)*$AY$66:$BG$66,  1),    $AY$66:$BG$66,0))  -    INDEX($AY75:$BG75,      MATCH( LARGE(($AY75:$BG75&lt;&gt;"")*($AY$66:$BG$66&gt;AU$66)*$AY$66:$BG$66,     SUM(($AY75:$BG75&lt;&gt;"")*($AY$66:$BG$66&gt;AU$66))   ),  $AY$66:$BG$66,0)))   /         (LARGE(($AY75:$BG75&lt;&gt;"")*($AY$66:$BG$66&gt;AU$66)*$AY$66:$BG$66,     SUM(($AY75:$BG75&lt;&gt;"")*($AY$66:$BG$66&gt;AU$66))   )  -     LARGE(($AY75:$BG75&lt;&gt;"")*($AY$66:$BG$66&lt;AU$66)*$AY$66:$BG$66,  1) )        *        (AU$66-LARGE(($AY75:$BG75&lt;&gt;"")*($AY$66:$BG$66&lt;AU$66)*$AY$66:$BG$66,  1)),BD75)</f>
        <v>-0.20892261829697423</v>
      </c>
      <c r="AV75" s="123">
        <f t="array" ref="AV75">IF(BE75="",  INDEX($AY75:$BG75,   MATCH(  LARGE(($AY75:$BG75&lt;&gt;"")*($AY$66:$BG$66&lt;AV$66)*$AY$66:$BG$66,  1),    $AY$66:$BG$66,0)) -   (INDEX($AY75:$BG75,   MATCH(  LARGE(($AY75:$BG75&lt;&gt;"")*($AY$66:$BG$66&lt;AV$66)*$AY$66:$BG$66,  1),    $AY$66:$BG$66,0))  -    INDEX($AY75:$BG75,      MATCH( LARGE(($AY75:$BG75&lt;&gt;"")*($AY$66:$BG$66&gt;AV$66)*$AY$66:$BG$66,     SUM(($AY75:$BG75&lt;&gt;"")*($AY$66:$BG$66&gt;AV$66))   ),  $AY$66:$BG$66,0)))   /         (LARGE(($AY75:$BG75&lt;&gt;"")*($AY$66:$BG$66&gt;AV$66)*$AY$66:$BG$66,     SUM(($AY75:$BG75&lt;&gt;"")*($AY$66:$BG$66&gt;AV$66))   )  -     LARGE(($AY75:$BG75&lt;&gt;"")*($AY$66:$BG$66&lt;AV$66)*$AY$66:$BG$66,  1) )        *        (AV$66-LARGE(($AY75:$BG75&lt;&gt;"")*($AY$66:$BG$66&lt;AV$66)*$AY$66:$BG$66,  1)),BE75)</f>
        <v>-0.25446130914848708</v>
      </c>
      <c r="AW75" s="123">
        <f t="array" ref="AW75">IF(BF75="",  INDEX($AY75:$BG75,   MATCH(  LARGE(($AY75:$BG75&lt;&gt;"")*($AY$66:$BG$66&lt;AW$66)*$AY$66:$BG$66,  1),    $AY$66:$BG$66,0)) -   (INDEX($AY75:$BG75,   MATCH(  LARGE(($AY75:$BG75&lt;&gt;"")*($AY$66:$BG$66&lt;AW$66)*$AY$66:$BG$66,  1),    $AY$66:$BG$66,0))  -    INDEX($AY75:$BG75,      MATCH( LARGE(($AY75:$BG75&lt;&gt;"")*($AY$66:$BG$66&gt;AW$66)*$AY$66:$BG$66,     SUM(($AY75:$BG75&lt;&gt;"")*($AY$66:$BG$66&gt;AW$66))   ),  $AY$66:$BG$66,0)))   /         (LARGE(($AY75:$BG75&lt;&gt;"")*($AY$66:$BG$66&gt;AW$66)*$AY$66:$BG$66,     SUM(($AY75:$BG75&lt;&gt;"")*($AY$66:$BG$66&gt;AW$66))   )  -     LARGE(($AY75:$BG75&lt;&gt;"")*($AY$66:$BG$66&lt;AW$66)*$AY$66:$BG$66,  1) )        *        (AW$66-LARGE(($AY75:$BG75&lt;&gt;"")*($AY$66:$BG$66&lt;AW$66)*$AY$66:$BG$66,  1)),BF75)</f>
        <v>-0.3</v>
      </c>
      <c r="AY75" s="115">
        <f>AVERAGE(AC75:AE75)/ HLOOKUP($AO75,   $C$66:$AE$86,  ROW($AO75)-ROW($AO$65),FALSE)   -1</f>
        <v>5.5535961998498529E-4</v>
      </c>
      <c r="AZ75" s="124" t="str">
        <f t="shared" ref="AZ75:BF77" si="27">IF(F33="","",F33)</f>
        <v/>
      </c>
      <c r="BA75" s="124" t="str">
        <f t="shared" si="27"/>
        <v/>
      </c>
      <c r="BB75" s="124" t="str">
        <f t="shared" si="27"/>
        <v/>
      </c>
      <c r="BC75" s="124" t="str">
        <f t="shared" si="27"/>
        <v/>
      </c>
      <c r="BD75" s="124" t="str">
        <f t="shared" si="27"/>
        <v/>
      </c>
      <c r="BE75" s="124" t="str">
        <f t="shared" si="27"/>
        <v/>
      </c>
      <c r="BF75" s="124">
        <f t="shared" si="27"/>
        <v>-0.3</v>
      </c>
      <c r="BG75" s="124" t="str">
        <f t="shared" ref="BG75:BG77" si="28">IF(BF75="",MIN(AY75:BF75),"")</f>
        <v/>
      </c>
      <c r="BI75" s="38"/>
      <c r="BJ75" s="38"/>
      <c r="BK75" s="38"/>
      <c r="BL75" s="38"/>
      <c r="BM75" s="38"/>
      <c r="BN75" s="38"/>
      <c r="BO75" s="38"/>
      <c r="BP75" s="38"/>
      <c r="BQ75" s="38"/>
    </row>
    <row r="76" spans="2:69" x14ac:dyDescent="0.3">
      <c r="B76" s="109" t="s">
        <v>141</v>
      </c>
      <c r="C76" s="120">
        <f>SUM(D101)</f>
        <v>-10.091648287782263</v>
      </c>
      <c r="D76" s="120">
        <f t="shared" ref="D76:S78" si="29">SUM(E101)</f>
        <v>-12.926794287893699</v>
      </c>
      <c r="E76" s="120">
        <f t="shared" si="29"/>
        <v>-13.886495863137741</v>
      </c>
      <c r="F76" s="120">
        <f t="shared" si="29"/>
        <v>-12.756992797779516</v>
      </c>
      <c r="G76" s="120">
        <f t="shared" si="29"/>
        <v>-14.87347577165481</v>
      </c>
      <c r="H76" s="120">
        <f t="shared" si="29"/>
        <v>-13.95210250097708</v>
      </c>
      <c r="I76" s="120">
        <f t="shared" si="29"/>
        <v>-16.781433586939261</v>
      </c>
      <c r="J76" s="120">
        <f t="shared" si="29"/>
        <v>-16.631193903424993</v>
      </c>
      <c r="K76" s="120">
        <f t="shared" si="29"/>
        <v>-19.771128180218518</v>
      </c>
      <c r="L76" s="120">
        <f t="shared" si="29"/>
        <v>-22.230987250803576</v>
      </c>
      <c r="M76" s="120">
        <f t="shared" si="29"/>
        <v>-24.541477988970836</v>
      </c>
      <c r="N76" s="120">
        <f t="shared" si="29"/>
        <v>-26.411276563623883</v>
      </c>
      <c r="O76" s="120">
        <f t="shared" si="29"/>
        <v>-27.124128551760371</v>
      </c>
      <c r="P76" s="120">
        <f t="shared" si="29"/>
        <v>-28.571168318036463</v>
      </c>
      <c r="Q76" s="120">
        <f t="shared" si="29"/>
        <v>-27.955934662054872</v>
      </c>
      <c r="R76" s="120">
        <f t="shared" si="29"/>
        <v>-25.262975293595758</v>
      </c>
      <c r="S76" s="120">
        <f t="shared" si="29"/>
        <v>-27.260544046388535</v>
      </c>
      <c r="T76" s="120">
        <f t="shared" ref="T76:AE78" si="30">SUM(U101)</f>
        <v>-27.020326885047535</v>
      </c>
      <c r="U76" s="120">
        <f t="shared" si="30"/>
        <v>-27.775017155200526</v>
      </c>
      <c r="V76" s="120">
        <f t="shared" si="30"/>
        <v>-30.390477505078866</v>
      </c>
      <c r="W76" s="120">
        <f t="shared" si="30"/>
        <v>-26.459747731196568</v>
      </c>
      <c r="X76" s="120">
        <f t="shared" si="30"/>
        <v>-27.97497796901105</v>
      </c>
      <c r="Y76" s="120">
        <f t="shared" si="30"/>
        <v>-24.536574507241262</v>
      </c>
      <c r="Z76" s="120">
        <f t="shared" si="30"/>
        <v>-25.278987145558624</v>
      </c>
      <c r="AA76" s="120">
        <f t="shared" si="30"/>
        <v>-22.120710427952947</v>
      </c>
      <c r="AB76" s="120">
        <f t="shared" si="30"/>
        <v>-21.230676677217115</v>
      </c>
      <c r="AC76" s="120">
        <f t="shared" si="30"/>
        <v>-21.813780911103088</v>
      </c>
      <c r="AD76" s="120">
        <f t="shared" si="30"/>
        <v>-23.021072923080723</v>
      </c>
      <c r="AE76" s="120">
        <f t="shared" si="30"/>
        <v>-23.667465766429839</v>
      </c>
      <c r="AF76" s="111">
        <f t="shared" si="26"/>
        <v>-22.671316583461174</v>
      </c>
      <c r="AG76" s="111">
        <f t="shared" si="26"/>
        <v>-22.4</v>
      </c>
      <c r="AH76" s="111">
        <f t="shared" si="26"/>
        <v>-21.3</v>
      </c>
      <c r="AI76" s="111">
        <f t="shared" si="26"/>
        <v>-20.2</v>
      </c>
      <c r="AJ76" s="111">
        <f t="shared" si="26"/>
        <v>-19.782410490065605</v>
      </c>
      <c r="AK76" s="111">
        <f t="shared" si="26"/>
        <v>-19.36482098013121</v>
      </c>
      <c r="AL76" s="111">
        <f t="shared" si="26"/>
        <v>-18.947231470196819</v>
      </c>
      <c r="AM76" s="85"/>
      <c r="AN76" s="85"/>
      <c r="AO76">
        <v>2005</v>
      </c>
      <c r="AQ76" s="123">
        <f t="array" ref="AQ76">IF(AZ76="",  INDEX($AY76:$BG76,   MATCH(  LARGE(($AY76:$BG76&lt;&gt;"")*($AY$66:$BG$66&lt;AQ$66)*$AY$66:$BG$66,  1),    $AY$66:$BG$66,0)) -   (INDEX($AY76:$BG76,   MATCH(  LARGE(($AY76:$BG76&lt;&gt;"")*($AY$66:$BG$66&lt;AQ$66)*$AY$66:$BG$66,  1),    $AY$66:$BG$66,0))  -    INDEX($AY76:$BG76,      MATCH( LARGE(($AY76:$BG76&lt;&gt;"")*($AY$66:$BG$66&gt;AQ$66)*$AY$66:$BG$66,     SUM(($AY76:$BG76&lt;&gt;"")*($AY$66:$BG$66&gt;AQ$66))   ),  $AY$66:$BG$66,0)))   /         (LARGE(($AY76:$BG76&lt;&gt;"")*($AY$66:$BG$66&gt;AQ$66)*$AY$66:$BG$66,     SUM(($AY76:$BG76&lt;&gt;"")*($AY$66:$BG$66&gt;AQ$66))   )  -     LARGE(($AY76:$BG76&lt;&gt;"")*($AY$66:$BG$66&lt;AQ$66)*$AY$66:$BG$66,  1) )        *        (AQ$66-LARGE(($AY76:$BG76&lt;&gt;"")*($AY$66:$BG$66&lt;AQ$66)*$AY$66:$BG$66,  1)),AZ76)</f>
        <v>-0.1025872321060923</v>
      </c>
      <c r="AR76" s="123">
        <f t="array" ref="AR76">IF(BA76="",  INDEX($AY76:$BG76,   MATCH(  LARGE(($AY76:$BG76&lt;&gt;"")*($AY$66:$BG$66&lt;AR$66)*$AY$66:$BG$66,  1),    $AY$66:$BG$66,0)) -   (INDEX($AY76:$BG76,   MATCH(  LARGE(($AY76:$BG76&lt;&gt;"")*($AY$66:$BG$66&lt;AR$66)*$AY$66:$BG$66,  1),    $AY$66:$BG$66,0))  -    INDEX($AY76:$BG76,      MATCH( LARGE(($AY76:$BG76&lt;&gt;"")*($AY$66:$BG$66&gt;AR$66)*$AY$66:$BG$66,     SUM(($AY76:$BG76&lt;&gt;"")*($AY$66:$BG$66&gt;AR$66))   ),  $AY$66:$BG$66,0)))   /         (LARGE(($AY76:$BG76&lt;&gt;"")*($AY$66:$BG$66&gt;AR$66)*$AY$66:$BG$66,     SUM(($AY76:$BG76&lt;&gt;"")*($AY$66:$BG$66&gt;AR$66))   )  -     LARGE(($AY76:$BG76&lt;&gt;"")*($AY$66:$BG$66&lt;AR$66)*$AY$66:$BG$66,  1) )        *        (AR$66-LARGE(($AY76:$BG76&lt;&gt;"")*($AY$66:$BG$66&lt;AR$66)*$AY$66:$BG$66,  1)),BA76)</f>
        <v>-0.11332692449418391</v>
      </c>
      <c r="AS76" s="123">
        <f t="array" ref="AS76">IF(BB76="",  INDEX($AY76:$BG76,   MATCH(  LARGE(($AY76:$BG76&lt;&gt;"")*($AY$66:$BG$66&lt;AS$66)*$AY$66:$BG$66,  1),    $AY$66:$BG$66,0)) -   (INDEX($AY76:$BG76,   MATCH(  LARGE(($AY76:$BG76&lt;&gt;"")*($AY$66:$BG$66&lt;AS$66)*$AY$66:$BG$66,  1),    $AY$66:$BG$66,0))  -    INDEX($AY76:$BG76,      MATCH( LARGE(($AY76:$BG76&lt;&gt;"")*($AY$66:$BG$66&gt;AS$66)*$AY$66:$BG$66,     SUM(($AY76:$BG76&lt;&gt;"")*($AY$66:$BG$66&gt;AS$66))   ),  $AY$66:$BG$66,0)))   /         (LARGE(($AY76:$BG76&lt;&gt;"")*($AY$66:$BG$66&gt;AS$66)*$AY$66:$BG$66,     SUM(($AY76:$BG76&lt;&gt;"")*($AY$66:$BG$66&gt;AS$66))   )  -     LARGE(($AY76:$BG76&lt;&gt;"")*($AY$66:$BG$66&lt;AS$66)*$AY$66:$BG$66,  1) )        *        (AS$66-LARGE(($AY76:$BG76&lt;&gt;"")*($AY$66:$BG$66&lt;AS$66)*$AY$66:$BG$66,  1)),BB76)</f>
        <v>-0.15686890588063018</v>
      </c>
      <c r="AT76" s="123">
        <f t="array" ref="AT76">IF(BC76="",  INDEX($AY76:$BG76,   MATCH(  LARGE(($AY76:$BG76&lt;&gt;"")*($AY$66:$BG$66&lt;AT$66)*$AY$66:$BG$66,  1),    $AY$66:$BG$66,0)) -   (INDEX($AY76:$BG76,   MATCH(  LARGE(($AY76:$BG76&lt;&gt;"")*($AY$66:$BG$66&lt;AT$66)*$AY$66:$BG$66,  1),    $AY$66:$BG$66,0))  -    INDEX($AY76:$BG76,      MATCH( LARGE(($AY76:$BG76&lt;&gt;"")*($AY$66:$BG$66&gt;AT$66)*$AY$66:$BG$66,     SUM(($AY76:$BG76&lt;&gt;"")*($AY$66:$BG$66&gt;AT$66))   ),  $AY$66:$BG$66,0)))   /         (LARGE(($AY76:$BG76&lt;&gt;"")*($AY$66:$BG$66&gt;AT$66)*$AY$66:$BG$66,     SUM(($AY76:$BG76&lt;&gt;"")*($AY$66:$BG$66&gt;AT$66))   )  -     LARGE(($AY76:$BG76&lt;&gt;"")*($AY$66:$BG$66&lt;AT$66)*$AY$66:$BG$66,  1) )        *        (AT$66-LARGE(($AY76:$BG76&lt;&gt;"")*($AY$66:$BG$66&lt;AT$66)*$AY$66:$BG$66,  1)),BC76)</f>
        <v>-0.20041088726707657</v>
      </c>
      <c r="AU76" s="123">
        <f t="array" ref="AU76">IF(BD76="",  INDEX($AY76:$BG76,   MATCH(  LARGE(($AY76:$BG76&lt;&gt;"")*($AY$66:$BG$66&lt;AU$66)*$AY$66:$BG$66,  1),    $AY$66:$BG$66,0)) -   (INDEX($AY76:$BG76,   MATCH(  LARGE(($AY76:$BG76&lt;&gt;"")*($AY$66:$BG$66&lt;AU$66)*$AY$66:$BG$66,  1),    $AY$66:$BG$66,0))  -    INDEX($AY76:$BG76,      MATCH( LARGE(($AY76:$BG76&lt;&gt;"")*($AY$66:$BG$66&gt;AU$66)*$AY$66:$BG$66,     SUM(($AY76:$BG76&lt;&gt;"")*($AY$66:$BG$66&gt;AU$66))   ),  $AY$66:$BG$66,0)))   /         (LARGE(($AY76:$BG76&lt;&gt;"")*($AY$66:$BG$66&gt;AU$66)*$AY$66:$BG$66,     SUM(($AY76:$BG76&lt;&gt;"")*($AY$66:$BG$66&gt;AU$66))   )  -     LARGE(($AY76:$BG76&lt;&gt;"")*($AY$66:$BG$66&lt;AU$66)*$AY$66:$BG$66,  1) )        *        (AU$66-LARGE(($AY76:$BG76&lt;&gt;"")*($AY$66:$BG$66&lt;AU$66)*$AY$66:$BG$66,  1)),BD76)</f>
        <v>-0.21694059151138437</v>
      </c>
      <c r="AV76" s="123">
        <f t="array" ref="AV76">IF(BE76="",  INDEX($AY76:$BG76,   MATCH(  LARGE(($AY76:$BG76&lt;&gt;"")*($AY$66:$BG$66&lt;AV$66)*$AY$66:$BG$66,  1),    $AY$66:$BG$66,0)) -   (INDEX($AY76:$BG76,   MATCH(  LARGE(($AY76:$BG76&lt;&gt;"")*($AY$66:$BG$66&lt;AV$66)*$AY$66:$BG$66,  1),    $AY$66:$BG$66,0))  -    INDEX($AY76:$BG76,      MATCH( LARGE(($AY76:$BG76&lt;&gt;"")*($AY$66:$BG$66&gt;AV$66)*$AY$66:$BG$66,     SUM(($AY76:$BG76&lt;&gt;"")*($AY$66:$BG$66&gt;AV$66))   ),  $AY$66:$BG$66,0)))   /         (LARGE(($AY76:$BG76&lt;&gt;"")*($AY$66:$BG$66&gt;AV$66)*$AY$66:$BG$66,     SUM(($AY76:$BG76&lt;&gt;"")*($AY$66:$BG$66&gt;AV$66))   )  -     LARGE(($AY76:$BG76&lt;&gt;"")*($AY$66:$BG$66&lt;AV$66)*$AY$66:$BG$66,  1) )        *        (AV$66-LARGE(($AY76:$BG76&lt;&gt;"")*($AY$66:$BG$66&lt;AV$66)*$AY$66:$BG$66,  1)),BE76)</f>
        <v>-0.2334702957556922</v>
      </c>
      <c r="AW76" s="123">
        <f t="array" ref="AW76">IF(BF76="",  INDEX($AY76:$BG76,   MATCH(  LARGE(($AY76:$BG76&lt;&gt;"")*($AY$66:$BG$66&lt;AW$66)*$AY$66:$BG$66,  1),    $AY$66:$BG$66,0)) -   (INDEX($AY76:$BG76,   MATCH(  LARGE(($AY76:$BG76&lt;&gt;"")*($AY$66:$BG$66&lt;AW$66)*$AY$66:$BG$66,  1),    $AY$66:$BG$66,0))  -    INDEX($AY76:$BG76,      MATCH( LARGE(($AY76:$BG76&lt;&gt;"")*($AY$66:$BG$66&gt;AW$66)*$AY$66:$BG$66,     SUM(($AY76:$BG76&lt;&gt;"")*($AY$66:$BG$66&gt;AW$66))   ),  $AY$66:$BG$66,0)))   /         (LARGE(($AY76:$BG76&lt;&gt;"")*($AY$66:$BG$66&gt;AW$66)*$AY$66:$BG$66,     SUM(($AY76:$BG76&lt;&gt;"")*($AY$66:$BG$66&gt;AW$66))   )  -     LARGE(($AY76:$BG76&lt;&gt;"")*($AY$66:$BG$66&lt;AW$66)*$AY$66:$BG$66,  1) )        *        (AW$66-LARGE(($AY76:$BG76&lt;&gt;"")*($AY$66:$BG$66&lt;AW$66)*$AY$66:$BG$66,  1)),BF76)</f>
        <v>-0.25</v>
      </c>
      <c r="AY76" s="115">
        <f>AVERAGE(AC76:AE76)/ HLOOKUP($AO76,   $C$66:$AE$86,  ROW($AO76)-ROW($AO$65),FALSE)   -1</f>
        <v>-9.6143416673237336E-2</v>
      </c>
      <c r="AZ76" s="124" t="str">
        <f t="shared" si="27"/>
        <v/>
      </c>
      <c r="BA76" s="124">
        <f t="shared" si="27"/>
        <v>-0.11332692449418391</v>
      </c>
      <c r="BB76" s="124">
        <f t="shared" si="27"/>
        <v>-0.15686890588063018</v>
      </c>
      <c r="BC76" s="124">
        <f t="shared" si="27"/>
        <v>-0.20041088726707657</v>
      </c>
      <c r="BD76" s="124" t="str">
        <f t="shared" si="27"/>
        <v/>
      </c>
      <c r="BE76" s="124" t="str">
        <f t="shared" si="27"/>
        <v/>
      </c>
      <c r="BF76" s="124">
        <f t="shared" si="27"/>
        <v>-0.25</v>
      </c>
      <c r="BG76" s="124" t="str">
        <f t="shared" si="28"/>
        <v/>
      </c>
      <c r="BI76" s="38"/>
      <c r="BJ76" s="38"/>
      <c r="BK76" s="38"/>
      <c r="BL76" s="38"/>
      <c r="BM76" s="38"/>
      <c r="BN76" s="38"/>
      <c r="BO76" s="38"/>
      <c r="BP76" s="38"/>
      <c r="BQ76" s="38"/>
    </row>
    <row r="77" spans="2:69" x14ac:dyDescent="0.3">
      <c r="B77" s="109" t="s">
        <v>142</v>
      </c>
      <c r="C77" s="120">
        <f>SUM(D102)</f>
        <v>2.2291505776964899</v>
      </c>
      <c r="D77" s="120">
        <f t="shared" si="29"/>
        <v>2.2055700315768179</v>
      </c>
      <c r="E77" s="120">
        <f t="shared" si="29"/>
        <v>2.1763233174008194</v>
      </c>
      <c r="F77" s="120">
        <f t="shared" si="29"/>
        <v>2.1592724309735503</v>
      </c>
      <c r="G77" s="120">
        <f t="shared" si="29"/>
        <v>2.1502228236247722</v>
      </c>
      <c r="H77" s="120">
        <f t="shared" si="29"/>
        <v>2.1116119862281857</v>
      </c>
      <c r="I77" s="120">
        <f t="shared" si="29"/>
        <v>2.0617492571634002</v>
      </c>
      <c r="J77" s="120">
        <f t="shared" si="29"/>
        <v>2.0186929572458001</v>
      </c>
      <c r="K77" s="120">
        <f t="shared" si="29"/>
        <v>1.8794161144407999</v>
      </c>
      <c r="L77" s="120">
        <f t="shared" si="29"/>
        <v>1.7558473819527001</v>
      </c>
      <c r="M77" s="120">
        <f t="shared" si="29"/>
        <v>1.8098558777081051</v>
      </c>
      <c r="N77" s="120">
        <f t="shared" si="29"/>
        <v>1.7547152355744049</v>
      </c>
      <c r="O77" s="120">
        <f t="shared" si="29"/>
        <v>1.6670905678393051</v>
      </c>
      <c r="P77" s="120">
        <f t="shared" si="29"/>
        <v>1.6595679885349051</v>
      </c>
      <c r="Q77" s="120">
        <f t="shared" si="29"/>
        <v>1.6517812795936049</v>
      </c>
      <c r="R77" s="120">
        <f t="shared" si="29"/>
        <v>1.562949363245405</v>
      </c>
      <c r="S77" s="120">
        <f t="shared" si="29"/>
        <v>1.5810772490893001</v>
      </c>
      <c r="T77" s="120">
        <f t="shared" si="30"/>
        <v>1.5681162319611999</v>
      </c>
      <c r="U77" s="120">
        <f t="shared" si="30"/>
        <v>1.5075205258326001</v>
      </c>
      <c r="V77" s="120">
        <f t="shared" si="30"/>
        <v>1.5190835790799999</v>
      </c>
      <c r="W77" s="120">
        <f t="shared" si="30"/>
        <v>1.4970209215896</v>
      </c>
      <c r="X77" s="120">
        <f t="shared" si="30"/>
        <v>1.4762788323544001</v>
      </c>
      <c r="Y77" s="120">
        <f t="shared" si="30"/>
        <v>1.4500296429621</v>
      </c>
      <c r="Z77" s="120">
        <f t="shared" si="30"/>
        <v>1.4163024186877169</v>
      </c>
      <c r="AA77" s="120">
        <f t="shared" si="30"/>
        <v>1.3662229845346652</v>
      </c>
      <c r="AB77" s="120">
        <f t="shared" si="30"/>
        <v>1.2983742802381615</v>
      </c>
      <c r="AC77" s="120">
        <f t="shared" si="30"/>
        <v>1.2449596001710621</v>
      </c>
      <c r="AD77" s="120">
        <f t="shared" si="30"/>
        <v>1.1702745077200805</v>
      </c>
      <c r="AE77" s="120">
        <f t="shared" si="30"/>
        <v>1.1541449690696195</v>
      </c>
      <c r="AF77" s="111">
        <f t="shared" si="26"/>
        <v>1.1313602303337968</v>
      </c>
      <c r="AG77" s="111">
        <f t="shared" si="26"/>
        <v>1.0339722381341461</v>
      </c>
      <c r="AH77" s="111">
        <f t="shared" si="26"/>
        <v>0.93658424593449496</v>
      </c>
      <c r="AI77" s="111">
        <f t="shared" si="26"/>
        <v>0.83919625373484419</v>
      </c>
      <c r="AJ77" s="111">
        <f t="shared" si="26"/>
        <v>0.74180826153519341</v>
      </c>
      <c r="AK77" s="111">
        <f t="shared" si="26"/>
        <v>0.64442026933554264</v>
      </c>
      <c r="AL77" s="111">
        <f t="shared" si="26"/>
        <v>0.54703227713589175</v>
      </c>
      <c r="AM77" s="85"/>
      <c r="AN77" s="85"/>
      <c r="AO77">
        <v>2005</v>
      </c>
      <c r="AQ77" s="123">
        <f t="array" ref="AQ77">IF(AZ77="",  INDEX($AY77:$BG77,   MATCH(  LARGE(($AY77:$BG77&lt;&gt;"")*($AY$66:$BG$66&lt;AQ$66)*$AY$66:$BG$66,  1),    $AY$66:$BG$66,0)) -   (INDEX($AY77:$BG77,   MATCH(  LARGE(($AY77:$BG77&lt;&gt;"")*($AY$66:$BG$66&lt;AQ$66)*$AY$66:$BG$66,  1),    $AY$66:$BG$66,0))  -    INDEX($AY77:$BG77,      MATCH( LARGE(($AY77:$BG77&lt;&gt;"")*($AY$66:$BG$66&gt;AQ$66)*$AY$66:$BG$66,     SUM(($AY77:$BG77&lt;&gt;"")*($AY$66:$BG$66&gt;AQ$66))   ),  $AY$66:$BG$66,0)))   /         (LARGE(($AY77:$BG77&lt;&gt;"")*($AY$66:$BG$66&gt;AQ$66)*$AY$66:$BG$66,     SUM(($AY77:$BG77&lt;&gt;"")*($AY$66:$BG$66&gt;AQ$66))   )  -     LARGE(($AY77:$BG77&lt;&gt;"")*($AY$66:$BG$66&lt;AQ$66)*$AY$66:$BG$66,  1) )        *        (AQ$66-LARGE(($AY77:$BG77&lt;&gt;"")*($AY$66:$BG$66&lt;AQ$66)*$AY$66:$BG$66,  1)),AZ77)</f>
        <v>-0.27613762995842028</v>
      </c>
      <c r="AR77" s="123">
        <f t="array" ref="AR77">IF(BA77="",  INDEX($AY77:$BG77,   MATCH(  LARGE(($AY77:$BG77&lt;&gt;"")*($AY$66:$BG$66&lt;AR$66)*$AY$66:$BG$66,  1),    $AY$66:$BG$66,0)) -   (INDEX($AY77:$BG77,   MATCH(  LARGE(($AY77:$BG77&lt;&gt;"")*($AY$66:$BG$66&lt;AR$66)*$AY$66:$BG$66,  1),    $AY$66:$BG$66,0))  -    INDEX($AY77:$BG77,      MATCH( LARGE(($AY77:$BG77&lt;&gt;"")*($AY$66:$BG$66&gt;AR$66)*$AY$66:$BG$66,     SUM(($AY77:$BG77&lt;&gt;"")*($AY$66:$BG$66&gt;AR$66))   ),  $AY$66:$BG$66,0)))   /         (LARGE(($AY77:$BG77&lt;&gt;"")*($AY$66:$BG$66&gt;AR$66)*$AY$66:$BG$66,     SUM(($AY77:$BG77&lt;&gt;"")*($AY$66:$BG$66&gt;AR$66))   )  -     LARGE(($AY77:$BG77&lt;&gt;"")*($AY$66:$BG$66&lt;AR$66)*$AY$66:$BG$66,  1) )        *        (AR$66-LARGE(($AY77:$BG77&lt;&gt;"")*($AY$66:$BG$66&lt;AR$66)*$AY$66:$BG$66,  1)),BA77)</f>
        <v>-0.3384480249653502</v>
      </c>
      <c r="AS77" s="123">
        <f t="array" ref="AS77">IF(BB77="",  INDEX($AY77:$BG77,   MATCH(  LARGE(($AY77:$BG77&lt;&gt;"")*($AY$66:$BG$66&lt;AS$66)*$AY$66:$BG$66,  1),    $AY$66:$BG$66,0)) -   (INDEX($AY77:$BG77,   MATCH(  LARGE(($AY77:$BG77&lt;&gt;"")*($AY$66:$BG$66&lt;AS$66)*$AY$66:$BG$66,  1),    $AY$66:$BG$66,0))  -    INDEX($AY77:$BG77,      MATCH( LARGE(($AY77:$BG77&lt;&gt;"")*($AY$66:$BG$66&gt;AS$66)*$AY$66:$BG$66,     SUM(($AY77:$BG77&lt;&gt;"")*($AY$66:$BG$66&gt;AS$66))   ),  $AY$66:$BG$66,0)))   /         (LARGE(($AY77:$BG77&lt;&gt;"")*($AY$66:$BG$66&gt;AS$66)*$AY$66:$BG$66,     SUM(($AY77:$BG77&lt;&gt;"")*($AY$66:$BG$66&gt;AS$66))   )  -     LARGE(($AY77:$BG77&lt;&gt;"")*($AY$66:$BG$66&lt;AS$66)*$AY$66:$BG$66,  1) )        *        (AS$66-LARGE(($AY77:$BG77&lt;&gt;"")*($AY$66:$BG$66&lt;AS$66)*$AY$66:$BG$66,  1)),BB77)</f>
        <v>-0.40075841997228018</v>
      </c>
      <c r="AT77" s="123">
        <f t="array" ref="AT77">IF(BC77="",  INDEX($AY77:$BG77,   MATCH(  LARGE(($AY77:$BG77&lt;&gt;"")*($AY$66:$BG$66&lt;AT$66)*$AY$66:$BG$66,  1),    $AY$66:$BG$66,0)) -   (INDEX($AY77:$BG77,   MATCH(  LARGE(($AY77:$BG77&lt;&gt;"")*($AY$66:$BG$66&lt;AT$66)*$AY$66:$BG$66,  1),    $AY$66:$BG$66,0))  -    INDEX($AY77:$BG77,      MATCH( LARGE(($AY77:$BG77&lt;&gt;"")*($AY$66:$BG$66&gt;AT$66)*$AY$66:$BG$66,     SUM(($AY77:$BG77&lt;&gt;"")*($AY$66:$BG$66&gt;AT$66))   ),  $AY$66:$BG$66,0)))   /         (LARGE(($AY77:$BG77&lt;&gt;"")*($AY$66:$BG$66&gt;AT$66)*$AY$66:$BG$66,     SUM(($AY77:$BG77&lt;&gt;"")*($AY$66:$BG$66&gt;AT$66))   )  -     LARGE(($AY77:$BG77&lt;&gt;"")*($AY$66:$BG$66&lt;AT$66)*$AY$66:$BG$66,  1) )        *        (AT$66-LARGE(($AY77:$BG77&lt;&gt;"")*($AY$66:$BG$66&lt;AT$66)*$AY$66:$BG$66,  1)),BC77)</f>
        <v>-0.46306881497921015</v>
      </c>
      <c r="AU77" s="123">
        <f t="array" ref="AU77">IF(BD77="",  INDEX($AY77:$BG77,   MATCH(  LARGE(($AY77:$BG77&lt;&gt;"")*($AY$66:$BG$66&lt;AU$66)*$AY$66:$BG$66,  1),    $AY$66:$BG$66,0)) -   (INDEX($AY77:$BG77,   MATCH(  LARGE(($AY77:$BG77&lt;&gt;"")*($AY$66:$BG$66&lt;AU$66)*$AY$66:$BG$66,  1),    $AY$66:$BG$66,0))  -    INDEX($AY77:$BG77,      MATCH( LARGE(($AY77:$BG77&lt;&gt;"")*($AY$66:$BG$66&gt;AU$66)*$AY$66:$BG$66,     SUM(($AY77:$BG77&lt;&gt;"")*($AY$66:$BG$66&gt;AU$66))   ),  $AY$66:$BG$66,0)))   /         (LARGE(($AY77:$BG77&lt;&gt;"")*($AY$66:$BG$66&gt;AU$66)*$AY$66:$BG$66,     SUM(($AY77:$BG77&lt;&gt;"")*($AY$66:$BG$66&gt;AU$66))   )  -     LARGE(($AY77:$BG77&lt;&gt;"")*($AY$66:$BG$66&lt;AU$66)*$AY$66:$BG$66,  1) )        *        (AU$66-LARGE(($AY77:$BG77&lt;&gt;"")*($AY$66:$BG$66&lt;AU$66)*$AY$66:$BG$66,  1)),BD77)</f>
        <v>-0.52537920998614007</v>
      </c>
      <c r="AV77" s="123">
        <f t="array" ref="AV77">IF(BE77="",  INDEX($AY77:$BG77,   MATCH(  LARGE(($AY77:$BG77&lt;&gt;"")*($AY$66:$BG$66&lt;AV$66)*$AY$66:$BG$66,  1),    $AY$66:$BG$66,0)) -   (INDEX($AY77:$BG77,   MATCH(  LARGE(($AY77:$BG77&lt;&gt;"")*($AY$66:$BG$66&lt;AV$66)*$AY$66:$BG$66,  1),    $AY$66:$BG$66,0))  -    INDEX($AY77:$BG77,      MATCH( LARGE(($AY77:$BG77&lt;&gt;"")*($AY$66:$BG$66&gt;AV$66)*$AY$66:$BG$66,     SUM(($AY77:$BG77&lt;&gt;"")*($AY$66:$BG$66&gt;AV$66))   ),  $AY$66:$BG$66,0)))   /         (LARGE(($AY77:$BG77&lt;&gt;"")*($AY$66:$BG$66&gt;AV$66)*$AY$66:$BG$66,     SUM(($AY77:$BG77&lt;&gt;"")*($AY$66:$BG$66&gt;AV$66))   )  -     LARGE(($AY77:$BG77&lt;&gt;"")*($AY$66:$BG$66&lt;AV$66)*$AY$66:$BG$66,  1) )        *        (AV$66-LARGE(($AY77:$BG77&lt;&gt;"")*($AY$66:$BG$66&lt;AV$66)*$AY$66:$BG$66,  1)),BE77)</f>
        <v>-0.58768960499306999</v>
      </c>
      <c r="AW77" s="123">
        <f t="array" ref="AW77">IF(BF77="",  INDEX($AY77:$BG77,   MATCH(  LARGE(($AY77:$BG77&lt;&gt;"")*($AY$66:$BG$66&lt;AW$66)*$AY$66:$BG$66,  1),    $AY$66:$BG$66,0)) -   (INDEX($AY77:$BG77,   MATCH(  LARGE(($AY77:$BG77&lt;&gt;"")*($AY$66:$BG$66&lt;AW$66)*$AY$66:$BG$66,  1),    $AY$66:$BG$66,0))  -    INDEX($AY77:$BG77,      MATCH( LARGE(($AY77:$BG77&lt;&gt;"")*($AY$66:$BG$66&gt;AW$66)*$AY$66:$BG$66,     SUM(($AY77:$BG77&lt;&gt;"")*($AY$66:$BG$66&gt;AW$66))   ),  $AY$66:$BG$66,0)))   /         (LARGE(($AY77:$BG77&lt;&gt;"")*($AY$66:$BG$66&gt;AW$66)*$AY$66:$BG$66,     SUM(($AY77:$BG77&lt;&gt;"")*($AY$66:$BG$66&gt;AW$66))   )  -     LARGE(($AY77:$BG77&lt;&gt;"")*($AY$66:$BG$66&lt;AW$66)*$AY$66:$BG$66,  1) )        *        (AW$66-LARGE(($AY77:$BG77&lt;&gt;"")*($AY$66:$BG$66&lt;AW$66)*$AY$66:$BG$66,  1)),BF77)</f>
        <v>-0.65</v>
      </c>
      <c r="AY77" s="115">
        <f>AVERAGE(AC77:AE77)/ HLOOKUP($AO77,   $C$66:$AE$86,  ROW($AO77)-ROW($AO$65),FALSE)   -1</f>
        <v>-0.23875139295426229</v>
      </c>
      <c r="AZ77" s="124" t="str">
        <f t="shared" si="27"/>
        <v/>
      </c>
      <c r="BA77" s="124" t="str">
        <f t="shared" si="27"/>
        <v/>
      </c>
      <c r="BB77" s="124" t="str">
        <f t="shared" si="27"/>
        <v/>
      </c>
      <c r="BC77" s="124" t="str">
        <f t="shared" si="27"/>
        <v/>
      </c>
      <c r="BD77" s="124" t="str">
        <f t="shared" si="27"/>
        <v/>
      </c>
      <c r="BE77" s="124" t="str">
        <f t="shared" si="27"/>
        <v/>
      </c>
      <c r="BF77" s="124">
        <f t="shared" si="27"/>
        <v>-0.65</v>
      </c>
      <c r="BG77" s="124" t="str">
        <f t="shared" si="28"/>
        <v/>
      </c>
      <c r="BI77" s="38"/>
      <c r="BJ77" s="38"/>
      <c r="BK77" s="38"/>
      <c r="BL77" s="38"/>
      <c r="BM77" s="38"/>
      <c r="BN77" s="38"/>
      <c r="BO77" s="38"/>
      <c r="BP77" s="38"/>
      <c r="BQ77" s="38"/>
    </row>
    <row r="78" spans="2:69" x14ac:dyDescent="0.3">
      <c r="B78" s="128" t="s">
        <v>143</v>
      </c>
      <c r="C78" s="121">
        <f>SUM(D103)</f>
        <v>0</v>
      </c>
      <c r="D78" s="121">
        <f t="shared" si="29"/>
        <v>0</v>
      </c>
      <c r="E78" s="121">
        <f t="shared" si="29"/>
        <v>0</v>
      </c>
      <c r="F78" s="121">
        <f t="shared" si="29"/>
        <v>0</v>
      </c>
      <c r="G78" s="121">
        <f t="shared" si="29"/>
        <v>0</v>
      </c>
      <c r="H78" s="121">
        <f t="shared" si="29"/>
        <v>0</v>
      </c>
      <c r="I78" s="121">
        <f t="shared" si="29"/>
        <v>0</v>
      </c>
      <c r="J78" s="121">
        <f t="shared" si="29"/>
        <v>0</v>
      </c>
      <c r="K78" s="121">
        <f t="shared" si="29"/>
        <v>0</v>
      </c>
      <c r="L78" s="121">
        <f t="shared" si="29"/>
        <v>0</v>
      </c>
      <c r="M78" s="121">
        <f t="shared" si="29"/>
        <v>0</v>
      </c>
      <c r="N78" s="121">
        <f t="shared" si="29"/>
        <v>0</v>
      </c>
      <c r="O78" s="121">
        <f t="shared" si="29"/>
        <v>0</v>
      </c>
      <c r="P78" s="121">
        <f t="shared" si="29"/>
        <v>0</v>
      </c>
      <c r="Q78" s="121">
        <f t="shared" si="29"/>
        <v>0</v>
      </c>
      <c r="R78" s="121">
        <f t="shared" si="29"/>
        <v>0</v>
      </c>
      <c r="S78" s="121">
        <f t="shared" si="29"/>
        <v>0</v>
      </c>
      <c r="T78" s="121">
        <f t="shared" si="30"/>
        <v>0</v>
      </c>
      <c r="U78" s="121">
        <f t="shared" si="30"/>
        <v>0</v>
      </c>
      <c r="V78" s="121">
        <f t="shared" si="30"/>
        <v>0</v>
      </c>
      <c r="W78" s="121">
        <f t="shared" si="30"/>
        <v>0</v>
      </c>
      <c r="X78" s="121">
        <f t="shared" si="30"/>
        <v>0</v>
      </c>
      <c r="Y78" s="121">
        <f t="shared" si="30"/>
        <v>0</v>
      </c>
      <c r="Z78" s="121">
        <f t="shared" si="30"/>
        <v>0</v>
      </c>
      <c r="AA78" s="121">
        <f t="shared" si="30"/>
        <v>0</v>
      </c>
      <c r="AB78" s="121">
        <f t="shared" si="30"/>
        <v>0</v>
      </c>
      <c r="AC78" s="121">
        <f t="shared" si="30"/>
        <v>0</v>
      </c>
      <c r="AD78" s="121">
        <f t="shared" si="30"/>
        <v>0</v>
      </c>
      <c r="AE78" s="121">
        <f t="shared" si="30"/>
        <v>0</v>
      </c>
      <c r="AF78" s="121"/>
      <c r="AG78" s="121"/>
      <c r="AH78" s="121"/>
      <c r="AI78" s="121"/>
      <c r="AJ78" s="121"/>
      <c r="AK78" s="121"/>
      <c r="AL78" s="121"/>
      <c r="AM78" s="85"/>
      <c r="AN78" s="85"/>
      <c r="AQ78" s="54"/>
      <c r="AR78" s="54"/>
      <c r="AS78" s="54"/>
      <c r="AT78" s="54"/>
      <c r="AU78" s="54"/>
      <c r="AV78" s="54"/>
      <c r="AW78" s="54"/>
      <c r="AY78" s="125"/>
      <c r="AZ78" s="127"/>
      <c r="BA78" s="127"/>
      <c r="BB78" s="127"/>
      <c r="BC78" s="127"/>
      <c r="BD78" s="127"/>
      <c r="BE78" s="127"/>
      <c r="BF78" s="127"/>
      <c r="BG78" s="125"/>
      <c r="BI78" s="38"/>
      <c r="BJ78" s="38"/>
      <c r="BK78" s="38"/>
      <c r="BL78" s="38"/>
      <c r="BM78" s="38"/>
      <c r="BN78" s="38"/>
      <c r="BO78" s="38"/>
      <c r="BP78" s="38"/>
      <c r="BQ78" s="38"/>
    </row>
    <row r="79" spans="2:69" x14ac:dyDescent="0.3">
      <c r="AM79" s="85"/>
      <c r="AN79" s="85"/>
      <c r="AY79" s="125"/>
      <c r="AZ79" s="115"/>
      <c r="BA79" s="115"/>
      <c r="BB79" s="115"/>
      <c r="BC79" s="115"/>
      <c r="BD79" s="115"/>
      <c r="BE79" s="115"/>
      <c r="BF79" s="115"/>
      <c r="BG79" s="125"/>
      <c r="BI79" s="38"/>
      <c r="BJ79" s="38"/>
      <c r="BK79" s="38"/>
      <c r="BL79" s="38"/>
      <c r="BM79" s="38"/>
      <c r="BN79" s="38"/>
      <c r="BO79" s="38"/>
      <c r="BP79" s="38"/>
      <c r="BQ79" s="38"/>
    </row>
    <row r="80" spans="2:69" x14ac:dyDescent="0.3">
      <c r="B80" s="129" t="s">
        <v>144</v>
      </c>
      <c r="AM80" s="85"/>
      <c r="AN80" s="85"/>
      <c r="AY80" s="125"/>
      <c r="AZ80" s="130" t="str">
        <f t="shared" ref="AZ80:BF80" si="31">IF(C$21="","",    IF(C$20&gt;=$C$15,    C$21, ""))</f>
        <v/>
      </c>
      <c r="BA80" s="130" t="str">
        <f t="shared" si="31"/>
        <v/>
      </c>
      <c r="BB80" s="130">
        <f t="shared" si="31"/>
        <v>0.33</v>
      </c>
      <c r="BC80" s="130">
        <f t="shared" si="31"/>
        <v>0.24</v>
      </c>
      <c r="BD80" s="130">
        <f t="shared" si="31"/>
        <v>0.15</v>
      </c>
      <c r="BE80" s="130">
        <f t="shared" si="31"/>
        <v>0.125</v>
      </c>
      <c r="BF80" s="130">
        <f t="shared" si="31"/>
        <v>0.1</v>
      </c>
      <c r="BG80" s="125"/>
      <c r="BI80" s="38"/>
      <c r="BJ80" s="38"/>
      <c r="BK80" s="38"/>
      <c r="BL80" s="38"/>
      <c r="BM80" s="38"/>
      <c r="BN80" s="38"/>
      <c r="BO80" s="38"/>
      <c r="BP80" s="38"/>
      <c r="BQ80" s="38"/>
    </row>
    <row r="81" spans="2:69" x14ac:dyDescent="0.3">
      <c r="B81" t="s">
        <v>145</v>
      </c>
      <c r="AM81" s="85"/>
      <c r="AN81" s="85"/>
      <c r="AY81" s="125"/>
      <c r="AZ81" s="131" t="str">
        <f>IF($C$18="","",    IF(AZ$66&gt;$C$15,    $C$18, ""))</f>
        <v/>
      </c>
      <c r="BA81" s="131"/>
      <c r="BB81" s="131" t="str">
        <f t="shared" ref="BB81:BF81" si="32">IF($C$18="","",    IF(BB$66&gt;$C$15,    $C$18, ""))</f>
        <v/>
      </c>
      <c r="BC81" s="131">
        <f t="shared" si="32"/>
        <v>-5.0000000000000001E-3</v>
      </c>
      <c r="BD81" s="131">
        <f t="shared" si="32"/>
        <v>-5.0000000000000001E-3</v>
      </c>
      <c r="BE81" s="131">
        <f t="shared" si="32"/>
        <v>-5.0000000000000001E-3</v>
      </c>
      <c r="BF81" s="131">
        <f t="shared" si="32"/>
        <v>-5.0000000000000001E-3</v>
      </c>
      <c r="BG81" s="125"/>
      <c r="BI81" s="38"/>
      <c r="BJ81" s="38"/>
      <c r="BK81" s="38"/>
      <c r="BL81" s="38"/>
      <c r="BM81" s="38"/>
      <c r="BN81" s="38"/>
      <c r="BO81" s="38"/>
      <c r="BP81" s="38"/>
      <c r="BQ81" s="38"/>
    </row>
    <row r="82" spans="2:69" x14ac:dyDescent="0.3">
      <c r="AM82" s="85"/>
      <c r="AN82" s="85"/>
      <c r="AY82" s="125"/>
      <c r="AZ82" s="115"/>
      <c r="BA82" s="115"/>
      <c r="BB82" s="115"/>
      <c r="BC82" s="115"/>
      <c r="BD82" s="115"/>
      <c r="BE82" s="115"/>
      <c r="BF82" s="115"/>
      <c r="BG82" s="125"/>
      <c r="BI82" s="38"/>
      <c r="BJ82" s="38"/>
      <c r="BK82" s="38"/>
      <c r="BL82" s="38"/>
      <c r="BM82" s="38"/>
      <c r="BN82" s="38"/>
      <c r="BO82" s="38"/>
      <c r="BP82" s="38"/>
      <c r="BQ82" s="38"/>
    </row>
    <row r="83" spans="2:69" x14ac:dyDescent="0.3">
      <c r="B83" s="109" t="s">
        <v>146</v>
      </c>
      <c r="C83" s="110">
        <f t="shared" ref="C83:AE83" si="33">SUM(C67,C70,C73,C76,C77,C78)</f>
        <v>41.367372745074022</v>
      </c>
      <c r="D83" s="110">
        <f t="shared" si="33"/>
        <v>36.272734429216769</v>
      </c>
      <c r="E83" s="110">
        <f t="shared" si="33"/>
        <v>33.650229208784069</v>
      </c>
      <c r="F83" s="110">
        <f t="shared" si="33"/>
        <v>36.648884575892602</v>
      </c>
      <c r="G83" s="110">
        <f t="shared" si="33"/>
        <v>36.394369541508141</v>
      </c>
      <c r="H83" s="110">
        <f t="shared" si="33"/>
        <v>37.668071852281713</v>
      </c>
      <c r="I83" s="110">
        <f t="shared" si="33"/>
        <v>37.822943095345508</v>
      </c>
      <c r="J83" s="110">
        <f t="shared" si="33"/>
        <v>37.965265126719707</v>
      </c>
      <c r="K83" s="110">
        <f t="shared" si="33"/>
        <v>34.987687257141879</v>
      </c>
      <c r="L83" s="110">
        <f t="shared" si="33"/>
        <v>33.486711695980368</v>
      </c>
      <c r="M83" s="110">
        <f t="shared" si="33"/>
        <v>30.573267394206376</v>
      </c>
      <c r="N83" s="110">
        <f t="shared" si="33"/>
        <v>29.937109358979392</v>
      </c>
      <c r="O83" s="110">
        <f t="shared" si="33"/>
        <v>28.16574582573649</v>
      </c>
      <c r="P83" s="110">
        <f t="shared" si="33"/>
        <v>27.224503963206399</v>
      </c>
      <c r="Q83" s="110">
        <f t="shared" si="33"/>
        <v>28.234829490349028</v>
      </c>
      <c r="R83" s="110">
        <f t="shared" si="33"/>
        <v>30.140494727281695</v>
      </c>
      <c r="S83" s="110">
        <f t="shared" si="33"/>
        <v>28.094591937035766</v>
      </c>
      <c r="T83" s="110">
        <f t="shared" si="33"/>
        <v>29.988378000099235</v>
      </c>
      <c r="U83" s="110">
        <f t="shared" si="33"/>
        <v>27.812342044547911</v>
      </c>
      <c r="V83" s="110">
        <f t="shared" si="33"/>
        <v>22.788720267889829</v>
      </c>
      <c r="W83" s="110">
        <f t="shared" si="33"/>
        <v>29.009220974800144</v>
      </c>
      <c r="X83" s="110">
        <f t="shared" si="33"/>
        <v>26.668115200887581</v>
      </c>
      <c r="Y83" s="110">
        <f t="shared" si="33"/>
        <v>29.58454855324208</v>
      </c>
      <c r="Z83" s="110">
        <f t="shared" si="33"/>
        <v>28.690370708776609</v>
      </c>
      <c r="AA83" s="110">
        <f t="shared" si="33"/>
        <v>31.809537664744976</v>
      </c>
      <c r="AB83" s="110">
        <f t="shared" si="33"/>
        <v>33.123290141788402</v>
      </c>
      <c r="AC83" s="110">
        <f t="shared" si="33"/>
        <v>31.658431584554553</v>
      </c>
      <c r="AD83" s="110">
        <f t="shared" si="33"/>
        <v>29.36545252123554</v>
      </c>
      <c r="AE83" s="110">
        <f t="shared" si="33"/>
        <v>28.354938839584381</v>
      </c>
      <c r="AF83" s="111">
        <f t="shared" ref="AF83:AL83" si="34">HLOOKUP($AO83,   $C$66:$AE$86,  ROW($AO83)-ROW($AO$65),FALSE) *(1+AQ83)</f>
        <v>26.067931448887553</v>
      </c>
      <c r="AG83" s="111">
        <f t="shared" si="34"/>
        <v>19.85958222738099</v>
      </c>
      <c r="AH83" s="111">
        <f t="shared" si="34"/>
        <v>13.651233005874429</v>
      </c>
      <c r="AI83" s="111">
        <f t="shared" si="34"/>
        <v>8.8939851401909138</v>
      </c>
      <c r="AJ83" s="111">
        <f t="shared" si="34"/>
        <v>4.1367372745074009</v>
      </c>
      <c r="AK83" s="111">
        <f t="shared" si="34"/>
        <v>2.0683686372537031</v>
      </c>
      <c r="AL83" s="111">
        <f t="shared" si="34"/>
        <v>0</v>
      </c>
      <c r="AM83" s="85"/>
      <c r="AN83" s="85"/>
      <c r="AO83">
        <v>1990</v>
      </c>
      <c r="AQ83" s="123">
        <f t="array" ref="AQ83">IF(AZ83="",  INDEX($AY83:$BG83,   MATCH(  LARGE(($AY83:$BG83&lt;&gt;"")*($AY$66:$BG$66&lt;AQ$66)*$AY$66:$BG$66,  1),    $AY$66:$BG$66,0)) -   (INDEX($AY83:$BG83,   MATCH(  LARGE(($AY83:$BG83&lt;&gt;"")*($AY$66:$BG$66&lt;AQ$66)*$AY$66:$BG$66,  1),    $AY$66:$BG$66,0))  -    INDEX($AY83:$BG83,      MATCH( LARGE(($AY83:$BG83&lt;&gt;"")*($AY$66:$BG$66&gt;AQ$66)*$AY$66:$BG$66,     SUM(($AY83:$BG83&lt;&gt;"")*($AY$66:$BG$66&gt;AQ$66))   ),  $AY$66:$BG$66,0)))   /         (LARGE(($AY83:$BG83&lt;&gt;"")*($AY$66:$BG$66&gt;AQ$66)*$AY$66:$BG$66,     SUM(($AY83:$BG83&lt;&gt;"")*($AY$66:$BG$66&gt;AQ$66))   )  -     LARGE(($AY83:$BG83&lt;&gt;"")*($AY$66:$BG$66&lt;AQ$66)*$AY$66:$BG$66,  1) )        *        (AQ$66-LARGE(($AY83:$BG83&lt;&gt;"")*($AY$66:$BG$66&lt;AQ$66)*$AY$66:$BG$66,  1)),AZ83)</f>
        <v>-0.36984319479192229</v>
      </c>
      <c r="AR83" s="123">
        <f t="array" ref="AR83">IF(BA83="",  INDEX($AY83:$BG83,   MATCH(  LARGE(($AY83:$BG83&lt;&gt;"")*($AY$66:$BG$66&lt;AR$66)*$AY$66:$BG$66,  1),    $AY$66:$BG$66,0)) -   (INDEX($AY83:$BG83,   MATCH(  LARGE(($AY83:$BG83&lt;&gt;"")*($AY$66:$BG$66&lt;AR$66)*$AY$66:$BG$66,  1),    $AY$66:$BG$66,0))  -    INDEX($AY83:$BG83,      MATCH( LARGE(($AY83:$BG83&lt;&gt;"")*($AY$66:$BG$66&gt;AR$66)*$AY$66:$BG$66,     SUM(($AY83:$BG83&lt;&gt;"")*($AY$66:$BG$66&gt;AR$66))   ),  $AY$66:$BG$66,0)))   /         (LARGE(($AY83:$BG83&lt;&gt;"")*($AY$66:$BG$66&gt;AR$66)*$AY$66:$BG$66,     SUM(($AY83:$BG83&lt;&gt;"")*($AY$66:$BG$66&gt;AR$66))   )  -     LARGE(($AY83:$BG83&lt;&gt;"")*($AY$66:$BG$66&lt;AR$66)*$AY$66:$BG$66,  1) )        *        (AR$66-LARGE(($AY83:$BG83&lt;&gt;"")*($AY$66:$BG$66&lt;AR$66)*$AY$66:$BG$66,  1)),BA83)</f>
        <v>-0.51992159739596111</v>
      </c>
      <c r="AS83" s="123">
        <f t="array" ref="AS83">IF(BB83="",  INDEX($AY83:$BG83,   MATCH(  LARGE(($AY83:$BG83&lt;&gt;"")*($AY$66:$BG$66&lt;AS$66)*$AY$66:$BG$66,  1),    $AY$66:$BG$66,0)) -   (INDEX($AY83:$BG83,   MATCH(  LARGE(($AY83:$BG83&lt;&gt;"")*($AY$66:$BG$66&lt;AS$66)*$AY$66:$BG$66,  1),    $AY$66:$BG$66,0))  -    INDEX($AY83:$BG83,      MATCH( LARGE(($AY83:$BG83&lt;&gt;"")*($AY$66:$BG$66&gt;AS$66)*$AY$66:$BG$66,     SUM(($AY83:$BG83&lt;&gt;"")*($AY$66:$BG$66&gt;AS$66))   ),  $AY$66:$BG$66,0)))   /         (LARGE(($AY83:$BG83&lt;&gt;"")*($AY$66:$BG$66&gt;AS$66)*$AY$66:$BG$66,     SUM(($AY83:$BG83&lt;&gt;"")*($AY$66:$BG$66&gt;AS$66))   )  -     LARGE(($AY83:$BG83&lt;&gt;"")*($AY$66:$BG$66&lt;AS$66)*$AY$66:$BG$66,  1) )        *        (AS$66-LARGE(($AY83:$BG83&lt;&gt;"")*($AY$66:$BG$66&lt;AS$66)*$AY$66:$BG$66,  1)),BB83)</f>
        <v>-0.66999999999999993</v>
      </c>
      <c r="AT83" s="123">
        <f t="array" ref="AT83">IF(BC83="",  INDEX($AY83:$BG83,   MATCH(  LARGE(($AY83:$BG83&lt;&gt;"")*($AY$66:$BG$66&lt;AT$66)*$AY$66:$BG$66,  1),    $AY$66:$BG$66,0)) -   (INDEX($AY83:$BG83,   MATCH(  LARGE(($AY83:$BG83&lt;&gt;"")*($AY$66:$BG$66&lt;AT$66)*$AY$66:$BG$66,  1),    $AY$66:$BG$66,0))  -    INDEX($AY83:$BG83,      MATCH( LARGE(($AY83:$BG83&lt;&gt;"")*($AY$66:$BG$66&gt;AT$66)*$AY$66:$BG$66,     SUM(($AY83:$BG83&lt;&gt;"")*($AY$66:$BG$66&gt;AT$66))   ),  $AY$66:$BG$66,0)))   /         (LARGE(($AY83:$BG83&lt;&gt;"")*($AY$66:$BG$66&gt;AT$66)*$AY$66:$BG$66,     SUM(($AY83:$BG83&lt;&gt;"")*($AY$66:$BG$66&gt;AT$66))   )  -     LARGE(($AY83:$BG83&lt;&gt;"")*($AY$66:$BG$66&lt;AT$66)*$AY$66:$BG$66,  1) )        *        (AT$66-LARGE(($AY83:$BG83&lt;&gt;"")*($AY$66:$BG$66&lt;AT$66)*$AY$66:$BG$66,  1)),BC83)</f>
        <v>-0.78500000000000003</v>
      </c>
      <c r="AU83" s="123">
        <f t="array" ref="AU83">IF(BD83="",  INDEX($AY83:$BG83,   MATCH(  LARGE(($AY83:$BG83&lt;&gt;"")*($AY$66:$BG$66&lt;AU$66)*$AY$66:$BG$66,  1),    $AY$66:$BG$66,0)) -   (INDEX($AY83:$BG83,   MATCH(  LARGE(($AY83:$BG83&lt;&gt;"")*($AY$66:$BG$66&lt;AU$66)*$AY$66:$BG$66,  1),    $AY$66:$BG$66,0))  -    INDEX($AY83:$BG83,      MATCH( LARGE(($AY83:$BG83&lt;&gt;"")*($AY$66:$BG$66&gt;AU$66)*$AY$66:$BG$66,     SUM(($AY83:$BG83&lt;&gt;"")*($AY$66:$BG$66&gt;AU$66))   ),  $AY$66:$BG$66,0)))   /         (LARGE(($AY83:$BG83&lt;&gt;"")*($AY$66:$BG$66&gt;AU$66)*$AY$66:$BG$66,     SUM(($AY83:$BG83&lt;&gt;"")*($AY$66:$BG$66&gt;AU$66))   )  -     LARGE(($AY83:$BG83&lt;&gt;"")*($AY$66:$BG$66&lt;AU$66)*$AY$66:$BG$66,  1) )        *        (AU$66-LARGE(($AY83:$BG83&lt;&gt;"")*($AY$66:$BG$66&lt;AU$66)*$AY$66:$BG$66,  1)),BD83)</f>
        <v>-0.9</v>
      </c>
      <c r="AV83" s="123">
        <f t="array" ref="AV83">IF(BE83="",  INDEX($AY83:$BG83,   MATCH(  LARGE(($AY83:$BG83&lt;&gt;"")*($AY$66:$BG$66&lt;AV$66)*$AY$66:$BG$66,  1),    $AY$66:$BG$66,0)) -   (INDEX($AY83:$BG83,   MATCH(  LARGE(($AY83:$BG83&lt;&gt;"")*($AY$66:$BG$66&lt;AV$66)*$AY$66:$BG$66,  1),    $AY$66:$BG$66,0))  -    INDEX($AY83:$BG83,      MATCH( LARGE(($AY83:$BG83&lt;&gt;"")*($AY$66:$BG$66&gt;AV$66)*$AY$66:$BG$66,     SUM(($AY83:$BG83&lt;&gt;"")*($AY$66:$BG$66&gt;AV$66))   ),  $AY$66:$BG$66,0)))   /         (LARGE(($AY83:$BG83&lt;&gt;"")*($AY$66:$BG$66&gt;AV$66)*$AY$66:$BG$66,     SUM(($AY83:$BG83&lt;&gt;"")*($AY$66:$BG$66&gt;AV$66))   )  -     LARGE(($AY83:$BG83&lt;&gt;"")*($AY$66:$BG$66&lt;AV$66)*$AY$66:$BG$66,  1) )        *        (AV$66-LARGE(($AY83:$BG83&lt;&gt;"")*($AY$66:$BG$66&lt;AV$66)*$AY$66:$BG$66,  1)),BE83)</f>
        <v>-0.95</v>
      </c>
      <c r="AW83" s="123">
        <f t="array" ref="AW83">IF(BF83="",  INDEX($AY83:$BG83,   MATCH(  LARGE(($AY83:$BG83&lt;&gt;"")*($AY$66:$BG$66&lt;AW$66)*$AY$66:$BG$66,  1),    $AY$66:$BG$66,0)) -   (INDEX($AY83:$BG83,   MATCH(  LARGE(($AY83:$BG83&lt;&gt;"")*($AY$66:$BG$66&lt;AW$66)*$AY$66:$BG$66,  1),    $AY$66:$BG$66,0))  -    INDEX($AY83:$BG83,      MATCH( LARGE(($AY83:$BG83&lt;&gt;"")*($AY$66:$BG$66&gt;AW$66)*$AY$66:$BG$66,     SUM(($AY83:$BG83&lt;&gt;"")*($AY$66:$BG$66&gt;AW$66))   ),  $AY$66:$BG$66,0)))   /         (LARGE(($AY83:$BG83&lt;&gt;"")*($AY$66:$BG$66&gt;AW$66)*$AY$66:$BG$66,     SUM(($AY83:$BG83&lt;&gt;"")*($AY$66:$BG$66&gt;AW$66))   )  -     LARGE(($AY83:$BG83&lt;&gt;"")*($AY$66:$BG$66&lt;AW$66)*$AY$66:$BG$66,  1) )        *        (AW$66-LARGE(($AY83:$BG83&lt;&gt;"")*($AY$66:$BG$66&lt;AW$66)*$AY$66:$BG$66,  1)),BF83)</f>
        <v>-1</v>
      </c>
      <c r="AY83" s="115">
        <f>AVERAGE(AC83:AE83)/ HLOOKUP($AO83,   $C$66:$AE$86,  ROW($AO83)-ROW($AO$65),FALSE)   -1</f>
        <v>-0.27979615322949902</v>
      </c>
      <c r="AZ83" s="124" t="str">
        <f t="shared" ref="AZ83:BF83" si="35">IF(AND(AZ$66&lt;$C$15,C$25=""),  "",                 MIN(IF(AZ66&gt;=$C$15,  -1    +      SUM(AZ$80)    + SUM(AZ81)*(AZ$66-$C$15), 0),                          IF(C25="",0,C25)    ))</f>
        <v/>
      </c>
      <c r="BA83" s="124" t="str">
        <f t="shared" si="35"/>
        <v/>
      </c>
      <c r="BB83" s="124">
        <f t="shared" si="35"/>
        <v>-0.66999999999999993</v>
      </c>
      <c r="BC83" s="124">
        <f t="shared" si="35"/>
        <v>-0.78500000000000003</v>
      </c>
      <c r="BD83" s="124">
        <f t="shared" si="35"/>
        <v>-0.9</v>
      </c>
      <c r="BE83" s="124">
        <f t="shared" si="35"/>
        <v>-0.95</v>
      </c>
      <c r="BF83" s="124">
        <f t="shared" si="35"/>
        <v>-1</v>
      </c>
      <c r="BG83" s="125"/>
      <c r="BI83" s="38"/>
      <c r="BJ83" s="38"/>
      <c r="BK83" s="38"/>
      <c r="BL83" s="38"/>
      <c r="BM83" s="38"/>
      <c r="BN83" s="38"/>
      <c r="BO83" s="38"/>
      <c r="BP83" s="38"/>
      <c r="BQ83" s="38"/>
    </row>
    <row r="84" spans="2:69" x14ac:dyDescent="0.3">
      <c r="B84" s="109" t="s">
        <v>125</v>
      </c>
      <c r="C84" s="110">
        <f t="shared" ref="C84:AE84" si="36">C83-C76</f>
        <v>51.459021032856285</v>
      </c>
      <c r="D84" s="110">
        <f t="shared" si="36"/>
        <v>49.199528717110468</v>
      </c>
      <c r="E84" s="110">
        <f t="shared" si="36"/>
        <v>47.536725071921808</v>
      </c>
      <c r="F84" s="110">
        <f t="shared" si="36"/>
        <v>49.405877373672119</v>
      </c>
      <c r="G84" s="110">
        <f t="shared" si="36"/>
        <v>51.267845313162951</v>
      </c>
      <c r="H84" s="110">
        <f t="shared" si="36"/>
        <v>51.62017435325879</v>
      </c>
      <c r="I84" s="110">
        <f t="shared" si="36"/>
        <v>54.604376682284766</v>
      </c>
      <c r="J84" s="110">
        <f t="shared" si="36"/>
        <v>54.5964590301447</v>
      </c>
      <c r="K84" s="110">
        <f t="shared" si="36"/>
        <v>54.758815437360397</v>
      </c>
      <c r="L84" s="110">
        <f t="shared" si="36"/>
        <v>55.717698946783941</v>
      </c>
      <c r="M84" s="110">
        <f t="shared" si="36"/>
        <v>55.114745383177208</v>
      </c>
      <c r="N84" s="110">
        <f t="shared" si="36"/>
        <v>56.348385922603271</v>
      </c>
      <c r="O84" s="110">
        <f t="shared" si="36"/>
        <v>55.289874377496858</v>
      </c>
      <c r="P84" s="110">
        <f t="shared" si="36"/>
        <v>55.795672281242858</v>
      </c>
      <c r="Q84" s="110">
        <f t="shared" si="36"/>
        <v>56.190764152403901</v>
      </c>
      <c r="R84" s="110">
        <f t="shared" si="36"/>
        <v>55.40347002087745</v>
      </c>
      <c r="S84" s="110">
        <f t="shared" si="36"/>
        <v>55.355135983424304</v>
      </c>
      <c r="T84" s="110">
        <f t="shared" si="36"/>
        <v>57.00870488514677</v>
      </c>
      <c r="U84" s="110">
        <f t="shared" si="36"/>
        <v>55.587359199748434</v>
      </c>
      <c r="V84" s="110">
        <f t="shared" si="36"/>
        <v>53.179197772968692</v>
      </c>
      <c r="W84" s="110">
        <f t="shared" si="36"/>
        <v>55.468968705996716</v>
      </c>
      <c r="X84" s="110">
        <f t="shared" si="36"/>
        <v>54.643093169898634</v>
      </c>
      <c r="Y84" s="110">
        <f t="shared" si="36"/>
        <v>54.121123060483342</v>
      </c>
      <c r="Z84" s="110">
        <f t="shared" si="36"/>
        <v>53.969357854335229</v>
      </c>
      <c r="AA84" s="110">
        <f t="shared" si="36"/>
        <v>53.930248092697923</v>
      </c>
      <c r="AB84" s="110">
        <f t="shared" si="36"/>
        <v>54.353966819005521</v>
      </c>
      <c r="AC84" s="110">
        <f t="shared" si="36"/>
        <v>53.472212495657644</v>
      </c>
      <c r="AD84" s="110">
        <f t="shared" si="36"/>
        <v>52.386525444316263</v>
      </c>
      <c r="AE84" s="110">
        <f t="shared" si="36"/>
        <v>52.02240460601422</v>
      </c>
      <c r="AF84" s="132">
        <f>IFERROR(MIN(AF83-AF76,       HLOOKUP($AO84,   $C$66:$AE$86,  ROW($AO84)-ROW($AO$65),FALSE) *(1+AQ84)), "")</f>
        <v>48.739248032348726</v>
      </c>
      <c r="AG84" s="132">
        <f t="shared" ref="AG84:AL84" si="37">IFERROR(MIN(AG83-AG76,       HLOOKUP($AO84,   $C$66:$AE$86,  ROW($AO84)-ROW($AO$65),FALSE) *(1+AR84)), "")</f>
        <v>42.259582227380989</v>
      </c>
      <c r="AH84" s="132">
        <f t="shared" si="37"/>
        <v>34.951233005874428</v>
      </c>
      <c r="AI84" s="132">
        <f t="shared" si="37"/>
        <v>29.093985140190913</v>
      </c>
      <c r="AJ84" s="132">
        <f t="shared" si="37"/>
        <v>23.120665815285836</v>
      </c>
      <c r="AK84" s="132">
        <f t="shared" si="37"/>
        <v>16.706235010928545</v>
      </c>
      <c r="AL84" s="132">
        <f t="shared" si="37"/>
        <v>10.291804206571255</v>
      </c>
      <c r="AM84" s="85"/>
      <c r="AN84" s="85"/>
      <c r="AO84">
        <v>1990</v>
      </c>
      <c r="AQ84" s="123">
        <f t="array" ref="AQ84">IFERROR(IF(AZ84="",  INDEX($AY84:$BG84,   MATCH(  LARGE(($AY84:$BG84&lt;&gt;"")*($AY$66:$BG$66&lt;AQ$66)*$AY$66:$BG$66,  1),    $AY$66:$BG$66,0)) -   (INDEX($AY84:$BG84,   MATCH(  LARGE(($AY84:$BG84&lt;&gt;"")*($AY$66:$BG$66&lt;AQ$66)*$AY$66:$BG$66,  1),    $AY$66:$BG$66,0))  -    INDEX($AY84:$BG84,      MATCH( LARGE(($AY84:$BG84&lt;&gt;"")*($AY$66:$BG$66&gt;AQ$66)*$AY$66:$BG$66,     SUM(($AY84:$BG84&lt;&gt;"")*($AY$66:$BG$66&gt;AQ$66))   ),  $AY$66:$BG$66,0)))   /         (LARGE(($AY84:$BG84&lt;&gt;"")*($AY$66:$BG$66&gt;AQ$66)*$AY$66:$BG$66,     SUM(($AY84:$BG84&lt;&gt;"")*($AY$66:$BG$66&gt;AQ$66))   )  -     LARGE(($AY84:$BG84&lt;&gt;"")*($AY$66:$BG$66&lt;AQ$66)*$AY$66:$BG$66,  1) )        *        (AQ$66-LARGE(($AY84:$BG84&lt;&gt;"")*($AY$66:$BG$66&lt;AQ$66)*$AY$66:$BG$66,  1)),AZ84),   "")</f>
        <v>-5.2092557268621845E-2</v>
      </c>
      <c r="AR84" s="123">
        <f t="array" ref="AR84">IFERROR(IF(BA84="",  INDEX($AY84:$BG84,   MATCH(  LARGE(($AY84:$BG84&lt;&gt;"")*($AY$66:$BG$66&lt;AR$66)*$AY$66:$BG$66,  1),    $AY$66:$BG$66,0)) -   (INDEX($AY84:$BG84,   MATCH(  LARGE(($AY84:$BG84&lt;&gt;"")*($AY$66:$BG$66&lt;AR$66)*$AY$66:$BG$66,  1),    $AY$66:$BG$66,0))  -    INDEX($AY84:$BG84,      MATCH( LARGE(($AY84:$BG84&lt;&gt;"")*($AY$66:$BG$66&gt;AR$66)*$AY$66:$BG$66,     SUM(($AY84:$BG84&lt;&gt;"")*($AY$66:$BG$66&gt;AR$66))   ),  $AY$66:$BG$66,0)))   /         (LARGE(($AY84:$BG84&lt;&gt;"")*($AY$66:$BG$66&gt;AR$66)*$AY$66:$BG$66,     SUM(($AY84:$BG84&lt;&gt;"")*($AY$66:$BG$66&gt;AR$66))   )  -     LARGE(($AY84:$BG84&lt;&gt;"")*($AY$66:$BG$66&lt;AR$66)*$AY$66:$BG$66,  1) )        *        (AR$66-LARGE(($AY84:$BG84&lt;&gt;"")*($AY$66:$BG$66&lt;AR$66)*$AY$66:$BG$66,  1)),BA84),   "")</f>
        <v>-0.17674379772385154</v>
      </c>
      <c r="AS84" s="123">
        <f t="array" ref="AS84">IFERROR(IF(BB84="",  INDEX($AY84:$BG84,   MATCH(  LARGE(($AY84:$BG84&lt;&gt;"")*($AY$66:$BG$66&lt;AS$66)*$AY$66:$BG$66,  1),    $AY$66:$BG$66,0)) -   (INDEX($AY84:$BG84,   MATCH(  LARGE(($AY84:$BG84&lt;&gt;"")*($AY$66:$BG$66&lt;AS$66)*$AY$66:$BG$66,  1),    $AY$66:$BG$66,0))  -    INDEX($AY84:$BG84,      MATCH( LARGE(($AY84:$BG84&lt;&gt;"")*($AY$66:$BG$66&gt;AS$66)*$AY$66:$BG$66,     SUM(($AY84:$BG84&lt;&gt;"")*($AY$66:$BG$66&gt;AS$66))   ),  $AY$66:$BG$66,0)))   /         (LARGE(($AY84:$BG84&lt;&gt;"")*($AY$66:$BG$66&gt;AS$66)*$AY$66:$BG$66,     SUM(($AY84:$BG84&lt;&gt;"")*($AY$66:$BG$66&gt;AS$66))   )  -     LARGE(($AY84:$BG84&lt;&gt;"")*($AY$66:$BG$66&lt;AS$66)*$AY$66:$BG$66,  1) )        *        (AS$66-LARGE(($AY84:$BG84&lt;&gt;"")*($AY$66:$BG$66&lt;AS$66)*$AY$66:$BG$66,  1)),BB84),   "")</f>
        <v>-0.30139503817908125</v>
      </c>
      <c r="AT84" s="123">
        <f t="array" ref="AT84">IFERROR(IF(BC84="",  INDEX($AY84:$BG84,   MATCH(  LARGE(($AY84:$BG84&lt;&gt;"")*($AY$66:$BG$66&lt;AT$66)*$AY$66:$BG$66,  1),    $AY$66:$BG$66,0)) -   (INDEX($AY84:$BG84,   MATCH(  LARGE(($AY84:$BG84&lt;&gt;"")*($AY$66:$BG$66&lt;AT$66)*$AY$66:$BG$66,  1),    $AY$66:$BG$66,0))  -    INDEX($AY84:$BG84,      MATCH( LARGE(($AY84:$BG84&lt;&gt;"")*($AY$66:$BG$66&gt;AT$66)*$AY$66:$BG$66,     SUM(($AY84:$BG84&lt;&gt;"")*($AY$66:$BG$66&gt;AT$66))   ),  $AY$66:$BG$66,0)))   /         (LARGE(($AY84:$BG84&lt;&gt;"")*($AY$66:$BG$66&gt;AT$66)*$AY$66:$BG$66,     SUM(($AY84:$BG84&lt;&gt;"")*($AY$66:$BG$66&gt;AT$66))   )  -     LARGE(($AY84:$BG84&lt;&gt;"")*($AY$66:$BG$66&lt;AT$66)*$AY$66:$BG$66,  1) )        *        (AT$66-LARGE(($AY84:$BG84&lt;&gt;"")*($AY$66:$BG$66&lt;AT$66)*$AY$66:$BG$66,  1)),BC84),   "")</f>
        <v>-0.42604627863431094</v>
      </c>
      <c r="AU84" s="123">
        <f t="array" ref="AU84">IFERROR(IF(BD84="",  INDEX($AY84:$BG84,   MATCH(  LARGE(($AY84:$BG84&lt;&gt;"")*($AY$66:$BG$66&lt;AU$66)*$AY$66:$BG$66,  1),    $AY$66:$BG$66,0)) -   (INDEX($AY84:$BG84,   MATCH(  LARGE(($AY84:$BG84&lt;&gt;"")*($AY$66:$BG$66&lt;AU$66)*$AY$66:$BG$66,  1),    $AY$66:$BG$66,0))  -    INDEX($AY84:$BG84,      MATCH( LARGE(($AY84:$BG84&lt;&gt;"")*($AY$66:$BG$66&gt;AU$66)*$AY$66:$BG$66,     SUM(($AY84:$BG84&lt;&gt;"")*($AY$66:$BG$66&gt;AU$66))   ),  $AY$66:$BG$66,0)))   /         (LARGE(($AY84:$BG84&lt;&gt;"")*($AY$66:$BG$66&gt;AU$66)*$AY$66:$BG$66,     SUM(($AY84:$BG84&lt;&gt;"")*($AY$66:$BG$66&gt;AU$66))   )  -     LARGE(($AY84:$BG84&lt;&gt;"")*($AY$66:$BG$66&lt;AU$66)*$AY$66:$BG$66,  1) )        *        (AU$66-LARGE(($AY84:$BG84&lt;&gt;"")*($AY$66:$BG$66&lt;AU$66)*$AY$66:$BG$66,  1)),BD84),   "")</f>
        <v>-0.55069751908954068</v>
      </c>
      <c r="AV84" s="123">
        <f t="array" ref="AV84">IFERROR(IF(BE84="",  INDEX($AY84:$BG84,   MATCH(  LARGE(($AY84:$BG84&lt;&gt;"")*($AY$66:$BG$66&lt;AV$66)*$AY$66:$BG$66,  1),    $AY$66:$BG$66,0)) -   (INDEX($AY84:$BG84,   MATCH(  LARGE(($AY84:$BG84&lt;&gt;"")*($AY$66:$BG$66&lt;AV$66)*$AY$66:$BG$66,  1),    $AY$66:$BG$66,0))  -    INDEX($AY84:$BG84,      MATCH( LARGE(($AY84:$BG84&lt;&gt;"")*($AY$66:$BG$66&gt;AV$66)*$AY$66:$BG$66,     SUM(($AY84:$BG84&lt;&gt;"")*($AY$66:$BG$66&gt;AV$66))   ),  $AY$66:$BG$66,0)))   /         (LARGE(($AY84:$BG84&lt;&gt;"")*($AY$66:$BG$66&gt;AV$66)*$AY$66:$BG$66,     SUM(($AY84:$BG84&lt;&gt;"")*($AY$66:$BG$66&gt;AV$66))   )  -     LARGE(($AY84:$BG84&lt;&gt;"")*($AY$66:$BG$66&lt;AV$66)*$AY$66:$BG$66,  1) )        *        (AV$66-LARGE(($AY84:$BG84&lt;&gt;"")*($AY$66:$BG$66&lt;AV$66)*$AY$66:$BG$66,  1)),BE84),   "")</f>
        <v>-0.67534875954477036</v>
      </c>
      <c r="AW84" s="123">
        <f t="array" ref="AW84">IFERROR(IF(BF84="",  INDEX($AY84:$BG84,   MATCH(  LARGE(($AY84:$BG84&lt;&gt;"")*($AY$66:$BG$66&lt;AW$66)*$AY$66:$BG$66,  1),    $AY$66:$BG$66,0)) -   (INDEX($AY84:$BG84,   MATCH(  LARGE(($AY84:$BG84&lt;&gt;"")*($AY$66:$BG$66&lt;AW$66)*$AY$66:$BG$66,  1),    $AY$66:$BG$66,0))  -    INDEX($AY84:$BG84,      MATCH( LARGE(($AY84:$BG84&lt;&gt;"")*($AY$66:$BG$66&gt;AW$66)*$AY$66:$BG$66,     SUM(($AY84:$BG84&lt;&gt;"")*($AY$66:$BG$66&gt;AW$66))   ),  $AY$66:$BG$66,0)))   /         (LARGE(($AY84:$BG84&lt;&gt;"")*($AY$66:$BG$66&gt;AW$66)*$AY$66:$BG$66,     SUM(($AY84:$BG84&lt;&gt;"")*($AY$66:$BG$66&gt;AW$66))   )  -     LARGE(($AY84:$BG84&lt;&gt;"")*($AY$66:$BG$66&lt;AW$66)*$AY$66:$BG$66,  1) )        *        (AW$66-LARGE(($AY84:$BG84&lt;&gt;"")*($AY$66:$BG$66&lt;AW$66)*$AY$66:$BG$66,  1)),BF84),   "")</f>
        <v>-0.8</v>
      </c>
      <c r="AY84" s="115">
        <f>AVERAGE(AC84:AE84)/ HLOOKUP($AO84,   $C$66:$AE$86,  ROW($AO84)-ROW($AO$65),FALSE)   -1</f>
        <v>2.2698187004515979E-2</v>
      </c>
      <c r="AZ84" s="124" t="str">
        <f t="shared" ref="AZ84:BF84" si="38" xml:space="preserve">                            IF(C26="","",C26)</f>
        <v/>
      </c>
      <c r="BA84" s="124" t="str">
        <f t="shared" si="38"/>
        <v/>
      </c>
      <c r="BB84" s="124" t="str">
        <f t="shared" si="38"/>
        <v/>
      </c>
      <c r="BC84" s="124" t="str">
        <f t="shared" si="38"/>
        <v/>
      </c>
      <c r="BD84" s="124" t="str">
        <f t="shared" si="38"/>
        <v/>
      </c>
      <c r="BE84" s="124" t="str">
        <f t="shared" si="38"/>
        <v/>
      </c>
      <c r="BF84" s="124">
        <f t="shared" si="38"/>
        <v>-0.8</v>
      </c>
      <c r="BG84" s="125"/>
      <c r="BI84" s="38"/>
      <c r="BJ84" s="38"/>
      <c r="BK84" s="38"/>
      <c r="BL84" s="38"/>
      <c r="BM84" s="38"/>
      <c r="BN84" s="38"/>
      <c r="BO84" s="38"/>
      <c r="BP84" s="38"/>
      <c r="BQ84" s="38"/>
    </row>
    <row r="85" spans="2:69" x14ac:dyDescent="0.3">
      <c r="B85" s="112" t="s">
        <v>126</v>
      </c>
      <c r="C85" s="113">
        <f t="shared" ref="C85:AE85" si="39">SUM(C68,C71,C74)</f>
        <v>35.321136713373001</v>
      </c>
      <c r="D85" s="113">
        <f t="shared" si="39"/>
        <v>33.816267891070801</v>
      </c>
      <c r="E85" s="113">
        <f t="shared" si="39"/>
        <v>34.734557669604598</v>
      </c>
      <c r="F85" s="113">
        <f t="shared" si="39"/>
        <v>36.224038872394601</v>
      </c>
      <c r="G85" s="113">
        <f t="shared" si="39"/>
        <v>38.087430130663499</v>
      </c>
      <c r="H85" s="113">
        <f t="shared" si="39"/>
        <v>38.706653601038397</v>
      </c>
      <c r="I85" s="113">
        <f t="shared" si="39"/>
        <v>41.829284539258992</v>
      </c>
      <c r="J85" s="113">
        <f t="shared" si="39"/>
        <v>41.969029102537398</v>
      </c>
      <c r="K85" s="113">
        <f t="shared" si="39"/>
        <v>42.219378112152803</v>
      </c>
      <c r="L85" s="113">
        <f t="shared" si="39"/>
        <v>42.973215742129902</v>
      </c>
      <c r="M85" s="113">
        <f t="shared" si="39"/>
        <v>42.5178141998245</v>
      </c>
      <c r="N85" s="113">
        <f t="shared" si="39"/>
        <v>43.865601372730104</v>
      </c>
      <c r="O85" s="113">
        <f t="shared" si="39"/>
        <v>42.984727998990401</v>
      </c>
      <c r="P85" s="113">
        <f t="shared" si="39"/>
        <v>44.304773136904601</v>
      </c>
      <c r="Q85" s="113">
        <f t="shared" si="39"/>
        <v>44.62170105881971</v>
      </c>
      <c r="R85" s="113">
        <f t="shared" si="39"/>
        <v>43.92227173362221</v>
      </c>
      <c r="S85" s="113">
        <f t="shared" si="39"/>
        <v>44.4839321639828</v>
      </c>
      <c r="T85" s="113">
        <f t="shared" si="39"/>
        <v>46.231286016108498</v>
      </c>
      <c r="U85" s="113">
        <f t="shared" si="39"/>
        <v>45.376667867294302</v>
      </c>
      <c r="V85" s="113">
        <f t="shared" si="39"/>
        <v>43.888996686153106</v>
      </c>
      <c r="W85" s="113">
        <f t="shared" si="39"/>
        <v>46.230695874937396</v>
      </c>
      <c r="X85" s="113">
        <f t="shared" si="39"/>
        <v>45.512272960592306</v>
      </c>
      <c r="Y85" s="113">
        <f t="shared" si="39"/>
        <v>45.032774087435307</v>
      </c>
      <c r="Z85" s="113">
        <f t="shared" si="39"/>
        <v>44.981408415228401</v>
      </c>
      <c r="AA85" s="113">
        <f t="shared" si="39"/>
        <v>44.915761558397584</v>
      </c>
      <c r="AB85" s="113">
        <f t="shared" si="39"/>
        <v>45.349597456248297</v>
      </c>
      <c r="AC85" s="113">
        <f t="shared" si="39"/>
        <v>44.471712773156263</v>
      </c>
      <c r="AD85" s="113">
        <f t="shared" si="39"/>
        <v>43.561569438923499</v>
      </c>
      <c r="AE85" s="113">
        <f t="shared" si="39"/>
        <v>43.816641924215702</v>
      </c>
      <c r="AF85" s="114">
        <f>MIN(AF83-SUM(AF67:AF78),     IF(AF84="",  10000,   AF84-SUM(AF67:AF75,AF77:AF78)))</f>
        <v>40.330265708367399</v>
      </c>
      <c r="AG85" s="114">
        <f t="shared" ref="AG85:AL85" si="40">MIN(AG83-SUM(AG67:AG78),     IF(AG84="",  10000,   AG84-SUM(AG67:AG75,AG77:AG78)))</f>
        <v>34.297417368815594</v>
      </c>
      <c r="AH85" s="114">
        <f t="shared" si="40"/>
        <v>27.435885612724967</v>
      </c>
      <c r="AI85" s="114">
        <f t="shared" si="40"/>
        <v>22.025455212457384</v>
      </c>
      <c r="AJ85" s="114">
        <f t="shared" si="40"/>
        <v>16.49895335296824</v>
      </c>
      <c r="AK85" s="114">
        <f t="shared" si="40"/>
        <v>10.531340014026881</v>
      </c>
      <c r="AL85" s="114">
        <f t="shared" si="40"/>
        <v>4.5637266750855243</v>
      </c>
      <c r="AM85" s="85"/>
      <c r="AN85" s="85"/>
      <c r="BI85" s="38"/>
      <c r="BJ85" s="38"/>
      <c r="BK85" s="38"/>
      <c r="BL85" s="38"/>
      <c r="BM85" s="38"/>
      <c r="BN85" s="38"/>
      <c r="BO85" s="38"/>
      <c r="BP85" s="38"/>
      <c r="BQ85" s="38"/>
    </row>
    <row r="86" spans="2:69" x14ac:dyDescent="0.3">
      <c r="B86" s="38" t="s">
        <v>147</v>
      </c>
      <c r="C86" s="110">
        <f>C84-C85</f>
        <v>16.137884319483284</v>
      </c>
      <c r="D86" s="110">
        <f t="shared" ref="D86:AE86" si="41">D84-D85</f>
        <v>15.383260826039667</v>
      </c>
      <c r="E86" s="110">
        <f t="shared" si="41"/>
        <v>12.80216740231721</v>
      </c>
      <c r="F86" s="110">
        <f t="shared" si="41"/>
        <v>13.181838501277518</v>
      </c>
      <c r="G86" s="110">
        <f t="shared" si="41"/>
        <v>13.180415182499452</v>
      </c>
      <c r="H86" s="110">
        <f t="shared" si="41"/>
        <v>12.913520752220393</v>
      </c>
      <c r="I86" s="110">
        <f t="shared" si="41"/>
        <v>12.775092143025773</v>
      </c>
      <c r="J86" s="110">
        <f t="shared" si="41"/>
        <v>12.627429927607302</v>
      </c>
      <c r="K86" s="110">
        <f t="shared" si="41"/>
        <v>12.539437325207594</v>
      </c>
      <c r="L86" s="110">
        <f t="shared" si="41"/>
        <v>12.744483204654038</v>
      </c>
      <c r="M86" s="110">
        <f t="shared" si="41"/>
        <v>12.596931183352709</v>
      </c>
      <c r="N86" s="110">
        <f t="shared" si="41"/>
        <v>12.482784549873166</v>
      </c>
      <c r="O86" s="110">
        <f t="shared" si="41"/>
        <v>12.305146378506457</v>
      </c>
      <c r="P86" s="110">
        <f t="shared" si="41"/>
        <v>11.490899144338258</v>
      </c>
      <c r="Q86" s="110">
        <f t="shared" si="41"/>
        <v>11.569063093584191</v>
      </c>
      <c r="R86" s="110">
        <f t="shared" si="41"/>
        <v>11.481198287255239</v>
      </c>
      <c r="S86" s="110">
        <f t="shared" si="41"/>
        <v>10.871203819441504</v>
      </c>
      <c r="T86" s="110">
        <f t="shared" si="41"/>
        <v>10.777418869038272</v>
      </c>
      <c r="U86" s="110">
        <f t="shared" si="41"/>
        <v>10.210691332454132</v>
      </c>
      <c r="V86" s="110">
        <f t="shared" si="41"/>
        <v>9.2902010868155855</v>
      </c>
      <c r="W86" s="110">
        <f t="shared" si="41"/>
        <v>9.2382728310593194</v>
      </c>
      <c r="X86" s="110">
        <f t="shared" si="41"/>
        <v>9.1308202093063286</v>
      </c>
      <c r="Y86" s="110">
        <f t="shared" si="41"/>
        <v>9.0883489730480349</v>
      </c>
      <c r="Z86" s="110">
        <f t="shared" si="41"/>
        <v>8.9879494391068278</v>
      </c>
      <c r="AA86" s="110">
        <f t="shared" si="41"/>
        <v>9.0144865343003389</v>
      </c>
      <c r="AB86" s="110">
        <f t="shared" si="41"/>
        <v>9.0043693627572239</v>
      </c>
      <c r="AC86" s="110">
        <f t="shared" si="41"/>
        <v>9.000499722501381</v>
      </c>
      <c r="AD86" s="110">
        <f t="shared" si="41"/>
        <v>8.8249560053927638</v>
      </c>
      <c r="AE86" s="110">
        <f t="shared" si="41"/>
        <v>8.2057626817985181</v>
      </c>
      <c r="AF86" s="133">
        <f>IF(AF84="",AF83-AF85-AF76,AF84-AF85)</f>
        <v>8.4089823239813271</v>
      </c>
      <c r="AG86" s="133">
        <f t="shared" ref="AG86:AL86" si="42">IF(AG84="",AG83-AG85-AG76,AG84-AG85)</f>
        <v>7.9621648585653944</v>
      </c>
      <c r="AH86" s="133">
        <f t="shared" si="42"/>
        <v>7.5153473931494617</v>
      </c>
      <c r="AI86" s="133">
        <f t="shared" si="42"/>
        <v>7.068529927733529</v>
      </c>
      <c r="AJ86" s="133">
        <f t="shared" si="42"/>
        <v>6.6217124623175962</v>
      </c>
      <c r="AK86" s="133">
        <f t="shared" si="42"/>
        <v>6.1748949969016635</v>
      </c>
      <c r="AL86" s="133">
        <f t="shared" si="42"/>
        <v>5.7280775314857308</v>
      </c>
      <c r="AM86" s="85"/>
      <c r="AN86" s="85"/>
      <c r="BI86" s="38"/>
      <c r="BJ86" s="38"/>
      <c r="BK86" s="38"/>
      <c r="BL86" s="38"/>
      <c r="BM86" s="38"/>
      <c r="BN86" s="38"/>
      <c r="BO86" s="38"/>
      <c r="BP86" s="38"/>
      <c r="BQ86" s="38"/>
    </row>
    <row r="87" spans="2:69" x14ac:dyDescent="0.3">
      <c r="BI87" s="38"/>
      <c r="BJ87" s="38"/>
      <c r="BK87" s="38"/>
      <c r="BL87" s="38"/>
      <c r="BM87" s="38"/>
      <c r="BN87" s="38"/>
      <c r="BO87" s="38"/>
      <c r="BP87" s="38"/>
      <c r="BQ87" s="38"/>
    </row>
    <row r="88" spans="2:69" x14ac:dyDescent="0.3">
      <c r="BI88" s="38"/>
      <c r="BJ88" s="38"/>
      <c r="BK88" s="38"/>
      <c r="BL88" s="38"/>
      <c r="BM88" s="38"/>
      <c r="BN88" s="38"/>
      <c r="BO88" s="38"/>
      <c r="BP88" s="38"/>
      <c r="BQ88" s="38"/>
    </row>
    <row r="89" spans="2:69" x14ac:dyDescent="0.3">
      <c r="BI89" s="38"/>
      <c r="BJ89" s="38"/>
      <c r="BK89" s="38"/>
      <c r="BL89" s="38"/>
      <c r="BM89" s="38"/>
      <c r="BN89" s="38"/>
      <c r="BO89" s="38"/>
      <c r="BP89" s="38"/>
      <c r="BQ89" s="38"/>
    </row>
    <row r="90" spans="2:69" s="106" customFormat="1" x14ac:dyDescent="0.3">
      <c r="B90" s="105" t="s">
        <v>148</v>
      </c>
    </row>
    <row r="91" spans="2:69" s="106" customFormat="1" x14ac:dyDescent="0.3">
      <c r="B91" s="134" t="s">
        <v>149</v>
      </c>
    </row>
    <row r="93" spans="2:69" x14ac:dyDescent="0.3">
      <c r="B93" s="135" t="s">
        <v>150</v>
      </c>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148"/>
      <c r="AF93" s="148"/>
    </row>
    <row r="94" spans="2:69" x14ac:dyDescent="0.3">
      <c r="B94" s="128" t="s">
        <v>151</v>
      </c>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row>
    <row r="96" spans="2:69" x14ac:dyDescent="0.3">
      <c r="B96" s="135" t="s">
        <v>152</v>
      </c>
      <c r="C96" s="149" t="s">
        <v>153</v>
      </c>
      <c r="D96" s="149" t="s">
        <v>154</v>
      </c>
      <c r="E96" s="149" t="s">
        <v>155</v>
      </c>
      <c r="F96" s="149" t="s">
        <v>156</v>
      </c>
      <c r="G96" s="149" t="s">
        <v>157</v>
      </c>
      <c r="H96" s="149" t="s">
        <v>158</v>
      </c>
      <c r="I96" s="149" t="s">
        <v>159</v>
      </c>
      <c r="J96" s="149" t="s">
        <v>160</v>
      </c>
      <c r="K96" s="149" t="s">
        <v>161</v>
      </c>
      <c r="L96" s="149" t="s">
        <v>162</v>
      </c>
      <c r="M96" s="149" t="s">
        <v>163</v>
      </c>
      <c r="N96" s="149" t="s">
        <v>164</v>
      </c>
      <c r="O96" s="149" t="s">
        <v>165</v>
      </c>
      <c r="P96" s="149" t="s">
        <v>166</v>
      </c>
      <c r="Q96" s="149" t="s">
        <v>167</v>
      </c>
      <c r="R96" s="149" t="s">
        <v>168</v>
      </c>
      <c r="S96" s="149" t="s">
        <v>50</v>
      </c>
      <c r="T96" s="149" t="s">
        <v>169</v>
      </c>
      <c r="U96" s="149" t="s">
        <v>170</v>
      </c>
      <c r="V96" s="149" t="s">
        <v>171</v>
      </c>
      <c r="W96" s="149" t="s">
        <v>172</v>
      </c>
      <c r="X96" s="149" t="s">
        <v>66</v>
      </c>
      <c r="Y96" s="149" t="s">
        <v>67</v>
      </c>
      <c r="Z96" s="149" t="s">
        <v>68</v>
      </c>
      <c r="AA96" s="149" t="s">
        <v>69</v>
      </c>
      <c r="AB96" s="149" t="s">
        <v>70</v>
      </c>
      <c r="AC96" s="149" t="s">
        <v>71</v>
      </c>
      <c r="AD96" s="149" t="s">
        <v>72</v>
      </c>
      <c r="AE96" s="149" t="s">
        <v>73</v>
      </c>
      <c r="AF96" s="149" t="s">
        <v>173</v>
      </c>
    </row>
    <row r="97" spans="2:32" x14ac:dyDescent="0.3">
      <c r="B97" s="128" t="s">
        <v>174</v>
      </c>
      <c r="C97" s="150">
        <v>41.367372745074022</v>
      </c>
      <c r="D97" s="150">
        <v>41.367372745074022</v>
      </c>
      <c r="E97" s="150">
        <v>36.272734429216769</v>
      </c>
      <c r="F97" s="150">
        <v>33.650229208784069</v>
      </c>
      <c r="G97" s="150">
        <v>36.648884575892595</v>
      </c>
      <c r="H97" s="150">
        <v>36.394369541508141</v>
      </c>
      <c r="I97" s="150">
        <v>37.66807185228172</v>
      </c>
      <c r="J97" s="150">
        <v>37.822943095345508</v>
      </c>
      <c r="K97" s="150">
        <v>37.965265126719707</v>
      </c>
      <c r="L97" s="150">
        <v>34.987687257141879</v>
      </c>
      <c r="M97" s="150">
        <v>33.486711695980361</v>
      </c>
      <c r="N97" s="150">
        <v>30.573267394206383</v>
      </c>
      <c r="O97" s="150">
        <v>29.937109358979395</v>
      </c>
      <c r="P97" s="150">
        <v>28.165745825736487</v>
      </c>
      <c r="Q97" s="150">
        <v>27.224503963206388</v>
      </c>
      <c r="R97" s="150">
        <v>28.234829490349025</v>
      </c>
      <c r="S97" s="150">
        <v>30.140494727281695</v>
      </c>
      <c r="T97" s="150">
        <v>28.094591937035766</v>
      </c>
      <c r="U97" s="150">
        <v>29.988378000099232</v>
      </c>
      <c r="V97" s="150">
        <v>27.812342044547904</v>
      </c>
      <c r="W97" s="150">
        <v>22.788720267889833</v>
      </c>
      <c r="X97" s="150">
        <v>29.009220974800151</v>
      </c>
      <c r="Y97" s="150">
        <v>26.668115200887584</v>
      </c>
      <c r="Z97" s="150">
        <v>29.584548553242087</v>
      </c>
      <c r="AA97" s="150">
        <v>28.690370708776612</v>
      </c>
      <c r="AB97" s="150">
        <v>31.80953766474498</v>
      </c>
      <c r="AC97" s="150">
        <v>33.123290141788402</v>
      </c>
      <c r="AD97" s="150">
        <v>31.658431584554553</v>
      </c>
      <c r="AE97" s="150">
        <v>29.365452521235532</v>
      </c>
      <c r="AF97" s="150">
        <v>28.354938839584381</v>
      </c>
    </row>
    <row r="98" spans="2:32" x14ac:dyDescent="0.3">
      <c r="B98" s="128" t="s">
        <v>175</v>
      </c>
      <c r="C98" s="150">
        <v>29.385760759092502</v>
      </c>
      <c r="D98" s="150">
        <v>29.385760759092502</v>
      </c>
      <c r="E98" s="150">
        <v>28.518536716074578</v>
      </c>
      <c r="F98" s="150">
        <v>29.52273333979851</v>
      </c>
      <c r="G98" s="150">
        <v>30.645893983017373</v>
      </c>
      <c r="H98" s="150">
        <v>32.226018695500748</v>
      </c>
      <c r="I98" s="150">
        <v>32.707396570674426</v>
      </c>
      <c r="J98" s="150">
        <v>35.904192839074945</v>
      </c>
      <c r="K98" s="150">
        <v>35.662929606231835</v>
      </c>
      <c r="L98" s="150">
        <v>35.614260191674994</v>
      </c>
      <c r="M98" s="150">
        <v>36.511800668904421</v>
      </c>
      <c r="N98" s="150">
        <v>35.849974284532408</v>
      </c>
      <c r="O98" s="150">
        <v>37.557035793901719</v>
      </c>
      <c r="P98" s="150">
        <v>37.273588360509727</v>
      </c>
      <c r="Q98" s="150">
        <v>38.467856988096671</v>
      </c>
      <c r="R98" s="150">
        <v>38.192661311123871</v>
      </c>
      <c r="S98" s="150">
        <v>37.889425769266722</v>
      </c>
      <c r="T98" s="150">
        <v>38.701511500578782</v>
      </c>
      <c r="U98" s="150">
        <v>40.392968313897974</v>
      </c>
      <c r="V98" s="150">
        <v>39.142747633948005</v>
      </c>
      <c r="W98" s="150">
        <v>39.173404390753973</v>
      </c>
      <c r="X98" s="150">
        <v>40.695284965796795</v>
      </c>
      <c r="Y98" s="150">
        <v>39.822469415772382</v>
      </c>
      <c r="Z98" s="150">
        <v>39.406860503082591</v>
      </c>
      <c r="AA98" s="150">
        <v>39.109739641017057</v>
      </c>
      <c r="AB98" s="150">
        <v>38.934912334961133</v>
      </c>
      <c r="AC98" s="150">
        <v>39.323499188234287</v>
      </c>
      <c r="AD98" s="150">
        <v>38.362966995391382</v>
      </c>
      <c r="AE98" s="150">
        <v>37.287443094423374</v>
      </c>
      <c r="AF98" s="150">
        <v>37.528662530648248</v>
      </c>
    </row>
    <row r="99" spans="2:32" x14ac:dyDescent="0.3">
      <c r="B99" s="128" t="s">
        <v>139</v>
      </c>
      <c r="C99" s="150">
        <v>15.079683730696596</v>
      </c>
      <c r="D99" s="150">
        <v>15.079683730696596</v>
      </c>
      <c r="E99" s="150">
        <v>13.776755924382872</v>
      </c>
      <c r="F99" s="150">
        <v>11.172098523909582</v>
      </c>
      <c r="G99" s="150">
        <v>11.939241788631691</v>
      </c>
      <c r="H99" s="150">
        <v>12.226292698078629</v>
      </c>
      <c r="I99" s="150">
        <v>12.094034922218187</v>
      </c>
      <c r="J99" s="150">
        <v>11.898393582110424</v>
      </c>
      <c r="K99" s="150">
        <v>12.229095112472569</v>
      </c>
      <c r="L99" s="150">
        <v>12.587808231258203</v>
      </c>
      <c r="M99" s="150">
        <v>12.756519068195821</v>
      </c>
      <c r="N99" s="150">
        <v>12.906155581793005</v>
      </c>
      <c r="O99" s="150">
        <v>12.537991860431752</v>
      </c>
      <c r="P99" s="150">
        <v>11.869468216100428</v>
      </c>
      <c r="Q99" s="150">
        <v>11.11413054572238</v>
      </c>
      <c r="R99" s="150">
        <v>11.825661906940223</v>
      </c>
      <c r="S99" s="150">
        <v>11.423833777685227</v>
      </c>
      <c r="T99" s="150">
        <v>10.632465812272018</v>
      </c>
      <c r="U99" s="150">
        <v>10.613772833888993</v>
      </c>
      <c r="V99" s="150">
        <v>10.517979434631027</v>
      </c>
      <c r="W99" s="150">
        <v>8.086053579301824</v>
      </c>
      <c r="X99" s="150">
        <v>8.9554161964905177</v>
      </c>
      <c r="Y99" s="150">
        <v>9.0474452813735518</v>
      </c>
      <c r="Z99" s="150">
        <v>8.9500551709452498</v>
      </c>
      <c r="AA99" s="150">
        <v>9.0803513486140588</v>
      </c>
      <c r="AB99" s="150">
        <v>9.2051681149683233</v>
      </c>
      <c r="AC99" s="150">
        <v>9.2592530681851688</v>
      </c>
      <c r="AD99" s="150">
        <v>9.3465164897305968</v>
      </c>
      <c r="AE99" s="150">
        <v>9.3906088990383019</v>
      </c>
      <c r="AF99" s="150">
        <v>8.8592650405344529</v>
      </c>
    </row>
    <row r="100" spans="2:32" x14ac:dyDescent="0.3">
      <c r="B100" s="128" t="s">
        <v>140</v>
      </c>
      <c r="C100" s="150">
        <v>4.7644259653707008</v>
      </c>
      <c r="D100" s="150">
        <v>4.7644259653707008</v>
      </c>
      <c r="E100" s="150">
        <v>4.6986660450761999</v>
      </c>
      <c r="F100" s="150">
        <v>4.6655698908128995</v>
      </c>
      <c r="G100" s="150">
        <v>4.6614691710495002</v>
      </c>
      <c r="H100" s="150">
        <v>4.6653110959588</v>
      </c>
      <c r="I100" s="150">
        <v>4.7071308741379996</v>
      </c>
      <c r="J100" s="150">
        <v>4.7400410039360006</v>
      </c>
      <c r="K100" s="150">
        <v>4.6857413541944997</v>
      </c>
      <c r="L100" s="150">
        <v>4.6773308999864005</v>
      </c>
      <c r="M100" s="150">
        <v>4.6935318277310003</v>
      </c>
      <c r="N100" s="150">
        <v>4.5487596391437002</v>
      </c>
      <c r="O100" s="150">
        <v>4.4986430326953997</v>
      </c>
      <c r="P100" s="150">
        <v>4.4797272330473996</v>
      </c>
      <c r="Q100" s="150">
        <v>4.5541167588889007</v>
      </c>
      <c r="R100" s="150">
        <v>4.5206596547462006</v>
      </c>
      <c r="S100" s="150">
        <v>4.5272611106801</v>
      </c>
      <c r="T100" s="150">
        <v>4.4400814214842006</v>
      </c>
      <c r="U100" s="150">
        <v>4.4338475053986004</v>
      </c>
      <c r="V100" s="150">
        <v>4.4191116053367994</v>
      </c>
      <c r="W100" s="150">
        <v>4.4006562238328994</v>
      </c>
      <c r="X100" s="150">
        <v>4.3212466221198005</v>
      </c>
      <c r="Y100" s="150">
        <v>4.2968996403983004</v>
      </c>
      <c r="Z100" s="150">
        <v>4.3141777434934001</v>
      </c>
      <c r="AA100" s="150">
        <v>4.3629644460163997</v>
      </c>
      <c r="AB100" s="150">
        <v>4.4239446582337996</v>
      </c>
      <c r="AC100" s="150">
        <v>4.4728402823479003</v>
      </c>
      <c r="AD100" s="150">
        <v>4.5177694103646004</v>
      </c>
      <c r="AE100" s="150">
        <v>4.5381989431344998</v>
      </c>
      <c r="AF100" s="150">
        <v>4.4803320657618997</v>
      </c>
    </row>
    <row r="101" spans="2:32" x14ac:dyDescent="0.3">
      <c r="B101" s="128" t="s">
        <v>141</v>
      </c>
      <c r="C101" s="150">
        <v>-10.091648287782263</v>
      </c>
      <c r="D101" s="150">
        <v>-10.091648287782263</v>
      </c>
      <c r="E101" s="150">
        <v>-12.926794287893699</v>
      </c>
      <c r="F101" s="150">
        <v>-13.886495863137741</v>
      </c>
      <c r="G101" s="150">
        <v>-12.756992797779516</v>
      </c>
      <c r="H101" s="150">
        <v>-14.87347577165481</v>
      </c>
      <c r="I101" s="150">
        <v>-13.95210250097708</v>
      </c>
      <c r="J101" s="150">
        <v>-16.781433586939261</v>
      </c>
      <c r="K101" s="150">
        <v>-16.631193903424993</v>
      </c>
      <c r="L101" s="150">
        <v>-19.771128180218518</v>
      </c>
      <c r="M101" s="150">
        <v>-22.230987250803576</v>
      </c>
      <c r="N101" s="150">
        <v>-24.541477988970836</v>
      </c>
      <c r="O101" s="150">
        <v>-26.411276563623883</v>
      </c>
      <c r="P101" s="150">
        <v>-27.124128551760371</v>
      </c>
      <c r="Q101" s="150">
        <v>-28.571168318036463</v>
      </c>
      <c r="R101" s="150">
        <v>-27.955934662054872</v>
      </c>
      <c r="S101" s="150">
        <v>-25.262975293595758</v>
      </c>
      <c r="T101" s="150">
        <v>-27.260544046388535</v>
      </c>
      <c r="U101" s="150">
        <v>-27.020326885047535</v>
      </c>
      <c r="V101" s="150">
        <v>-27.775017155200526</v>
      </c>
      <c r="W101" s="150">
        <v>-30.390477505078866</v>
      </c>
      <c r="X101" s="150">
        <v>-26.459747731196568</v>
      </c>
      <c r="Y101" s="150">
        <v>-27.97497796901105</v>
      </c>
      <c r="Z101" s="150">
        <v>-24.536574507241262</v>
      </c>
      <c r="AA101" s="150">
        <v>-25.278987145558624</v>
      </c>
      <c r="AB101" s="150">
        <v>-22.120710427952947</v>
      </c>
      <c r="AC101" s="150">
        <v>-21.230676677217115</v>
      </c>
      <c r="AD101" s="150">
        <v>-21.813780911103088</v>
      </c>
      <c r="AE101" s="150">
        <v>-23.021072923080723</v>
      </c>
      <c r="AF101" s="150">
        <v>-23.667465766429839</v>
      </c>
    </row>
    <row r="102" spans="2:32" x14ac:dyDescent="0.3">
      <c r="B102" s="128" t="s">
        <v>142</v>
      </c>
      <c r="C102" s="150">
        <v>2.2291505776964899</v>
      </c>
      <c r="D102" s="150">
        <v>2.2291505776964899</v>
      </c>
      <c r="E102" s="150">
        <v>2.2055700315768179</v>
      </c>
      <c r="F102" s="150">
        <v>2.1763233174008194</v>
      </c>
      <c r="G102" s="150">
        <v>2.1592724309735503</v>
      </c>
      <c r="H102" s="150">
        <v>2.1502228236247722</v>
      </c>
      <c r="I102" s="150">
        <v>2.1116119862281857</v>
      </c>
      <c r="J102" s="150">
        <v>2.0617492571634002</v>
      </c>
      <c r="K102" s="150">
        <v>2.0186929572458001</v>
      </c>
      <c r="L102" s="150">
        <v>1.8794161144407999</v>
      </c>
      <c r="M102" s="150">
        <v>1.7558473819527001</v>
      </c>
      <c r="N102" s="150">
        <v>1.8098558777081051</v>
      </c>
      <c r="O102" s="150">
        <v>1.7547152355744049</v>
      </c>
      <c r="P102" s="150">
        <v>1.6670905678393051</v>
      </c>
      <c r="Q102" s="150">
        <v>1.6595679885349051</v>
      </c>
      <c r="R102" s="150">
        <v>1.6517812795936049</v>
      </c>
      <c r="S102" s="150">
        <v>1.562949363245405</v>
      </c>
      <c r="T102" s="150">
        <v>1.5810772490893001</v>
      </c>
      <c r="U102" s="150">
        <v>1.5681162319611999</v>
      </c>
      <c r="V102" s="150">
        <v>1.5075205258326001</v>
      </c>
      <c r="W102" s="150">
        <v>1.5190835790799999</v>
      </c>
      <c r="X102" s="150">
        <v>1.4970209215896</v>
      </c>
      <c r="Y102" s="150">
        <v>1.4762788323544001</v>
      </c>
      <c r="Z102" s="150">
        <v>1.4500296429621</v>
      </c>
      <c r="AA102" s="150">
        <v>1.4163024186877169</v>
      </c>
      <c r="AB102" s="150">
        <v>1.3662229845346652</v>
      </c>
      <c r="AC102" s="150">
        <v>1.2983742802381615</v>
      </c>
      <c r="AD102" s="150">
        <v>1.2449596001710621</v>
      </c>
      <c r="AE102" s="150">
        <v>1.1702745077200805</v>
      </c>
      <c r="AF102" s="150">
        <v>1.1541449690696195</v>
      </c>
    </row>
    <row r="103" spans="2:32" x14ac:dyDescent="0.3">
      <c r="B103" s="128" t="s">
        <v>143</v>
      </c>
      <c r="C103" s="151" t="s">
        <v>189</v>
      </c>
      <c r="D103" s="151" t="s">
        <v>189</v>
      </c>
      <c r="E103" s="151" t="s">
        <v>189</v>
      </c>
      <c r="F103" s="151" t="s">
        <v>189</v>
      </c>
      <c r="G103" s="151" t="s">
        <v>189</v>
      </c>
      <c r="H103" s="151" t="s">
        <v>189</v>
      </c>
      <c r="I103" s="151" t="s">
        <v>189</v>
      </c>
      <c r="J103" s="151" t="s">
        <v>189</v>
      </c>
      <c r="K103" s="151" t="s">
        <v>189</v>
      </c>
      <c r="L103" s="151" t="s">
        <v>189</v>
      </c>
      <c r="M103" s="151" t="s">
        <v>189</v>
      </c>
      <c r="N103" s="151" t="s">
        <v>189</v>
      </c>
      <c r="O103" s="151" t="s">
        <v>189</v>
      </c>
      <c r="P103" s="151" t="s">
        <v>189</v>
      </c>
      <c r="Q103" s="151" t="s">
        <v>189</v>
      </c>
      <c r="R103" s="151" t="s">
        <v>189</v>
      </c>
      <c r="S103" s="151" t="s">
        <v>189</v>
      </c>
      <c r="T103" s="151" t="s">
        <v>189</v>
      </c>
      <c r="U103" s="151" t="s">
        <v>189</v>
      </c>
      <c r="V103" s="151" t="s">
        <v>189</v>
      </c>
      <c r="W103" s="151" t="s">
        <v>189</v>
      </c>
      <c r="X103" s="151" t="s">
        <v>189</v>
      </c>
      <c r="Y103" s="151" t="s">
        <v>189</v>
      </c>
      <c r="Z103" s="151" t="s">
        <v>189</v>
      </c>
      <c r="AA103" s="151" t="s">
        <v>189</v>
      </c>
      <c r="AB103" s="151" t="s">
        <v>189</v>
      </c>
      <c r="AC103" s="151" t="s">
        <v>189</v>
      </c>
      <c r="AD103" s="151" t="s">
        <v>189</v>
      </c>
      <c r="AE103" s="151" t="s">
        <v>189</v>
      </c>
      <c r="AF103" s="151" t="s">
        <v>189</v>
      </c>
    </row>
    <row r="104" spans="2:32" x14ac:dyDescent="0.3">
      <c r="C104" s="138"/>
    </row>
    <row r="105" spans="2:32" x14ac:dyDescent="0.3">
      <c r="C105" s="138"/>
    </row>
    <row r="106" spans="2:32" x14ac:dyDescent="0.3">
      <c r="B106" s="135" t="s">
        <v>176</v>
      </c>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c r="AA106" s="148"/>
      <c r="AB106" s="148"/>
      <c r="AC106" s="148"/>
      <c r="AD106" s="148"/>
      <c r="AE106" s="148"/>
      <c r="AF106" s="148"/>
    </row>
    <row r="107" spans="2:32" x14ac:dyDescent="0.3">
      <c r="B107" s="128" t="s">
        <v>177</v>
      </c>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c r="AA107" s="148"/>
      <c r="AB107" s="148"/>
      <c r="AC107" s="148"/>
      <c r="AD107" s="148"/>
      <c r="AE107" s="148"/>
      <c r="AF107" s="148"/>
    </row>
    <row r="108" spans="2:32" x14ac:dyDescent="0.3">
      <c r="C108" s="138"/>
    </row>
    <row r="109" spans="2:32" x14ac:dyDescent="0.3">
      <c r="B109" s="135" t="s">
        <v>152</v>
      </c>
      <c r="C109" s="149" t="s">
        <v>153</v>
      </c>
      <c r="D109" s="149" t="s">
        <v>154</v>
      </c>
      <c r="E109" s="149" t="s">
        <v>155</v>
      </c>
      <c r="F109" s="149" t="s">
        <v>156</v>
      </c>
      <c r="G109" s="149" t="s">
        <v>157</v>
      </c>
      <c r="H109" s="149" t="s">
        <v>158</v>
      </c>
      <c r="I109" s="149" t="s">
        <v>159</v>
      </c>
      <c r="J109" s="149" t="s">
        <v>160</v>
      </c>
      <c r="K109" s="149" t="s">
        <v>161</v>
      </c>
      <c r="L109" s="149" t="s">
        <v>162</v>
      </c>
      <c r="M109" s="149" t="s">
        <v>163</v>
      </c>
      <c r="N109" s="149" t="s">
        <v>164</v>
      </c>
      <c r="O109" s="149" t="s">
        <v>165</v>
      </c>
      <c r="P109" s="149" t="s">
        <v>166</v>
      </c>
      <c r="Q109" s="149" t="s">
        <v>167</v>
      </c>
      <c r="R109" s="149" t="s">
        <v>168</v>
      </c>
      <c r="S109" s="149" t="s">
        <v>50</v>
      </c>
      <c r="T109" s="149" t="s">
        <v>169</v>
      </c>
      <c r="U109" s="149" t="s">
        <v>170</v>
      </c>
      <c r="V109" s="149" t="s">
        <v>171</v>
      </c>
      <c r="W109" s="149" t="s">
        <v>172</v>
      </c>
      <c r="X109" s="149" t="s">
        <v>66</v>
      </c>
      <c r="Y109" s="149" t="s">
        <v>67</v>
      </c>
      <c r="Z109" s="149" t="s">
        <v>68</v>
      </c>
      <c r="AA109" s="149" t="s">
        <v>69</v>
      </c>
      <c r="AB109" s="149" t="s">
        <v>70</v>
      </c>
      <c r="AC109" s="149" t="s">
        <v>71</v>
      </c>
      <c r="AD109" s="149" t="s">
        <v>72</v>
      </c>
      <c r="AE109" s="149" t="s">
        <v>73</v>
      </c>
      <c r="AF109" s="149" t="s">
        <v>173</v>
      </c>
    </row>
    <row r="110" spans="2:32" x14ac:dyDescent="0.3">
      <c r="B110" s="128" t="s">
        <v>174</v>
      </c>
      <c r="C110" s="150">
        <v>24.832490348640132</v>
      </c>
      <c r="D110" s="150">
        <v>24.832490348640132</v>
      </c>
      <c r="E110" s="150">
        <v>20.484009379635197</v>
      </c>
      <c r="F110" s="150">
        <v>20.437598846894787</v>
      </c>
      <c r="G110" s="150">
        <v>23.054226672569165</v>
      </c>
      <c r="H110" s="150">
        <v>22.798764811902263</v>
      </c>
      <c r="I110" s="150">
        <v>24.33543118924517</v>
      </c>
      <c r="J110" s="150">
        <v>24.624690254406492</v>
      </c>
      <c r="K110" s="150">
        <v>24.908511246182311</v>
      </c>
      <c r="L110" s="150">
        <v>22.016395609873825</v>
      </c>
      <c r="M110" s="150">
        <v>20.3059410468713</v>
      </c>
      <c r="N110" s="150">
        <v>17.535987519487236</v>
      </c>
      <c r="O110" s="150">
        <v>17.010407323445204</v>
      </c>
      <c r="P110" s="150">
        <v>15.412239014959853</v>
      </c>
      <c r="Q110" s="150">
        <v>15.28193990178457</v>
      </c>
      <c r="R110" s="150">
        <v>16.214194788128538</v>
      </c>
      <c r="S110" s="150">
        <v>18.204060878402913</v>
      </c>
      <c r="T110" s="150">
        <v>16.76136052812193</v>
      </c>
      <c r="U110" s="150">
        <v>18.750814848127131</v>
      </c>
      <c r="V110" s="150">
        <v>17.131788107054167</v>
      </c>
      <c r="W110" s="150">
        <v>13.028825191328798</v>
      </c>
      <c r="X110" s="150">
        <v>19.296419411531414</v>
      </c>
      <c r="Y110" s="150">
        <v>17.063580728694454</v>
      </c>
      <c r="Z110" s="150">
        <v>20.026208674403946</v>
      </c>
      <c r="AA110" s="150">
        <v>19.228216560148585</v>
      </c>
      <c r="AB110" s="150">
        <v>22.321770446277579</v>
      </c>
      <c r="AC110" s="150">
        <v>23.645656162435738</v>
      </c>
      <c r="AD110" s="150">
        <v>22.17738787606395</v>
      </c>
      <c r="AE110" s="150">
        <v>20.059129226325076</v>
      </c>
      <c r="AF110" s="150">
        <v>19.667565388043258</v>
      </c>
    </row>
    <row r="111" spans="2:32" x14ac:dyDescent="0.3">
      <c r="B111" s="128" t="s">
        <v>175</v>
      </c>
      <c r="C111" s="150">
        <v>28.121312448526801</v>
      </c>
      <c r="D111" s="150">
        <v>28.121312448526801</v>
      </c>
      <c r="E111" s="150">
        <v>27.252253935377603</v>
      </c>
      <c r="F111" s="150">
        <v>28.158671990238901</v>
      </c>
      <c r="G111" s="150">
        <v>29.115532973454101</v>
      </c>
      <c r="H111" s="150">
        <v>30.6293018246513</v>
      </c>
      <c r="I111" s="150">
        <v>31.120014530524298</v>
      </c>
      <c r="J111" s="150">
        <v>34.232779060221297</v>
      </c>
      <c r="K111" s="150">
        <v>33.876179322209694</v>
      </c>
      <c r="L111" s="150">
        <v>33.8943843184759</v>
      </c>
      <c r="M111" s="150">
        <v>34.802670061671201</v>
      </c>
      <c r="N111" s="150">
        <v>34.0811853386735</v>
      </c>
      <c r="O111" s="150">
        <v>35.715187458718802</v>
      </c>
      <c r="P111" s="150">
        <v>35.4586685661004</v>
      </c>
      <c r="Q111" s="150">
        <v>36.708848504949898</v>
      </c>
      <c r="R111" s="150">
        <v>36.512656152166706</v>
      </c>
      <c r="S111" s="150">
        <v>36.304111845841504</v>
      </c>
      <c r="T111" s="150">
        <v>37.219738200846002</v>
      </c>
      <c r="U111" s="150">
        <v>38.7767366863985</v>
      </c>
      <c r="V111" s="150">
        <v>37.617893666787296</v>
      </c>
      <c r="W111" s="150">
        <v>37.659939123966303</v>
      </c>
      <c r="X111" s="150">
        <v>39.126479140525696</v>
      </c>
      <c r="Y111" s="150">
        <v>38.319687649862303</v>
      </c>
      <c r="Z111" s="150">
        <v>37.894006140062302</v>
      </c>
      <c r="AA111" s="150">
        <v>37.655462936657699</v>
      </c>
      <c r="AB111" s="150">
        <v>37.511698793932403</v>
      </c>
      <c r="AC111" s="150">
        <v>37.885620422031799</v>
      </c>
      <c r="AD111" s="150">
        <v>37.019942637665906</v>
      </c>
      <c r="AE111" s="150">
        <v>35.980345981020299</v>
      </c>
      <c r="AF111" s="150">
        <v>36.224544753846196</v>
      </c>
    </row>
    <row r="112" spans="2:32" x14ac:dyDescent="0.3">
      <c r="B112" s="128" t="s">
        <v>139</v>
      </c>
      <c r="C112" s="150">
        <v>6.9683004081795001</v>
      </c>
      <c r="D112" s="150">
        <v>6.9683004081795001</v>
      </c>
      <c r="E112" s="150">
        <v>6.3628189323565003</v>
      </c>
      <c r="F112" s="150">
        <v>6.4096819860289997</v>
      </c>
      <c r="G112" s="150">
        <v>6.9146867789438007</v>
      </c>
      <c r="H112" s="150">
        <v>7.2844055626754995</v>
      </c>
      <c r="I112" s="150">
        <v>7.3927788838473996</v>
      </c>
      <c r="J112" s="150">
        <v>7.4160471057009998</v>
      </c>
      <c r="K112" s="150">
        <v>7.9122246103310001</v>
      </c>
      <c r="L112" s="150">
        <v>8.1643675403401996</v>
      </c>
      <c r="M112" s="150">
        <v>8.0114870737920008</v>
      </c>
      <c r="N112" s="150">
        <v>8.2994100211509991</v>
      </c>
      <c r="O112" s="150">
        <v>8.0108571706779994</v>
      </c>
      <c r="P112" s="150">
        <v>7.3899944298199998</v>
      </c>
      <c r="Q112" s="150">
        <v>7.4719761552913999</v>
      </c>
      <c r="R112" s="150">
        <v>7.9975806086530001</v>
      </c>
      <c r="S112" s="150">
        <v>7.5088804611140008</v>
      </c>
      <c r="T112" s="150">
        <v>7.1602688964705008</v>
      </c>
      <c r="U112" s="150">
        <v>7.3558956097070007</v>
      </c>
      <c r="V112" s="150">
        <v>7.6630510455070002</v>
      </c>
      <c r="W112" s="150">
        <v>6.140788245523801</v>
      </c>
      <c r="X112" s="150">
        <v>7.0258845977450006</v>
      </c>
      <c r="Y112" s="150">
        <v>7.1143237573999993</v>
      </c>
      <c r="Z112" s="150">
        <v>7.0586686240330003</v>
      </c>
      <c r="AA112" s="150">
        <v>7.2441199716840003</v>
      </c>
      <c r="AB112" s="150">
        <v>7.31529338780188</v>
      </c>
      <c r="AC112" s="150">
        <v>7.3740845172198002</v>
      </c>
      <c r="AD112" s="150">
        <v>7.3632671861503596</v>
      </c>
      <c r="AE112" s="150">
        <v>7.4876905679065002</v>
      </c>
      <c r="AF112" s="150">
        <v>7.4991383483728002</v>
      </c>
    </row>
    <row r="113" spans="2:32" x14ac:dyDescent="0.3">
      <c r="B113" s="128" t="s">
        <v>140</v>
      </c>
      <c r="C113" s="150">
        <v>0.2315238566667</v>
      </c>
      <c r="D113" s="150">
        <v>0.2315238566667</v>
      </c>
      <c r="E113" s="150">
        <v>0.2011950233367</v>
      </c>
      <c r="F113" s="150">
        <v>0.16620369333670001</v>
      </c>
      <c r="G113" s="150">
        <v>0.19381911999670001</v>
      </c>
      <c r="H113" s="150">
        <v>0.17372274333669999</v>
      </c>
      <c r="I113" s="150">
        <v>0.19386018666670002</v>
      </c>
      <c r="J113" s="150">
        <v>0.18045837333670001</v>
      </c>
      <c r="K113" s="150">
        <v>0.18062516999669997</v>
      </c>
      <c r="L113" s="150">
        <v>0.1606262533367</v>
      </c>
      <c r="M113" s="150">
        <v>0.15905860666669999</v>
      </c>
      <c r="N113" s="150">
        <v>0.13721884000000001</v>
      </c>
      <c r="O113" s="150">
        <v>0.13955674333330001</v>
      </c>
      <c r="P113" s="150">
        <v>0.13606500307</v>
      </c>
      <c r="Q113" s="150">
        <v>0.12394847666329999</v>
      </c>
      <c r="R113" s="150">
        <v>0.111464298</v>
      </c>
      <c r="S113" s="150">
        <v>0.10927942666670001</v>
      </c>
      <c r="T113" s="150">
        <v>0.1039250666663</v>
      </c>
      <c r="U113" s="150">
        <v>9.8653720003000003E-2</v>
      </c>
      <c r="V113" s="150">
        <v>9.572315499999999E-2</v>
      </c>
      <c r="W113" s="150">
        <v>8.8269316663000003E-2</v>
      </c>
      <c r="X113" s="150">
        <v>7.8332136666699997E-2</v>
      </c>
      <c r="Y113" s="150">
        <v>7.8261553330000011E-2</v>
      </c>
      <c r="Z113" s="150">
        <v>8.0099323339999987E-2</v>
      </c>
      <c r="AA113" s="150">
        <v>8.1825506886699997E-2</v>
      </c>
      <c r="AB113" s="150">
        <v>8.8769376663299995E-2</v>
      </c>
      <c r="AC113" s="150">
        <v>8.9892516996699992E-2</v>
      </c>
      <c r="AD113" s="150">
        <v>8.8502949339999998E-2</v>
      </c>
      <c r="AE113" s="150">
        <v>9.3532889996700008E-2</v>
      </c>
      <c r="AF113" s="150">
        <v>9.2958821996699997E-2</v>
      </c>
    </row>
    <row r="114" spans="2:32" x14ac:dyDescent="0.3">
      <c r="B114" s="128" t="s">
        <v>141</v>
      </c>
      <c r="C114" s="150">
        <v>-10.48883573193287</v>
      </c>
      <c r="D114" s="150">
        <v>-10.48883573193287</v>
      </c>
      <c r="E114" s="150">
        <v>-13.332447878635605</v>
      </c>
      <c r="F114" s="150">
        <v>-14.297148781509813</v>
      </c>
      <c r="G114" s="150">
        <v>-13.169974205225438</v>
      </c>
      <c r="H114" s="150">
        <v>-15.290226760161238</v>
      </c>
      <c r="I114" s="150">
        <v>-14.372071492393228</v>
      </c>
      <c r="J114" s="150">
        <v>-17.205617823952512</v>
      </c>
      <c r="K114" s="150">
        <v>-17.061464215155087</v>
      </c>
      <c r="L114" s="150">
        <v>-20.203833537178976</v>
      </c>
      <c r="M114" s="150">
        <v>-22.668083478508603</v>
      </c>
      <c r="N114" s="150">
        <v>-24.982563929587265</v>
      </c>
      <c r="O114" s="150">
        <v>-26.856007160234896</v>
      </c>
      <c r="P114" s="150">
        <v>-27.573425109480549</v>
      </c>
      <c r="Q114" s="150">
        <v>-29.023740417470027</v>
      </c>
      <c r="R114" s="150">
        <v>-28.408385140125166</v>
      </c>
      <c r="S114" s="150">
        <v>-25.71909597338929</v>
      </c>
      <c r="T114" s="150">
        <v>-27.723420021940875</v>
      </c>
      <c r="U114" s="150">
        <v>-27.480471167981371</v>
      </c>
      <c r="V114" s="150">
        <v>-28.245906922740136</v>
      </c>
      <c r="W114" s="150">
        <v>-30.861202159624305</v>
      </c>
      <c r="X114" s="150">
        <v>-26.935234712605986</v>
      </c>
      <c r="Y114" s="150">
        <v>-28.449779076537844</v>
      </c>
      <c r="Z114" s="150">
        <v>-25.012103926831358</v>
      </c>
      <c r="AA114" s="150">
        <v>-25.754178746079816</v>
      </c>
      <c r="AB114" s="150">
        <v>-22.59483560492</v>
      </c>
      <c r="AC114" s="150">
        <v>-21.704840216812563</v>
      </c>
      <c r="AD114" s="150">
        <v>-22.295342027092314</v>
      </c>
      <c r="AE114" s="150">
        <v>-23.503412258998424</v>
      </c>
      <c r="AF114" s="150">
        <v>-24.150091357012439</v>
      </c>
    </row>
    <row r="115" spans="2:32" x14ac:dyDescent="0.3">
      <c r="B115" s="128" t="s">
        <v>142</v>
      </c>
      <c r="C115" s="150">
        <v>1.8936720000000001E-4</v>
      </c>
      <c r="D115" s="150">
        <v>1.8936720000000001E-4</v>
      </c>
      <c r="E115" s="150">
        <v>1.8936720000000001E-4</v>
      </c>
      <c r="F115" s="150">
        <v>1.899588E-4</v>
      </c>
      <c r="G115" s="150">
        <v>1.6200540000000001E-4</v>
      </c>
      <c r="H115" s="150">
        <v>1.5614414000000001E-3</v>
      </c>
      <c r="I115" s="150">
        <v>8.4908059999999998E-4</v>
      </c>
      <c r="J115" s="150">
        <v>1.0235391E-3</v>
      </c>
      <c r="K115" s="150">
        <v>9.4635879999999996E-4</v>
      </c>
      <c r="L115" s="150">
        <v>8.5103490000000006E-4</v>
      </c>
      <c r="M115" s="150">
        <v>8.0878324999999996E-4</v>
      </c>
      <c r="N115" s="150">
        <v>7.3724925000000002E-4</v>
      </c>
      <c r="O115" s="150">
        <v>8.1311095000000003E-4</v>
      </c>
      <c r="P115" s="150">
        <v>9.3612545000000004E-4</v>
      </c>
      <c r="Q115" s="150">
        <v>9.0718235000000009E-4</v>
      </c>
      <c r="R115" s="150">
        <v>8.78869434E-4</v>
      </c>
      <c r="S115" s="150">
        <v>8.8511817000000003E-4</v>
      </c>
      <c r="T115" s="150">
        <v>8.4838608000000002E-4</v>
      </c>
      <c r="U115" s="151" t="s">
        <v>191</v>
      </c>
      <c r="V115" s="150">
        <v>1.0271625E-3</v>
      </c>
      <c r="W115" s="150">
        <v>1.0306648E-3</v>
      </c>
      <c r="X115" s="150">
        <v>9.5824920000000006E-4</v>
      </c>
      <c r="Y115" s="150">
        <v>1.08684464E-3</v>
      </c>
      <c r="Z115" s="150">
        <v>5.5385137999999995E-3</v>
      </c>
      <c r="AA115" s="150">
        <v>9.8689099999999994E-4</v>
      </c>
      <c r="AB115" s="150">
        <v>8.4449280000000002E-4</v>
      </c>
      <c r="AC115" s="150">
        <v>8.9892300000000004E-4</v>
      </c>
      <c r="AD115" s="150">
        <v>1.0171300000000002E-3</v>
      </c>
      <c r="AE115" s="150">
        <v>9.7204639999999998E-4</v>
      </c>
      <c r="AF115" s="150">
        <v>1.0148208400000002E-3</v>
      </c>
    </row>
    <row r="116" spans="2:32" x14ac:dyDescent="0.3">
      <c r="B116" s="128" t="s">
        <v>143</v>
      </c>
      <c r="C116" s="151" t="s">
        <v>189</v>
      </c>
      <c r="D116" s="151" t="s">
        <v>189</v>
      </c>
      <c r="E116" s="151" t="s">
        <v>189</v>
      </c>
      <c r="F116" s="151" t="s">
        <v>189</v>
      </c>
      <c r="G116" s="151" t="s">
        <v>189</v>
      </c>
      <c r="H116" s="151" t="s">
        <v>189</v>
      </c>
      <c r="I116" s="151" t="s">
        <v>189</v>
      </c>
      <c r="J116" s="151" t="s">
        <v>189</v>
      </c>
      <c r="K116" s="151" t="s">
        <v>189</v>
      </c>
      <c r="L116" s="151" t="s">
        <v>189</v>
      </c>
      <c r="M116" s="151" t="s">
        <v>189</v>
      </c>
      <c r="N116" s="151" t="s">
        <v>189</v>
      </c>
      <c r="O116" s="151" t="s">
        <v>189</v>
      </c>
      <c r="P116" s="151" t="s">
        <v>189</v>
      </c>
      <c r="Q116" s="151" t="s">
        <v>189</v>
      </c>
      <c r="R116" s="151" t="s">
        <v>189</v>
      </c>
      <c r="S116" s="151" t="s">
        <v>189</v>
      </c>
      <c r="T116" s="151" t="s">
        <v>189</v>
      </c>
      <c r="U116" s="151" t="s">
        <v>189</v>
      </c>
      <c r="V116" s="151" t="s">
        <v>189</v>
      </c>
      <c r="W116" s="151" t="s">
        <v>189</v>
      </c>
      <c r="X116" s="151" t="s">
        <v>189</v>
      </c>
      <c r="Y116" s="151" t="s">
        <v>189</v>
      </c>
      <c r="Z116" s="151" t="s">
        <v>189</v>
      </c>
      <c r="AA116" s="151" t="s">
        <v>189</v>
      </c>
      <c r="AB116" s="151" t="s">
        <v>189</v>
      </c>
      <c r="AC116" s="151" t="s">
        <v>189</v>
      </c>
      <c r="AD116" s="151" t="s">
        <v>189</v>
      </c>
      <c r="AE116" s="151" t="s">
        <v>189</v>
      </c>
      <c r="AF116" s="151" t="s">
        <v>189</v>
      </c>
    </row>
  </sheetData>
  <conditionalFormatting sqref="C22:I22">
    <cfRule type="containsText" dxfId="5" priority="3" operator="containsText" text="err">
      <formula>NOT(ISERROR(SEARCH("err",C22)))</formula>
    </cfRule>
  </conditionalFormatting>
  <conditionalFormatting sqref="C27:I27">
    <cfRule type="containsText" dxfId="4" priority="2" operator="containsText" text="err">
      <formula>NOT(ISERROR(SEARCH("err",C27)))</formula>
    </cfRule>
  </conditionalFormatting>
  <conditionalFormatting sqref="F36:L36">
    <cfRule type="containsText" dxfId="3" priority="1" operator="containsText" text="err">
      <formula>NOT(ISERROR(SEARCH("err",F36)))</formula>
    </cfRule>
  </conditionalFormatting>
  <hyperlinks>
    <hyperlink ref="B91" r:id="rId1" xr:uid="{F8233E33-FC75-4507-81CD-735FF6BD25F1}"/>
  </hyperlinks>
  <pageMargins left="0.7" right="0.7" top="0.75" bottom="0.75" header="0.3" footer="0.3"/>
  <pageSetup paperSize="9" orientation="portrait" verticalDpi="0" r:id="rId2"/>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51C7-72A9-479A-AB5C-7F7E5194357E}">
  <sheetPr codeName="Sheet11"/>
  <dimension ref="A3:BS116"/>
  <sheetViews>
    <sheetView topLeftCell="A29" workbookViewId="0">
      <pane xSplit="2" topLeftCell="U1" activePane="topRight" state="frozen"/>
      <selection activeCell="AL42" sqref="AL42"/>
      <selection pane="topRight" activeCell="AN47" sqref="AN47"/>
    </sheetView>
  </sheetViews>
  <sheetFormatPr defaultRowHeight="14.4" x14ac:dyDescent="0.3"/>
  <cols>
    <col min="1" max="1" width="1.6640625" customWidth="1"/>
    <col min="2" max="2" width="31.88671875" customWidth="1"/>
    <col min="3" max="10" width="5.6640625" customWidth="1"/>
    <col min="11" max="11" width="6.88671875" customWidth="1"/>
    <col min="12" max="43" width="5.6640625" customWidth="1"/>
    <col min="44" max="44" width="9.109375" customWidth="1"/>
    <col min="45" max="49" width="5.6640625" customWidth="1"/>
    <col min="50" max="50" width="8.6640625" customWidth="1"/>
    <col min="51" max="54" width="5.6640625" customWidth="1"/>
    <col min="55" max="55" width="11" customWidth="1"/>
    <col min="56" max="58" width="5.6640625" customWidth="1"/>
  </cols>
  <sheetData>
    <row r="3" spans="1:68" x14ac:dyDescent="0.3">
      <c r="B3" s="32" t="s">
        <v>88</v>
      </c>
      <c r="C3" s="33"/>
      <c r="D3" s="33"/>
      <c r="E3" s="33"/>
      <c r="F3" s="33"/>
      <c r="G3" s="33"/>
      <c r="H3" s="33"/>
    </row>
    <row r="4" spans="1:68" x14ac:dyDescent="0.3">
      <c r="B4" s="33" t="s">
        <v>89</v>
      </c>
      <c r="C4" s="33"/>
      <c r="D4" s="33"/>
      <c r="E4" s="33"/>
      <c r="F4" s="33"/>
      <c r="G4" s="33"/>
      <c r="H4" s="33"/>
    </row>
    <row r="5" spans="1:68" x14ac:dyDescent="0.3">
      <c r="B5" s="33" t="s">
        <v>90</v>
      </c>
      <c r="C5" s="33"/>
      <c r="D5" s="33"/>
      <c r="E5" s="33"/>
      <c r="F5" s="33"/>
      <c r="G5" s="33"/>
      <c r="H5" s="33"/>
    </row>
    <row r="6" spans="1:68" x14ac:dyDescent="0.3">
      <c r="B6" s="33" t="s">
        <v>91</v>
      </c>
      <c r="C6" s="33"/>
      <c r="D6" s="33"/>
      <c r="E6" s="33"/>
      <c r="F6" s="33"/>
      <c r="G6" s="33"/>
      <c r="H6" s="33"/>
    </row>
    <row r="7" spans="1:68" x14ac:dyDescent="0.3">
      <c r="B7" s="33" t="s">
        <v>92</v>
      </c>
      <c r="C7" s="33"/>
      <c r="D7" s="33"/>
      <c r="E7" s="33"/>
      <c r="F7" s="33"/>
      <c r="G7" s="33"/>
      <c r="H7" s="33"/>
    </row>
    <row r="8" spans="1:68" x14ac:dyDescent="0.3">
      <c r="B8" s="33"/>
      <c r="C8" s="33"/>
      <c r="D8" s="33"/>
      <c r="E8" s="33"/>
      <c r="F8" s="33"/>
      <c r="G8" s="33"/>
      <c r="H8" s="33"/>
    </row>
    <row r="11" spans="1:68" s="36" customFormat="1" x14ac:dyDescent="0.3">
      <c r="A11" s="34"/>
      <c r="B11" s="35" t="s">
        <v>55</v>
      </c>
      <c r="C11" s="34"/>
      <c r="D11" s="34"/>
    </row>
    <row r="12" spans="1:68" x14ac:dyDescent="0.3">
      <c r="A12" s="36"/>
      <c r="B12" s="37" t="s">
        <v>93</v>
      </c>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row>
    <row r="13" spans="1:68" x14ac:dyDescent="0.3">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row>
    <row r="14" spans="1:68" x14ac:dyDescent="0.3">
      <c r="B14" s="39"/>
      <c r="C14" s="40" t="s">
        <v>94</v>
      </c>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row>
    <row r="15" spans="1:68" x14ac:dyDescent="0.3">
      <c r="B15" s="41" t="s">
        <v>95</v>
      </c>
      <c r="C15" s="42">
        <v>2045</v>
      </c>
      <c r="D15" s="38"/>
      <c r="E15" s="33" t="s">
        <v>96</v>
      </c>
      <c r="F15" s="33"/>
      <c r="G15" s="38"/>
      <c r="H15" s="38"/>
      <c r="I15" s="38"/>
      <c r="J15" s="38"/>
      <c r="K15" s="38"/>
      <c r="L15" s="38"/>
      <c r="M15" s="38"/>
      <c r="N15" s="38"/>
      <c r="O15" s="38"/>
      <c r="P15" s="38"/>
      <c r="Q15" s="38"/>
      <c r="R15" s="38"/>
      <c r="S15" s="38"/>
      <c r="T15" s="38"/>
      <c r="U15" s="38"/>
      <c r="V15" s="38"/>
      <c r="W15" s="38"/>
      <c r="X15" s="38"/>
      <c r="Y15" s="38"/>
      <c r="Z15" s="38"/>
      <c r="AA15" s="38"/>
      <c r="AB15" s="38"/>
      <c r="AC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row>
    <row r="16" spans="1:68" x14ac:dyDescent="0.3">
      <c r="K16" s="38"/>
      <c r="L16" s="38"/>
      <c r="M16" s="38"/>
      <c r="N16" s="38"/>
      <c r="O16" s="38"/>
      <c r="P16" s="38"/>
      <c r="Q16" s="38"/>
      <c r="R16" s="38"/>
      <c r="S16" s="38"/>
      <c r="T16" s="38"/>
      <c r="U16" s="38"/>
      <c r="V16" s="38"/>
      <c r="W16" s="38"/>
      <c r="X16" s="38"/>
      <c r="Y16" s="38"/>
      <c r="Z16" s="38"/>
      <c r="AA16" s="38"/>
      <c r="AB16" s="38"/>
      <c r="AC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row>
    <row r="17" spans="2:71" x14ac:dyDescent="0.3">
      <c r="B17" s="39"/>
      <c r="C17" s="43" t="s">
        <v>94</v>
      </c>
      <c r="K17" s="38"/>
      <c r="L17" s="38"/>
      <c r="M17" s="38"/>
      <c r="N17" s="38"/>
      <c r="O17" s="38"/>
      <c r="P17" s="38"/>
      <c r="Q17" s="38"/>
      <c r="R17" s="38"/>
      <c r="S17" s="38"/>
      <c r="T17" s="38"/>
      <c r="U17" s="38"/>
      <c r="V17" s="38"/>
      <c r="W17" s="38"/>
      <c r="X17" s="38"/>
      <c r="Y17" s="38"/>
      <c r="Z17" s="38"/>
      <c r="AA17" s="38"/>
      <c r="AB17" s="38"/>
      <c r="AC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row>
    <row r="18" spans="2:71" x14ac:dyDescent="0.3">
      <c r="B18" s="41" t="s">
        <v>97</v>
      </c>
      <c r="C18" s="44">
        <v>-5.0000000000000001E-3</v>
      </c>
      <c r="E18" s="33" t="s">
        <v>98</v>
      </c>
      <c r="F18" s="33"/>
      <c r="G18" s="33"/>
      <c r="H18" s="33"/>
      <c r="I18" s="33"/>
      <c r="J18" s="33"/>
      <c r="K18" s="32"/>
      <c r="L18" s="32"/>
      <c r="M18" s="32"/>
      <c r="N18" s="32"/>
      <c r="O18" s="38"/>
      <c r="P18" s="38"/>
      <c r="Q18" s="38"/>
      <c r="R18" s="38"/>
      <c r="S18" s="38"/>
      <c r="T18" s="38"/>
      <c r="U18" s="38"/>
      <c r="V18" s="38"/>
      <c r="W18" s="38"/>
      <c r="X18" s="38"/>
      <c r="Y18" s="38"/>
      <c r="Z18" s="38"/>
      <c r="AA18" s="38"/>
      <c r="AB18" s="38"/>
      <c r="AC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row>
    <row r="19" spans="2:71" x14ac:dyDescent="0.3">
      <c r="K19" s="38"/>
      <c r="L19" s="38"/>
      <c r="M19" s="38"/>
      <c r="N19" s="38"/>
      <c r="O19" s="38"/>
      <c r="P19" s="38"/>
      <c r="Q19" s="38"/>
      <c r="R19" s="38"/>
      <c r="S19" s="38"/>
      <c r="T19" s="38"/>
      <c r="U19" s="38"/>
      <c r="V19" s="38"/>
      <c r="W19" s="38"/>
      <c r="X19" s="38"/>
      <c r="Y19" s="38"/>
      <c r="Z19" s="38"/>
      <c r="AA19" s="38"/>
      <c r="AB19" s="38"/>
      <c r="AC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row>
    <row r="20" spans="2:71" x14ac:dyDescent="0.3">
      <c r="B20" s="39"/>
      <c r="C20" s="45">
        <v>2020</v>
      </c>
      <c r="D20" s="45">
        <v>2025</v>
      </c>
      <c r="E20" s="45">
        <v>2030</v>
      </c>
      <c r="F20" s="45">
        <v>2035</v>
      </c>
      <c r="G20" s="45">
        <v>2040</v>
      </c>
      <c r="H20" s="45">
        <v>2045</v>
      </c>
      <c r="I20" s="46">
        <v>2050</v>
      </c>
      <c r="L20" s="38"/>
      <c r="M20" s="38"/>
      <c r="N20" s="38"/>
      <c r="O20" s="38"/>
      <c r="P20" s="38"/>
      <c r="Q20" s="38"/>
      <c r="R20" s="38"/>
      <c r="S20" s="38"/>
      <c r="T20" s="38"/>
      <c r="U20" s="38"/>
      <c r="V20" s="38"/>
      <c r="W20" s="38"/>
      <c r="X20" s="38"/>
      <c r="Y20" s="38"/>
      <c r="Z20" s="38"/>
      <c r="AA20" s="38"/>
      <c r="AB20" s="38" t="s">
        <v>99</v>
      </c>
      <c r="AC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row>
    <row r="21" spans="2:71" x14ac:dyDescent="0.3">
      <c r="B21" s="47" t="s">
        <v>100</v>
      </c>
      <c r="C21" s="48"/>
      <c r="D21" s="49"/>
      <c r="E21" s="49"/>
      <c r="F21" s="49"/>
      <c r="G21" s="50"/>
      <c r="H21" s="49"/>
      <c r="I21" s="51"/>
      <c r="M21" s="33" t="s">
        <v>101</v>
      </c>
      <c r="N21" s="33"/>
      <c r="O21" s="32"/>
      <c r="P21" s="32"/>
      <c r="Q21" s="32"/>
      <c r="R21" s="32"/>
      <c r="S21" s="32"/>
      <c r="T21" s="32"/>
      <c r="U21" s="32"/>
      <c r="V21" s="32"/>
      <c r="W21" s="32"/>
      <c r="X21" s="32"/>
      <c r="Y21" s="38"/>
      <c r="Z21" s="38"/>
      <c r="AA21" s="38"/>
      <c r="AB21" t="s">
        <v>192</v>
      </c>
      <c r="AC21" s="38"/>
      <c r="AD21" s="38"/>
      <c r="AE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row>
    <row r="22" spans="2:71" x14ac:dyDescent="0.3">
      <c r="B22" s="52" t="s">
        <v>103</v>
      </c>
      <c r="C22" s="53" t="str">
        <f>IF(C21="","",  IF(C20&lt;$C$15,  "error", "ok"))</f>
        <v/>
      </c>
      <c r="D22" s="53" t="str">
        <f t="shared" ref="D22:I22" si="0">IF(D21="","",  IF(D20&lt;$C$15,  "error", "ok"))</f>
        <v/>
      </c>
      <c r="E22" s="53" t="str">
        <f t="shared" si="0"/>
        <v/>
      </c>
      <c r="F22" s="53" t="str">
        <f t="shared" si="0"/>
        <v/>
      </c>
      <c r="G22" s="53" t="str">
        <f t="shared" si="0"/>
        <v/>
      </c>
      <c r="H22" s="53" t="str">
        <f t="shared" si="0"/>
        <v/>
      </c>
      <c r="I22" s="53" t="str">
        <f t="shared" si="0"/>
        <v/>
      </c>
      <c r="M22" s="38"/>
      <c r="N22" s="38"/>
      <c r="O22" s="38"/>
      <c r="P22" s="38"/>
      <c r="Q22" s="38"/>
      <c r="R22" s="38"/>
      <c r="S22" s="38"/>
      <c r="T22" s="38"/>
      <c r="U22" s="38"/>
      <c r="V22" s="38"/>
      <c r="W22" s="38"/>
      <c r="X22" s="38"/>
      <c r="Y22" s="38"/>
      <c r="Z22" s="38"/>
      <c r="AA22" s="38"/>
      <c r="AB22" t="s">
        <v>104</v>
      </c>
      <c r="AC22" s="38"/>
      <c r="AD22" s="38"/>
      <c r="AE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row>
    <row r="23" spans="2:71" x14ac:dyDescent="0.3">
      <c r="C23" s="54"/>
      <c r="D23" s="54"/>
      <c r="E23" s="54"/>
      <c r="F23" s="54"/>
      <c r="G23" s="54"/>
      <c r="H23" s="54"/>
      <c r="I23" s="54"/>
      <c r="M23" s="38"/>
      <c r="N23" s="38"/>
      <c r="O23" s="38"/>
      <c r="P23" s="38"/>
      <c r="Q23" s="38"/>
      <c r="R23" s="38"/>
      <c r="S23" s="38"/>
      <c r="T23" s="38"/>
      <c r="U23" s="38"/>
      <c r="V23" s="38"/>
      <c r="W23" s="38"/>
      <c r="X23" s="38"/>
      <c r="Y23" s="38"/>
      <c r="Z23" s="38"/>
      <c r="AA23" s="38"/>
      <c r="AB23" t="s">
        <v>193</v>
      </c>
      <c r="AC23" s="38"/>
      <c r="AD23" s="38"/>
      <c r="AE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row>
    <row r="24" spans="2:71" x14ac:dyDescent="0.3">
      <c r="B24" s="39"/>
      <c r="C24" s="45">
        <v>2020</v>
      </c>
      <c r="D24" s="45">
        <v>2025</v>
      </c>
      <c r="E24" s="45">
        <v>2030</v>
      </c>
      <c r="F24" s="45">
        <v>2035</v>
      </c>
      <c r="G24" s="45">
        <v>2040</v>
      </c>
      <c r="H24" s="45">
        <v>2045</v>
      </c>
      <c r="I24" s="46">
        <v>2050</v>
      </c>
      <c r="J24" s="38"/>
      <c r="K24" s="55" t="s">
        <v>105</v>
      </c>
      <c r="M24" s="38"/>
      <c r="N24" s="38"/>
      <c r="O24" s="38"/>
      <c r="P24" s="38"/>
      <c r="Q24" s="38"/>
      <c r="R24" s="38"/>
      <c r="S24" s="38"/>
      <c r="T24" s="38"/>
      <c r="U24" s="38"/>
      <c r="V24" s="38"/>
      <c r="W24" s="38"/>
      <c r="X24" s="38"/>
      <c r="Y24" s="38"/>
      <c r="Z24" s="38"/>
      <c r="AA24" s="38"/>
      <c r="AB24" s="38"/>
      <c r="AC24" s="38"/>
      <c r="AD24" s="38"/>
      <c r="AE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row>
    <row r="25" spans="2:71" x14ac:dyDescent="0.3">
      <c r="B25" s="56" t="s">
        <v>106</v>
      </c>
      <c r="C25" s="57"/>
      <c r="D25" s="58"/>
      <c r="E25" s="58"/>
      <c r="F25" s="59"/>
      <c r="G25" s="59"/>
      <c r="H25" s="59"/>
      <c r="I25" s="60"/>
      <c r="J25" s="38"/>
      <c r="K25" s="61"/>
      <c r="M25" s="33" t="s">
        <v>180</v>
      </c>
      <c r="N25" s="33"/>
      <c r="O25" s="32"/>
      <c r="P25" s="32"/>
      <c r="Q25" s="32"/>
      <c r="R25" s="32"/>
      <c r="S25" s="32"/>
      <c r="T25" s="32"/>
      <c r="U25" s="32"/>
      <c r="V25" s="38"/>
      <c r="W25" s="38"/>
      <c r="X25" s="38"/>
      <c r="Y25" s="38"/>
      <c r="Z25" s="38"/>
      <c r="AA25" s="38"/>
      <c r="AB25" s="38"/>
      <c r="AC25" s="38"/>
      <c r="AD25" s="38"/>
      <c r="AE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row>
    <row r="26" spans="2:71" ht="28.8" x14ac:dyDescent="0.3">
      <c r="B26" s="62" t="s">
        <v>108</v>
      </c>
      <c r="C26" s="63"/>
      <c r="D26" s="64"/>
      <c r="E26" s="64"/>
      <c r="F26" s="64"/>
      <c r="G26" s="64"/>
      <c r="H26" s="65">
        <v>-0.85</v>
      </c>
      <c r="I26" s="65">
        <v>-0.875</v>
      </c>
      <c r="J26" s="38"/>
      <c r="K26" s="66"/>
      <c r="M26" s="33" t="s">
        <v>182</v>
      </c>
      <c r="N26" s="33"/>
      <c r="O26" s="32"/>
      <c r="P26" s="32"/>
      <c r="Q26" s="32"/>
      <c r="R26" s="32"/>
      <c r="S26" s="32"/>
      <c r="T26" s="32"/>
      <c r="U26" s="32"/>
      <c r="V26" s="38"/>
      <c r="W26" s="38"/>
      <c r="X26" s="38"/>
      <c r="Y26" s="38"/>
      <c r="Z26" s="38"/>
      <c r="AA26" s="38"/>
      <c r="AB26" s="38"/>
      <c r="AC26" s="38"/>
      <c r="AD26" s="38"/>
      <c r="AE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row>
    <row r="27" spans="2:71" x14ac:dyDescent="0.3">
      <c r="B27" s="67" t="s">
        <v>110</v>
      </c>
      <c r="C27" s="53" t="str">
        <f>IF(OR(MIN(C25:C26)&lt;-1,  MAX(C25:C26)&gt;1), "error",    IF(OR(ISTEXT(C25), ISTEXT(C26)), "error",   "ok"))</f>
        <v>ok</v>
      </c>
      <c r="D27" s="53" t="str">
        <f t="shared" ref="D27:I27" si="1">IF(OR(MIN(D25:D26)&lt;-1,  MAX(D25:D26)&gt;1), "error",    IF(OR(ISTEXT(D25), ISTEXT(D26)), "error",   "ok"))</f>
        <v>ok</v>
      </c>
      <c r="E27" s="53" t="str">
        <f t="shared" si="1"/>
        <v>ok</v>
      </c>
      <c r="F27" s="53" t="str">
        <f t="shared" si="1"/>
        <v>ok</v>
      </c>
      <c r="G27" s="53" t="str">
        <f t="shared" si="1"/>
        <v>ok</v>
      </c>
      <c r="H27" s="53" t="str">
        <f t="shared" si="1"/>
        <v>ok</v>
      </c>
      <c r="I27" s="53" t="str">
        <f t="shared" si="1"/>
        <v>ok</v>
      </c>
      <c r="J27" s="38"/>
      <c r="M27" s="38"/>
      <c r="N27" s="38"/>
      <c r="O27" s="38"/>
      <c r="P27" s="38"/>
      <c r="Q27" s="38"/>
      <c r="R27" s="38"/>
      <c r="S27" s="38"/>
      <c r="T27" s="38"/>
      <c r="U27" s="38"/>
      <c r="V27" s="38"/>
      <c r="W27" s="38"/>
      <c r="X27" s="38"/>
      <c r="Y27" s="38"/>
      <c r="Z27" s="38"/>
      <c r="AA27" s="38"/>
      <c r="AB27" s="38"/>
      <c r="AC27" s="38"/>
      <c r="AD27" s="38"/>
      <c r="AE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row>
    <row r="28" spans="2:71" x14ac:dyDescent="0.3">
      <c r="C28" s="54"/>
      <c r="D28" s="68"/>
      <c r="E28" s="68"/>
      <c r="F28" s="68"/>
      <c r="G28" s="68"/>
      <c r="H28" s="68"/>
      <c r="I28" s="68"/>
      <c r="J28" s="38"/>
      <c r="M28" s="38"/>
      <c r="N28" s="38"/>
      <c r="O28" s="38"/>
      <c r="P28" s="38"/>
      <c r="Q28" s="38"/>
      <c r="R28" s="38"/>
      <c r="S28" s="38"/>
      <c r="T28" s="38"/>
      <c r="U28" s="38"/>
      <c r="V28" s="38"/>
      <c r="W28" s="38"/>
      <c r="X28" s="38"/>
      <c r="Y28" s="38"/>
      <c r="Z28" s="38"/>
      <c r="AA28" s="38"/>
      <c r="AB28" s="38"/>
      <c r="AC28" s="38"/>
      <c r="AD28" s="38"/>
      <c r="AE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row r="29" spans="2:71" x14ac:dyDescent="0.3">
      <c r="B29" s="38" t="s">
        <v>111</v>
      </c>
      <c r="C29" s="69" t="s">
        <v>112</v>
      </c>
      <c r="D29" s="69" t="s">
        <v>113</v>
      </c>
      <c r="E29" s="56" t="s">
        <v>114</v>
      </c>
      <c r="F29" s="152"/>
      <c r="G29" s="153"/>
      <c r="H29" s="153"/>
      <c r="I29" s="153"/>
      <c r="J29" s="153"/>
      <c r="K29" s="153"/>
      <c r="L29" s="154"/>
      <c r="M29" s="38"/>
      <c r="P29" s="33" t="s">
        <v>194</v>
      </c>
      <c r="Q29" s="32"/>
      <c r="R29" s="32"/>
      <c r="S29" s="32"/>
      <c r="T29" s="32"/>
      <c r="U29" s="32"/>
      <c r="V29" s="32"/>
      <c r="W29" s="32"/>
      <c r="X29" s="32"/>
      <c r="Y29" s="32"/>
      <c r="Z29" s="32"/>
      <c r="AA29" s="32"/>
      <c r="AB29" s="38"/>
      <c r="AC29" s="38"/>
      <c r="AD29" s="38"/>
      <c r="AE29" s="38"/>
      <c r="AF29" s="38"/>
      <c r="AG29" s="38"/>
      <c r="AH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2:71" x14ac:dyDescent="0.3">
      <c r="B30" s="41"/>
      <c r="C30" s="70">
        <v>2018</v>
      </c>
      <c r="D30" s="70">
        <v>2018</v>
      </c>
      <c r="E30" s="41">
        <v>2018</v>
      </c>
      <c r="F30" s="45">
        <v>2020</v>
      </c>
      <c r="G30" s="45">
        <v>2025</v>
      </c>
      <c r="H30" s="45">
        <v>2030</v>
      </c>
      <c r="I30" s="45">
        <v>2035</v>
      </c>
      <c r="J30" s="45">
        <v>2040</v>
      </c>
      <c r="K30" s="45">
        <v>2045</v>
      </c>
      <c r="L30" s="46">
        <v>2050</v>
      </c>
      <c r="M30" s="38"/>
      <c r="N30" s="55" t="s">
        <v>105</v>
      </c>
      <c r="P30" s="38"/>
      <c r="Q30" s="38"/>
      <c r="R30" s="38"/>
      <c r="S30" s="38"/>
      <c r="T30" s="38"/>
      <c r="U30" s="38"/>
      <c r="V30" s="38"/>
      <c r="W30" s="38"/>
      <c r="X30" s="38"/>
      <c r="Y30" s="38"/>
      <c r="Z30" s="38"/>
      <c r="AC30" s="39"/>
      <c r="AD30" s="70">
        <v>2020</v>
      </c>
      <c r="AE30" s="70">
        <v>2025</v>
      </c>
      <c r="AF30" s="70">
        <v>2030</v>
      </c>
      <c r="AG30" s="70">
        <v>2035</v>
      </c>
      <c r="AH30" s="70">
        <v>2040</v>
      </c>
      <c r="AI30" s="70">
        <v>2045</v>
      </c>
      <c r="AJ30" s="71">
        <v>2050</v>
      </c>
      <c r="AK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2:71" x14ac:dyDescent="0.3">
      <c r="B31" s="72" t="s">
        <v>116</v>
      </c>
      <c r="C31" s="73">
        <f>AE69</f>
        <v>0.85836660463338887</v>
      </c>
      <c r="D31" s="74">
        <f>C31/$AE$43</f>
        <v>1.6577428595373141E-2</v>
      </c>
      <c r="E31" s="75">
        <f>AE69/R69-1</f>
        <v>-4.8298236526657323E-2</v>
      </c>
      <c r="F31" s="76"/>
      <c r="G31" s="77"/>
      <c r="H31" s="140"/>
      <c r="I31" s="140"/>
      <c r="J31" s="140"/>
      <c r="K31" s="77"/>
      <c r="L31" s="141">
        <v>-0.3</v>
      </c>
      <c r="M31" s="38"/>
      <c r="N31" s="61"/>
      <c r="P31" s="33" t="s">
        <v>117</v>
      </c>
      <c r="Q31" s="33"/>
      <c r="R31" s="32"/>
      <c r="S31" s="32"/>
      <c r="T31" s="32"/>
      <c r="U31" s="32"/>
      <c r="V31" s="32"/>
      <c r="W31" s="32"/>
      <c r="X31" s="32"/>
      <c r="Y31" s="32"/>
      <c r="Z31" s="32"/>
      <c r="AA31" s="33"/>
      <c r="AC31" s="72" t="s">
        <v>116</v>
      </c>
      <c r="AD31" s="38"/>
      <c r="AE31" s="38"/>
      <c r="AF31" s="38"/>
      <c r="AG31" s="38"/>
      <c r="AH31" s="38"/>
      <c r="AI31" s="38"/>
      <c r="AJ31" s="80"/>
      <c r="AK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row>
    <row r="32" spans="2:71" x14ac:dyDescent="0.3">
      <c r="B32" s="72" t="s">
        <v>118</v>
      </c>
      <c r="C32" s="81">
        <f>AE72</f>
        <v>1.3716569839550568</v>
      </c>
      <c r="D32" s="74">
        <f t="shared" ref="D32:D35" si="2">C32/$AE$43</f>
        <v>2.6490482721623985E-2</v>
      </c>
      <c r="E32" s="75">
        <f>AE72/R72-1</f>
        <v>-0.40935789105750342</v>
      </c>
      <c r="F32" s="76"/>
      <c r="G32" s="77"/>
      <c r="H32" s="140"/>
      <c r="I32" s="140"/>
      <c r="J32" s="140"/>
      <c r="K32" s="77"/>
      <c r="L32" s="141">
        <v>-0.6</v>
      </c>
      <c r="M32" s="38"/>
      <c r="N32" s="61"/>
      <c r="P32" s="33"/>
      <c r="Q32" s="33"/>
      <c r="R32" s="32"/>
      <c r="S32" s="32"/>
      <c r="T32" s="32"/>
      <c r="U32" s="32"/>
      <c r="V32" s="32"/>
      <c r="W32" s="32"/>
      <c r="X32" s="32"/>
      <c r="Y32" s="32"/>
      <c r="Z32" s="32"/>
      <c r="AA32" s="33"/>
      <c r="AC32" s="72" t="s">
        <v>118</v>
      </c>
      <c r="AD32" s="82"/>
      <c r="AE32" s="83"/>
      <c r="AF32" s="83"/>
      <c r="AG32" s="83"/>
      <c r="AH32" s="83"/>
      <c r="AI32" s="83"/>
      <c r="AJ32" s="84"/>
      <c r="AK32" s="38"/>
      <c r="AO32" s="85"/>
      <c r="AP32" s="85"/>
      <c r="AQ32" s="85"/>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row>
    <row r="33" spans="2:71" x14ac:dyDescent="0.3">
      <c r="B33" s="72" t="s">
        <v>119</v>
      </c>
      <c r="C33" s="81">
        <f>AE75</f>
        <v>6.6616205776502166</v>
      </c>
      <c r="D33" s="74">
        <f t="shared" si="2"/>
        <v>0.12865428228376957</v>
      </c>
      <c r="E33" s="75">
        <f>AE75/R75-1</f>
        <v>-3.8122107054095022E-2</v>
      </c>
      <c r="F33" s="86"/>
      <c r="G33" s="87"/>
      <c r="H33" s="94"/>
      <c r="I33" s="87"/>
      <c r="J33" s="87"/>
      <c r="K33" s="87"/>
      <c r="L33" s="142">
        <v>-0.3</v>
      </c>
      <c r="M33" s="38"/>
      <c r="N33" s="90"/>
      <c r="P33" s="33"/>
      <c r="Q33" s="33"/>
      <c r="R33" s="32"/>
      <c r="S33" s="32"/>
      <c r="T33" s="32"/>
      <c r="U33" s="32"/>
      <c r="V33" s="32"/>
      <c r="W33" s="32"/>
      <c r="X33" s="32"/>
      <c r="Y33" s="32"/>
      <c r="Z33" s="32"/>
      <c r="AA33" s="33"/>
      <c r="AC33" s="72" t="s">
        <v>119</v>
      </c>
      <c r="AD33" s="91"/>
      <c r="AE33" s="92"/>
      <c r="AF33" s="92"/>
      <c r="AG33" s="92"/>
      <c r="AH33" s="92"/>
      <c r="AI33" s="92"/>
      <c r="AJ33" s="93">
        <v>-0.4</v>
      </c>
      <c r="AK33" s="38"/>
      <c r="AO33" s="85"/>
      <c r="AP33" s="85"/>
      <c r="AQ33" s="85"/>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row>
    <row r="34" spans="2:71" x14ac:dyDescent="0.3">
      <c r="B34" s="72" t="s">
        <v>120</v>
      </c>
      <c r="C34" s="81">
        <f>AE76</f>
        <v>-41.993961870588734</v>
      </c>
      <c r="D34" s="74">
        <f t="shared" si="2"/>
        <v>-0.81101932506313634</v>
      </c>
      <c r="E34" s="75">
        <f>AE76/R76-1</f>
        <v>0.30704492531860206</v>
      </c>
      <c r="F34" s="86"/>
      <c r="G34" s="94">
        <f>[27]LULUCF!O18</f>
        <v>0.32279515558034722</v>
      </c>
      <c r="H34" s="94">
        <f>[27]LULUCF!P18</f>
        <v>0.26365843097793173</v>
      </c>
      <c r="I34" s="94">
        <f>[27]LULUCF!Q18</f>
        <v>0.21385908394431863</v>
      </c>
      <c r="J34" s="87"/>
      <c r="K34" s="87"/>
      <c r="L34" s="142">
        <v>0.15</v>
      </c>
      <c r="M34" s="38"/>
      <c r="N34" s="90"/>
      <c r="P34" s="33" t="s">
        <v>121</v>
      </c>
      <c r="Q34" s="33"/>
      <c r="R34" s="32"/>
      <c r="S34" s="32"/>
      <c r="T34" s="32"/>
      <c r="U34" s="32"/>
      <c r="V34" s="32"/>
      <c r="W34" s="32"/>
      <c r="X34" s="32"/>
      <c r="Y34" s="32"/>
      <c r="Z34" s="32"/>
      <c r="AA34" s="33"/>
      <c r="AC34" s="72" t="s">
        <v>120</v>
      </c>
      <c r="AD34" s="91"/>
      <c r="AE34" s="92"/>
      <c r="AF34" s="92"/>
      <c r="AG34" s="92"/>
      <c r="AH34" s="92"/>
      <c r="AI34" s="92"/>
      <c r="AJ34" s="93"/>
      <c r="AK34" s="38"/>
      <c r="AO34" s="85"/>
      <c r="AP34" s="85"/>
      <c r="AQ34" s="85"/>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row>
    <row r="35" spans="2:71" x14ac:dyDescent="0.3">
      <c r="B35" s="95" t="s">
        <v>122</v>
      </c>
      <c r="C35" s="96">
        <f>AE77</f>
        <v>1.2456179941430749</v>
      </c>
      <c r="D35" s="97">
        <f t="shared" si="2"/>
        <v>2.4056321906696335E-2</v>
      </c>
      <c r="E35" s="98">
        <f>AE77/R77-1</f>
        <v>-0.54140187445351207</v>
      </c>
      <c r="F35" s="63"/>
      <c r="G35" s="64"/>
      <c r="H35" s="143"/>
      <c r="I35" s="64"/>
      <c r="J35" s="64"/>
      <c r="K35" s="64"/>
      <c r="L35" s="65">
        <v>-0.8</v>
      </c>
      <c r="M35" s="38"/>
      <c r="N35" s="66"/>
      <c r="P35" s="33"/>
      <c r="Q35" s="33"/>
      <c r="R35" s="32"/>
      <c r="S35" s="32"/>
      <c r="T35" s="32"/>
      <c r="U35" s="32"/>
      <c r="V35" s="32"/>
      <c r="W35" s="32"/>
      <c r="X35" s="32"/>
      <c r="Y35" s="32"/>
      <c r="Z35" s="32"/>
      <c r="AA35" s="33"/>
      <c r="AC35" s="95" t="s">
        <v>122</v>
      </c>
      <c r="AD35" s="101"/>
      <c r="AE35" s="102"/>
      <c r="AF35" s="102"/>
      <c r="AG35" s="102"/>
      <c r="AH35" s="102"/>
      <c r="AI35" s="102"/>
      <c r="AJ35" s="103">
        <v>-0.8</v>
      </c>
      <c r="AK35" s="38"/>
      <c r="AO35" s="85"/>
      <c r="AP35" s="85"/>
      <c r="AQ35" s="85"/>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row>
    <row r="36" spans="2:71" x14ac:dyDescent="0.3">
      <c r="B36" s="104" t="s">
        <v>110</v>
      </c>
      <c r="C36" s="52"/>
      <c r="D36" s="52"/>
      <c r="E36" s="52"/>
      <c r="F36" s="53" t="str">
        <f t="shared" ref="F36:K36" si="3">IF(OR(MIN(F31:F35)&lt;-2,  MAX(F31:F35)&gt;1), "error",      IF(OR(ISTEXT(F31),ISTEXT(F32),ISTEXT(F33),ISTEXT(F34),ISTEXT(F35)),"error",        "ok"))</f>
        <v>ok</v>
      </c>
      <c r="G36" s="53" t="str">
        <f t="shared" si="3"/>
        <v>ok</v>
      </c>
      <c r="H36" s="53" t="str">
        <f t="shared" si="3"/>
        <v>ok</v>
      </c>
      <c r="I36" s="53" t="str">
        <f t="shared" si="3"/>
        <v>ok</v>
      </c>
      <c r="J36" s="53" t="str">
        <f t="shared" si="3"/>
        <v>ok</v>
      </c>
      <c r="K36" s="53" t="str">
        <f t="shared" si="3"/>
        <v>ok</v>
      </c>
      <c r="L36" s="53" t="str">
        <f>IF(OR(MIN(L31:L35)&lt;-2,  MAX(L31:L35)&gt;1), "error",      IF(OR(ISTEXT(L31),ISTEXT(L32),ISTEXT(L33),ISTEXT(L34),ISTEXT(L35)),"error",        "ok"))</f>
        <v>ok</v>
      </c>
      <c r="M36" s="38"/>
      <c r="N36" s="38"/>
      <c r="O36" s="38"/>
      <c r="P36" s="38"/>
      <c r="Q36" s="38"/>
      <c r="R36" s="38"/>
      <c r="S36" s="38"/>
      <c r="T36" s="38"/>
      <c r="U36" s="38"/>
      <c r="V36" s="38"/>
      <c r="W36" s="38"/>
      <c r="X36" s="38"/>
      <c r="Y36" s="38"/>
      <c r="Z36" s="38"/>
      <c r="AA36" s="38"/>
      <c r="AB36" s="38"/>
      <c r="AC36" s="38"/>
      <c r="AD36" s="38"/>
      <c r="AE36" s="38"/>
      <c r="AF36" s="38"/>
      <c r="AO36" s="85"/>
      <c r="AP36" s="85"/>
      <c r="AQ36" s="85"/>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row>
    <row r="37" spans="2:71" x14ac:dyDescent="0.3">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K37" s="85"/>
      <c r="AL37" s="85"/>
      <c r="AM37" s="85"/>
      <c r="AN37" s="38"/>
      <c r="AO37" s="38"/>
      <c r="AQ37" s="38"/>
      <c r="AR37" s="38"/>
      <c r="AS37" s="38"/>
      <c r="AT37" s="38"/>
      <c r="AU37" s="38"/>
      <c r="AV37" s="38"/>
      <c r="AW37" s="38"/>
      <c r="AY37" s="38"/>
      <c r="AZ37" s="38"/>
      <c r="BA37" s="38"/>
      <c r="BB37" s="38"/>
      <c r="BC37" s="38"/>
      <c r="BD37" s="38"/>
      <c r="BE37" s="38"/>
      <c r="BF37" s="38"/>
      <c r="BG37" s="38"/>
      <c r="BH37" s="38"/>
      <c r="BI37" s="38"/>
      <c r="BJ37" s="38"/>
      <c r="BK37" s="38"/>
      <c r="BL37" s="38"/>
      <c r="BM37" s="38"/>
      <c r="BN37" s="38"/>
      <c r="BO37" s="38"/>
      <c r="BP37" s="38"/>
    </row>
    <row r="38" spans="2:71" x14ac:dyDescent="0.3">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K38" s="85"/>
      <c r="AL38" s="85"/>
      <c r="AM38" s="85"/>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row>
    <row r="39" spans="2:71" s="106" customFormat="1" x14ac:dyDescent="0.3">
      <c r="B39" s="105" t="s">
        <v>123</v>
      </c>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E39" s="105"/>
      <c r="AL39" s="107"/>
      <c r="AM39" s="107"/>
      <c r="AN39" s="107"/>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row>
    <row r="40" spans="2:71" x14ac:dyDescent="0.3">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E40" s="38"/>
      <c r="AL40" s="85"/>
      <c r="AM40" s="85"/>
      <c r="AN40" s="85"/>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row>
    <row r="41" spans="2:71" x14ac:dyDescent="0.3">
      <c r="C41" s="108">
        <v>1990</v>
      </c>
      <c r="D41" s="108">
        <f>C41+1</f>
        <v>1991</v>
      </c>
      <c r="E41" s="108">
        <f t="shared" ref="E41:AE41" si="4">D41+1</f>
        <v>1992</v>
      </c>
      <c r="F41" s="108">
        <f t="shared" si="4"/>
        <v>1993</v>
      </c>
      <c r="G41" s="108">
        <f t="shared" si="4"/>
        <v>1994</v>
      </c>
      <c r="H41" s="108">
        <f t="shared" si="4"/>
        <v>1995</v>
      </c>
      <c r="I41" s="108">
        <f t="shared" si="4"/>
        <v>1996</v>
      </c>
      <c r="J41" s="108">
        <f t="shared" si="4"/>
        <v>1997</v>
      </c>
      <c r="K41" s="108">
        <f t="shared" si="4"/>
        <v>1998</v>
      </c>
      <c r="L41" s="108">
        <f t="shared" si="4"/>
        <v>1999</v>
      </c>
      <c r="M41" s="108">
        <f t="shared" si="4"/>
        <v>2000</v>
      </c>
      <c r="N41" s="108">
        <f t="shared" si="4"/>
        <v>2001</v>
      </c>
      <c r="O41" s="108">
        <f t="shared" si="4"/>
        <v>2002</v>
      </c>
      <c r="P41" s="108">
        <f t="shared" si="4"/>
        <v>2003</v>
      </c>
      <c r="Q41" s="108">
        <f t="shared" si="4"/>
        <v>2004</v>
      </c>
      <c r="R41" s="108">
        <f t="shared" si="4"/>
        <v>2005</v>
      </c>
      <c r="S41" s="108">
        <f t="shared" si="4"/>
        <v>2006</v>
      </c>
      <c r="T41" s="108">
        <f t="shared" si="4"/>
        <v>2007</v>
      </c>
      <c r="U41" s="108">
        <f t="shared" si="4"/>
        <v>2008</v>
      </c>
      <c r="V41" s="108">
        <f t="shared" si="4"/>
        <v>2009</v>
      </c>
      <c r="W41" s="108">
        <f t="shared" si="4"/>
        <v>2010</v>
      </c>
      <c r="X41" s="108">
        <f t="shared" si="4"/>
        <v>2011</v>
      </c>
      <c r="Y41" s="108">
        <f t="shared" si="4"/>
        <v>2012</v>
      </c>
      <c r="Z41" s="108">
        <f t="shared" si="4"/>
        <v>2013</v>
      </c>
      <c r="AA41" s="108">
        <f t="shared" si="4"/>
        <v>2014</v>
      </c>
      <c r="AB41" s="108">
        <f t="shared" si="4"/>
        <v>2015</v>
      </c>
      <c r="AC41" s="108">
        <f t="shared" si="4"/>
        <v>2016</v>
      </c>
      <c r="AD41" s="108">
        <v>2017</v>
      </c>
      <c r="AE41" s="108">
        <f t="shared" si="4"/>
        <v>2018</v>
      </c>
      <c r="AF41" s="108">
        <v>2020</v>
      </c>
      <c r="AG41" s="108">
        <v>2025</v>
      </c>
      <c r="AH41" s="108">
        <v>2030</v>
      </c>
      <c r="AI41" s="108">
        <v>2035</v>
      </c>
      <c r="AJ41" s="108">
        <v>2040</v>
      </c>
      <c r="AK41" s="108">
        <v>2045</v>
      </c>
      <c r="AL41" s="108">
        <v>2050</v>
      </c>
      <c r="AM41" s="85"/>
      <c r="AN41" s="85"/>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row>
    <row r="42" spans="2:71" x14ac:dyDescent="0.3">
      <c r="B42" s="109" t="s">
        <v>124</v>
      </c>
      <c r="C42" s="110">
        <f>C83</f>
        <v>36.697111511591181</v>
      </c>
      <c r="D42" s="110">
        <f t="shared" ref="D42:AE43" si="5">D83</f>
        <v>37.829500470170444</v>
      </c>
      <c r="E42" s="110">
        <f t="shared" si="5"/>
        <v>37.527349562869752</v>
      </c>
      <c r="F42" s="110">
        <f t="shared" si="5"/>
        <v>41.916215474957667</v>
      </c>
      <c r="G42" s="110">
        <f t="shared" si="5"/>
        <v>42.132300976630425</v>
      </c>
      <c r="H42" s="110">
        <f t="shared" si="5"/>
        <v>38.593826425850544</v>
      </c>
      <c r="I42" s="110">
        <f t="shared" si="5"/>
        <v>40.156241508692858</v>
      </c>
      <c r="J42" s="110">
        <f t="shared" si="5"/>
        <v>34.462328215775393</v>
      </c>
      <c r="K42" s="110">
        <f t="shared" si="5"/>
        <v>34.318288695838092</v>
      </c>
      <c r="L42" s="110">
        <f t="shared" si="5"/>
        <v>31.895443655370904</v>
      </c>
      <c r="M42" s="110">
        <f t="shared" si="5"/>
        <v>28.382473708984154</v>
      </c>
      <c r="N42" s="110">
        <f t="shared" si="5"/>
        <v>28.003656449220973</v>
      </c>
      <c r="O42" s="110">
        <f t="shared" si="5"/>
        <v>29.122887325777299</v>
      </c>
      <c r="P42" s="110">
        <f t="shared" si="5"/>
        <v>31.954375290436353</v>
      </c>
      <c r="Q42" s="110">
        <f t="shared" si="5"/>
        <v>37.584219002515539</v>
      </c>
      <c r="R42" s="110">
        <f t="shared" si="5"/>
        <v>34.495095139953733</v>
      </c>
      <c r="S42" s="110">
        <f t="shared" si="5"/>
        <v>23.959005644436814</v>
      </c>
      <c r="T42" s="110">
        <f t="shared" si="5"/>
        <v>24.661746925255173</v>
      </c>
      <c r="U42" s="110">
        <f t="shared" si="5"/>
        <v>21.350849535649541</v>
      </c>
      <c r="V42" s="110">
        <f t="shared" si="5"/>
        <v>16.686563009533177</v>
      </c>
      <c r="W42" s="110">
        <f t="shared" si="5"/>
        <v>19.359651576547918</v>
      </c>
      <c r="X42" s="110">
        <f t="shared" si="5"/>
        <v>16.293571170859046</v>
      </c>
      <c r="Y42" s="110">
        <f t="shared" si="5"/>
        <v>12.845025601351333</v>
      </c>
      <c r="Z42" s="110">
        <f t="shared" si="5"/>
        <v>13.100371145521461</v>
      </c>
      <c r="AA42" s="110">
        <f t="shared" si="5"/>
        <v>12.827007100817379</v>
      </c>
      <c r="AB42" s="110">
        <f t="shared" si="5"/>
        <v>11.746488975076522</v>
      </c>
      <c r="AC42" s="110">
        <f t="shared" si="5"/>
        <v>8.4974584725008704</v>
      </c>
      <c r="AD42" s="110">
        <f t="shared" si="5"/>
        <v>9.6471519722289489</v>
      </c>
      <c r="AE42" s="110">
        <f t="shared" si="5"/>
        <v>9.7852751621657958</v>
      </c>
      <c r="AF42" s="111">
        <f>AF85+SUM(AF67:AF78)</f>
        <v>5.1127877018788013</v>
      </c>
      <c r="AG42" s="111">
        <f t="shared" ref="AG42:AL42" si="6">AG85+SUM(AG67:AG78)</f>
        <v>-1.8825025765985188</v>
      </c>
      <c r="AH42" s="111">
        <f t="shared" si="6"/>
        <v>-7.4674422423440596</v>
      </c>
      <c r="AI42" s="111">
        <f t="shared" si="6"/>
        <v>-13.352381908089605</v>
      </c>
      <c r="AJ42" s="111">
        <f t="shared" si="6"/>
        <v>-20.153413447878219</v>
      </c>
      <c r="AK42" s="111">
        <f t="shared" si="6"/>
        <v>-26.954444987666847</v>
      </c>
      <c r="AL42" s="111">
        <f t="shared" si="6"/>
        <v>-28.050159988446474</v>
      </c>
      <c r="AM42" s="85"/>
      <c r="AN42" s="85"/>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row>
    <row r="43" spans="2:71" x14ac:dyDescent="0.3">
      <c r="B43" s="109" t="s">
        <v>125</v>
      </c>
      <c r="C43" s="110">
        <f>C84</f>
        <v>71.184925069462111</v>
      </c>
      <c r="D43" s="110">
        <f t="shared" si="5"/>
        <v>71.428093984987697</v>
      </c>
      <c r="E43" s="110">
        <f t="shared" si="5"/>
        <v>70.970223803814974</v>
      </c>
      <c r="F43" s="110">
        <f t="shared" si="5"/>
        <v>71.276377778229318</v>
      </c>
      <c r="G43" s="110">
        <f t="shared" si="5"/>
        <v>73.78873764750773</v>
      </c>
      <c r="H43" s="110">
        <f t="shared" si="5"/>
        <v>73.120483492331743</v>
      </c>
      <c r="I43" s="110">
        <f t="shared" si="5"/>
        <v>77.087953783143348</v>
      </c>
      <c r="J43" s="110">
        <f t="shared" si="5"/>
        <v>72.084289053391331</v>
      </c>
      <c r="K43" s="110">
        <f t="shared" si="5"/>
        <v>72.549443130078515</v>
      </c>
      <c r="L43" s="110">
        <f t="shared" si="5"/>
        <v>69.454612540736434</v>
      </c>
      <c r="M43" s="110">
        <f t="shared" si="5"/>
        <v>68.114648017637549</v>
      </c>
      <c r="N43" s="110">
        <f t="shared" si="5"/>
        <v>68.934263363699415</v>
      </c>
      <c r="O43" s="110">
        <f t="shared" si="5"/>
        <v>69.642100283622497</v>
      </c>
      <c r="P43" s="110">
        <f t="shared" si="5"/>
        <v>70.017223564983453</v>
      </c>
      <c r="Q43" s="110">
        <f t="shared" si="5"/>
        <v>69.455149247719334</v>
      </c>
      <c r="R43" s="110">
        <f t="shared" si="5"/>
        <v>66.624030463544386</v>
      </c>
      <c r="S43" s="110">
        <f t="shared" si="5"/>
        <v>66.247358408781267</v>
      </c>
      <c r="T43" s="110">
        <f t="shared" si="5"/>
        <v>65.129161235069134</v>
      </c>
      <c r="U43" s="110">
        <f t="shared" si="5"/>
        <v>62.753432386327901</v>
      </c>
      <c r="V43" s="110">
        <f t="shared" si="5"/>
        <v>58.496751884655325</v>
      </c>
      <c r="W43" s="110">
        <f t="shared" si="5"/>
        <v>64.467306957430296</v>
      </c>
      <c r="X43" s="110">
        <f t="shared" si="5"/>
        <v>60.131472468714662</v>
      </c>
      <c r="Y43" s="110">
        <f t="shared" si="5"/>
        <v>57.294300864253927</v>
      </c>
      <c r="Z43" s="110">
        <f t="shared" si="5"/>
        <v>55.607710494890171</v>
      </c>
      <c r="AA43" s="110">
        <f t="shared" si="5"/>
        <v>53.84636219536354</v>
      </c>
      <c r="AB43" s="110">
        <f t="shared" si="5"/>
        <v>53.739184086955468</v>
      </c>
      <c r="AC43" s="110">
        <f t="shared" si="5"/>
        <v>53.285935859111888</v>
      </c>
      <c r="AD43" s="110">
        <f t="shared" si="5"/>
        <v>52.715029773916655</v>
      </c>
      <c r="AE43" s="110">
        <f t="shared" si="5"/>
        <v>51.77923703275453</v>
      </c>
      <c r="AF43" s="111">
        <f>IF(AF84="",   AF83-AF76, AF84)</f>
        <v>48.102437089147031</v>
      </c>
      <c r="AG43" s="111">
        <f t="shared" ref="AG43:AL43" si="7">IF(AG84="",   AG83-AG76, AG84)</f>
        <v>40.617497423401481</v>
      </c>
      <c r="AH43" s="111">
        <f t="shared" si="7"/>
        <v>33.132557757655945</v>
      </c>
      <c r="AI43" s="111">
        <f t="shared" si="7"/>
        <v>25.647618091910399</v>
      </c>
      <c r="AJ43" s="111">
        <f t="shared" si="7"/>
        <v>18.162678426164863</v>
      </c>
      <c r="AK43" s="111">
        <f t="shared" si="7"/>
        <v>10.677738760419318</v>
      </c>
      <c r="AL43" s="111">
        <f t="shared" si="7"/>
        <v>8.8981156336827638</v>
      </c>
      <c r="AM43" s="85"/>
      <c r="AN43" s="85"/>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row>
    <row r="44" spans="2:71" x14ac:dyDescent="0.3">
      <c r="B44" s="109" t="s">
        <v>120</v>
      </c>
      <c r="C44" s="110">
        <f>C76</f>
        <v>-34.487813557870929</v>
      </c>
      <c r="D44" s="110">
        <f>D76</f>
        <v>-33.598593514817246</v>
      </c>
      <c r="E44" s="110">
        <f t="shared" ref="E44:AL44" si="8">E76</f>
        <v>-33.442874240945223</v>
      </c>
      <c r="F44" s="110">
        <f t="shared" si="8"/>
        <v>-29.36016230327165</v>
      </c>
      <c r="G44" s="110">
        <f t="shared" si="8"/>
        <v>-31.656436670877298</v>
      </c>
      <c r="H44" s="110">
        <f t="shared" si="8"/>
        <v>-34.526657066481206</v>
      </c>
      <c r="I44" s="110">
        <f t="shared" si="8"/>
        <v>-36.931712274450483</v>
      </c>
      <c r="J44" s="110">
        <f t="shared" si="8"/>
        <v>-37.62196083761593</v>
      </c>
      <c r="K44" s="110">
        <f t="shared" si="8"/>
        <v>-38.231154434240423</v>
      </c>
      <c r="L44" s="110">
        <f t="shared" si="8"/>
        <v>-37.559168885365537</v>
      </c>
      <c r="M44" s="110">
        <f t="shared" si="8"/>
        <v>-39.732174308653391</v>
      </c>
      <c r="N44" s="110">
        <f t="shared" si="8"/>
        <v>-40.930606914478439</v>
      </c>
      <c r="O44" s="110">
        <f t="shared" si="8"/>
        <v>-40.519212957845198</v>
      </c>
      <c r="P44" s="110">
        <f t="shared" si="8"/>
        <v>-38.062848274547108</v>
      </c>
      <c r="Q44" s="110">
        <f t="shared" si="8"/>
        <v>-31.870930245203802</v>
      </c>
      <c r="R44" s="110">
        <f t="shared" si="8"/>
        <v>-32.128935323590646</v>
      </c>
      <c r="S44" s="110">
        <f t="shared" si="8"/>
        <v>-42.288352764344452</v>
      </c>
      <c r="T44" s="110">
        <f t="shared" si="8"/>
        <v>-40.467414309813961</v>
      </c>
      <c r="U44" s="110">
        <f t="shared" si="8"/>
        <v>-41.402582850678357</v>
      </c>
      <c r="V44" s="110">
        <f t="shared" si="8"/>
        <v>-41.810188875122144</v>
      </c>
      <c r="W44" s="110">
        <f t="shared" si="8"/>
        <v>-45.107655380882377</v>
      </c>
      <c r="X44" s="110">
        <f t="shared" si="8"/>
        <v>-43.837901297855616</v>
      </c>
      <c r="Y44" s="110">
        <f t="shared" si="8"/>
        <v>-44.449275262902596</v>
      </c>
      <c r="Z44" s="110">
        <f t="shared" si="8"/>
        <v>-42.507339349368713</v>
      </c>
      <c r="AA44" s="110">
        <f t="shared" si="8"/>
        <v>-41.019355094546164</v>
      </c>
      <c r="AB44" s="110">
        <f t="shared" si="8"/>
        <v>-41.992695111878945</v>
      </c>
      <c r="AC44" s="110">
        <f t="shared" si="8"/>
        <v>-44.788477386611021</v>
      </c>
      <c r="AD44" s="110">
        <f t="shared" si="8"/>
        <v>-43.067877801687708</v>
      </c>
      <c r="AE44" s="110">
        <f t="shared" si="8"/>
        <v>-41.993961870588734</v>
      </c>
      <c r="AF44" s="111">
        <f t="shared" si="8"/>
        <v>-42.98964938726823</v>
      </c>
      <c r="AG44" s="111">
        <f t="shared" si="8"/>
        <v>-42.5</v>
      </c>
      <c r="AH44" s="111">
        <f t="shared" si="8"/>
        <v>-40.6</v>
      </c>
      <c r="AI44" s="111">
        <f t="shared" si="8"/>
        <v>-39</v>
      </c>
      <c r="AJ44" s="111">
        <f t="shared" si="8"/>
        <v>-38.316091874043082</v>
      </c>
      <c r="AK44" s="111">
        <f t="shared" si="8"/>
        <v>-37.632183748086163</v>
      </c>
      <c r="AL44" s="111">
        <f t="shared" si="8"/>
        <v>-36.948275622129238</v>
      </c>
      <c r="AM44" s="85"/>
      <c r="AN44" s="85"/>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row>
    <row r="45" spans="2:71" x14ac:dyDescent="0.3">
      <c r="B45" s="112" t="s">
        <v>126</v>
      </c>
      <c r="C45" s="113">
        <f t="shared" ref="C45:AL46" si="9">C85</f>
        <v>57.30497037654925</v>
      </c>
      <c r="D45" s="113">
        <f t="shared" si="9"/>
        <v>57.655020360321394</v>
      </c>
      <c r="E45" s="113">
        <f t="shared" si="9"/>
        <v>57.393163041765099</v>
      </c>
      <c r="F45" s="113">
        <f t="shared" si="9"/>
        <v>57.445434337377847</v>
      </c>
      <c r="G45" s="113">
        <f t="shared" si="9"/>
        <v>59.904729038371364</v>
      </c>
      <c r="H45" s="113">
        <f t="shared" si="9"/>
        <v>59.32346560979181</v>
      </c>
      <c r="I45" s="113">
        <f t="shared" si="9"/>
        <v>63.253660400006481</v>
      </c>
      <c r="J45" s="113">
        <f t="shared" si="9"/>
        <v>58.161949133268223</v>
      </c>
      <c r="K45" s="113">
        <f t="shared" si="9"/>
        <v>58.647501951050224</v>
      </c>
      <c r="L45" s="113">
        <f t="shared" si="9"/>
        <v>55.771956917579061</v>
      </c>
      <c r="M45" s="113">
        <f t="shared" si="9"/>
        <v>54.639989316390043</v>
      </c>
      <c r="N45" s="113">
        <f t="shared" si="9"/>
        <v>55.569584846299698</v>
      </c>
      <c r="O45" s="113">
        <f t="shared" si="9"/>
        <v>56.511794721603451</v>
      </c>
      <c r="P45" s="113">
        <f t="shared" si="9"/>
        <v>57.079250777299833</v>
      </c>
      <c r="Q45" s="113">
        <f t="shared" si="9"/>
        <v>56.381588772571263</v>
      </c>
      <c r="R45" s="113">
        <f t="shared" si="9"/>
        <v>53.758004012921049</v>
      </c>
      <c r="S45" s="113">
        <f t="shared" si="9"/>
        <v>53.585400722118095</v>
      </c>
      <c r="T45" s="113">
        <f t="shared" si="9"/>
        <v>52.842402153668338</v>
      </c>
      <c r="U45" s="113">
        <f t="shared" si="9"/>
        <v>50.753277198925566</v>
      </c>
      <c r="V45" s="113">
        <f t="shared" si="9"/>
        <v>47.125642124026953</v>
      </c>
      <c r="W45" s="113">
        <f t="shared" si="9"/>
        <v>52.941994305057392</v>
      </c>
      <c r="X45" s="113">
        <f t="shared" si="9"/>
        <v>49.061474434328048</v>
      </c>
      <c r="Y45" s="113">
        <f t="shared" si="9"/>
        <v>46.565696954397914</v>
      </c>
      <c r="Z45" s="113">
        <f t="shared" si="9"/>
        <v>44.962578349342145</v>
      </c>
      <c r="AA45" s="113">
        <f t="shared" si="9"/>
        <v>43.21538592437043</v>
      </c>
      <c r="AB45" s="113">
        <f t="shared" si="9"/>
        <v>43.217952817499224</v>
      </c>
      <c r="AC45" s="113">
        <f t="shared" si="9"/>
        <v>42.85170355899605</v>
      </c>
      <c r="AD45" s="113">
        <f t="shared" si="9"/>
        <v>42.179350970820416</v>
      </c>
      <c r="AE45" s="113">
        <f>AE85</f>
        <v>41.641974872372792</v>
      </c>
      <c r="AF45" s="114">
        <f t="shared" si="9"/>
        <v>38.044070708543615</v>
      </c>
      <c r="AG45" s="114">
        <f t="shared" si="9"/>
        <v>31.076949999344478</v>
      </c>
      <c r="AH45" s="114">
        <f t="shared" si="9"/>
        <v>24.10982929014536</v>
      </c>
      <c r="AI45" s="114">
        <f t="shared" si="9"/>
        <v>17.142708580946231</v>
      </c>
      <c r="AJ45" s="114">
        <f t="shared" si="9"/>
        <v>10.175587871747112</v>
      </c>
      <c r="AK45" s="114">
        <f t="shared" si="9"/>
        <v>3.2084671625479846</v>
      </c>
      <c r="AL45" s="114">
        <f t="shared" si="9"/>
        <v>1.9466629923578473</v>
      </c>
      <c r="AM45" s="85"/>
      <c r="AN45" s="85"/>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row>
    <row r="46" spans="2:71" x14ac:dyDescent="0.3">
      <c r="B46" s="38" t="s">
        <v>127</v>
      </c>
      <c r="C46" s="110">
        <f>C86</f>
        <v>13.879954692912861</v>
      </c>
      <c r="D46" s="110">
        <f t="shared" si="9"/>
        <v>13.773073624666303</v>
      </c>
      <c r="E46" s="110">
        <f t="shared" si="9"/>
        <v>13.577060762049875</v>
      </c>
      <c r="F46" s="110">
        <f t="shared" si="9"/>
        <v>13.83094344085147</v>
      </c>
      <c r="G46" s="110">
        <f t="shared" si="9"/>
        <v>13.884008609136366</v>
      </c>
      <c r="H46" s="110">
        <f t="shared" si="9"/>
        <v>13.797017882539933</v>
      </c>
      <c r="I46" s="110">
        <f t="shared" si="9"/>
        <v>13.834293383136867</v>
      </c>
      <c r="J46" s="110">
        <f t="shared" si="9"/>
        <v>13.922339920123108</v>
      </c>
      <c r="K46" s="110">
        <f t="shared" si="9"/>
        <v>13.901941179028292</v>
      </c>
      <c r="L46" s="110">
        <f t="shared" si="9"/>
        <v>13.682655623157373</v>
      </c>
      <c r="M46" s="110">
        <f t="shared" si="9"/>
        <v>13.474658701247506</v>
      </c>
      <c r="N46" s="110">
        <f t="shared" si="9"/>
        <v>13.364678517399717</v>
      </c>
      <c r="O46" s="110">
        <f t="shared" si="9"/>
        <v>13.130305562019046</v>
      </c>
      <c r="P46" s="110">
        <f t="shared" si="9"/>
        <v>12.93797278768362</v>
      </c>
      <c r="Q46" s="110">
        <f t="shared" si="9"/>
        <v>13.073560475148071</v>
      </c>
      <c r="R46" s="110">
        <f t="shared" si="9"/>
        <v>12.866026450623337</v>
      </c>
      <c r="S46" s="110">
        <f t="shared" si="9"/>
        <v>12.661957686663172</v>
      </c>
      <c r="T46" s="110">
        <f t="shared" si="9"/>
        <v>12.286759081400795</v>
      </c>
      <c r="U46" s="110">
        <f t="shared" si="9"/>
        <v>12.000155187402335</v>
      </c>
      <c r="V46" s="110">
        <f t="shared" si="9"/>
        <v>11.371109760628372</v>
      </c>
      <c r="W46" s="110">
        <f t="shared" si="9"/>
        <v>11.525312652372904</v>
      </c>
      <c r="X46" s="110">
        <f t="shared" si="9"/>
        <v>11.069998034386614</v>
      </c>
      <c r="Y46" s="110">
        <f t="shared" si="9"/>
        <v>10.728603909856012</v>
      </c>
      <c r="Z46" s="110">
        <f t="shared" si="9"/>
        <v>10.645132145548025</v>
      </c>
      <c r="AA46" s="110">
        <f t="shared" si="9"/>
        <v>10.630976270993109</v>
      </c>
      <c r="AB46" s="110">
        <f t="shared" si="9"/>
        <v>10.521231269456244</v>
      </c>
      <c r="AC46" s="110">
        <f t="shared" si="9"/>
        <v>10.434232300115838</v>
      </c>
      <c r="AD46" s="110">
        <f t="shared" si="9"/>
        <v>10.535678803096239</v>
      </c>
      <c r="AE46" s="110">
        <f t="shared" si="9"/>
        <v>10.137262160381738</v>
      </c>
      <c r="AF46" s="110">
        <f t="shared" si="9"/>
        <v>10.058366380603417</v>
      </c>
      <c r="AG46" s="110">
        <f t="shared" si="9"/>
        <v>9.540547424057003</v>
      </c>
      <c r="AH46" s="110">
        <f t="shared" si="9"/>
        <v>9.0227284675105857</v>
      </c>
      <c r="AI46" s="110">
        <f t="shared" si="9"/>
        <v>8.5049095109641684</v>
      </c>
      <c r="AJ46" s="110">
        <f t="shared" si="9"/>
        <v>7.9870905544177511</v>
      </c>
      <c r="AK46" s="110">
        <f t="shared" si="9"/>
        <v>7.4692715978713338</v>
      </c>
      <c r="AL46" s="110">
        <f t="shared" si="9"/>
        <v>6.9514526413249165</v>
      </c>
      <c r="AM46" s="85"/>
      <c r="AN46" s="85"/>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row>
    <row r="47" spans="2:71" x14ac:dyDescent="0.3">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E47" s="38"/>
      <c r="AL47" s="85"/>
      <c r="AM47" s="85"/>
      <c r="AN47" s="85"/>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row>
    <row r="48" spans="2:71" x14ac:dyDescent="0.3">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E48" s="38"/>
      <c r="AL48" s="85"/>
      <c r="AM48" s="85"/>
      <c r="AN48" s="85"/>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row>
    <row r="49" spans="2:69" x14ac:dyDescent="0.3">
      <c r="B49" s="109" t="str">
        <f>B42&amp;", from 1990"</f>
        <v>Net total, from 1990</v>
      </c>
      <c r="C49" s="115">
        <f t="shared" ref="C49:AL53" si="10">C42/$C42-1</f>
        <v>0</v>
      </c>
      <c r="D49" s="115">
        <f t="shared" si="10"/>
        <v>3.0857713643799523E-2</v>
      </c>
      <c r="E49" s="115">
        <f t="shared" si="10"/>
        <v>2.2624070862262036E-2</v>
      </c>
      <c r="F49" s="115">
        <f t="shared" si="10"/>
        <v>0.1422211108282454</v>
      </c>
      <c r="G49" s="115">
        <f t="shared" si="10"/>
        <v>0.14810946260232161</v>
      </c>
      <c r="H49" s="115">
        <f t="shared" si="10"/>
        <v>5.1685673235079221E-2</v>
      </c>
      <c r="I49" s="115">
        <f t="shared" si="10"/>
        <v>9.4261642255115241E-2</v>
      </c>
      <c r="J49" s="115">
        <f t="shared" si="10"/>
        <v>-6.0898070822547057E-2</v>
      </c>
      <c r="K49" s="115">
        <f t="shared" si="10"/>
        <v>-6.4823162308066506E-2</v>
      </c>
      <c r="L49" s="115">
        <f t="shared" si="10"/>
        <v>-0.1308459346917159</v>
      </c>
      <c r="M49" s="115">
        <f t="shared" si="10"/>
        <v>-0.22657472100987452</v>
      </c>
      <c r="N49" s="115">
        <f t="shared" si="10"/>
        <v>-0.23689752964955524</v>
      </c>
      <c r="O49" s="115">
        <f t="shared" si="10"/>
        <v>-0.2063983750716043</v>
      </c>
      <c r="P49" s="115">
        <f t="shared" si="10"/>
        <v>-0.12924004167621705</v>
      </c>
      <c r="Q49" s="115">
        <f t="shared" si="10"/>
        <v>2.4173768844018007E-2</v>
      </c>
      <c r="R49" s="115">
        <f t="shared" si="10"/>
        <v>-6.0005168824851962E-2</v>
      </c>
      <c r="S49" s="115">
        <f t="shared" si="10"/>
        <v>-0.34711467312981559</v>
      </c>
      <c r="T49" s="115">
        <f t="shared" si="10"/>
        <v>-0.3279649021567953</v>
      </c>
      <c r="U49" s="115">
        <f t="shared" si="10"/>
        <v>-0.41818719086635348</v>
      </c>
      <c r="V49" s="115">
        <f t="shared" si="10"/>
        <v>-0.54528947041887621</v>
      </c>
      <c r="W49" s="115">
        <f t="shared" si="10"/>
        <v>-0.47244753662878991</v>
      </c>
      <c r="X49" s="115">
        <f t="shared" si="10"/>
        <v>-0.55599853776740593</v>
      </c>
      <c r="Y49" s="115">
        <f t="shared" si="10"/>
        <v>-0.64997175330014478</v>
      </c>
      <c r="Z49" s="115">
        <f t="shared" si="10"/>
        <v>-0.64301356139750765</v>
      </c>
      <c r="AA49" s="115">
        <f t="shared" si="10"/>
        <v>-0.65046275926197006</v>
      </c>
      <c r="AB49" s="115">
        <f t="shared" si="10"/>
        <v>-0.67990698746504163</v>
      </c>
      <c r="AC49" s="115">
        <f t="shared" si="10"/>
        <v>-0.76844339724621502</v>
      </c>
      <c r="AD49" s="115">
        <f t="shared" si="10"/>
        <v>-0.73711413310604046</v>
      </c>
      <c r="AE49" s="115">
        <f t="shared" si="10"/>
        <v>-0.73335026221137301</v>
      </c>
      <c r="AF49" s="115">
        <f t="shared" si="10"/>
        <v>-0.86067601804943505</v>
      </c>
      <c r="AG49" s="115">
        <f t="shared" si="10"/>
        <v>-1.051298385596477</v>
      </c>
      <c r="AH49" s="115">
        <f t="shared" si="10"/>
        <v>-1.2034885563128146</v>
      </c>
      <c r="AI49" s="115">
        <f t="shared" si="10"/>
        <v>-1.3638537573692173</v>
      </c>
      <c r="AJ49" s="115">
        <f t="shared" si="10"/>
        <v>-1.5491825546409161</v>
      </c>
      <c r="AK49" s="115">
        <f t="shared" si="10"/>
        <v>-1.7345113519126156</v>
      </c>
      <c r="AL49" s="115">
        <f t="shared" si="10"/>
        <v>-1.7643696964974076</v>
      </c>
      <c r="AM49" s="85"/>
      <c r="AN49" s="85"/>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row>
    <row r="50" spans="2:69" x14ac:dyDescent="0.3">
      <c r="B50" s="109" t="str">
        <f>B43&amp;", from 1990"</f>
        <v>Total GHG, excl. LULUCF, from 1990</v>
      </c>
      <c r="C50" s="115">
        <f t="shared" si="10"/>
        <v>0</v>
      </c>
      <c r="D50" s="115">
        <f t="shared" si="10"/>
        <v>3.4160170188886063E-3</v>
      </c>
      <c r="E50" s="115">
        <f t="shared" si="10"/>
        <v>-3.016105803828939E-3</v>
      </c>
      <c r="F50" s="115">
        <f t="shared" si="10"/>
        <v>1.2847201662145036E-3</v>
      </c>
      <c r="G50" s="115">
        <f t="shared" si="10"/>
        <v>3.6578145941782214E-2</v>
      </c>
      <c r="H50" s="115">
        <f t="shared" si="10"/>
        <v>2.7190566274824635E-2</v>
      </c>
      <c r="I50" s="115">
        <f t="shared" si="10"/>
        <v>8.2925264133116405E-2</v>
      </c>
      <c r="J50" s="115">
        <f t="shared" si="10"/>
        <v>1.2634191622055146E-2</v>
      </c>
      <c r="K50" s="115">
        <f t="shared" si="10"/>
        <v>1.9168638012681871E-2</v>
      </c>
      <c r="L50" s="115">
        <f t="shared" si="10"/>
        <v>-2.4307288755831991E-2</v>
      </c>
      <c r="M50" s="115">
        <f t="shared" si="10"/>
        <v>-4.3131000683481635E-2</v>
      </c>
      <c r="N50" s="115">
        <f t="shared" si="10"/>
        <v>-3.1617111397764353E-2</v>
      </c>
      <c r="O50" s="115">
        <f t="shared" si="10"/>
        <v>-2.1673476291983573E-2</v>
      </c>
      <c r="P50" s="115">
        <f t="shared" si="10"/>
        <v>-1.6403775143953858E-2</v>
      </c>
      <c r="Q50" s="115">
        <f t="shared" si="10"/>
        <v>-2.429974914007238E-2</v>
      </c>
      <c r="R50" s="115">
        <f t="shared" si="10"/>
        <v>-6.4071074057705513E-2</v>
      </c>
      <c r="S50" s="115">
        <f t="shared" si="10"/>
        <v>-6.9362532247702391E-2</v>
      </c>
      <c r="T50" s="115">
        <f t="shared" si="10"/>
        <v>-8.5070874605596258E-2</v>
      </c>
      <c r="U50" s="115">
        <f t="shared" si="10"/>
        <v>-0.1184449189896144</v>
      </c>
      <c r="V50" s="115">
        <f t="shared" si="10"/>
        <v>-0.17824241821461062</v>
      </c>
      <c r="W50" s="115">
        <f t="shared" si="10"/>
        <v>-9.4368549316822037E-2</v>
      </c>
      <c r="X50" s="115">
        <f t="shared" si="10"/>
        <v>-0.15527799727205605</v>
      </c>
      <c r="Y50" s="115">
        <f t="shared" si="10"/>
        <v>-0.19513435171356486</v>
      </c>
      <c r="Z50" s="115">
        <f t="shared" si="10"/>
        <v>-0.21882743515388581</v>
      </c>
      <c r="AA50" s="115">
        <f t="shared" si="10"/>
        <v>-0.24357071187726387</v>
      </c>
      <c r="AB50" s="115">
        <f t="shared" si="10"/>
        <v>-0.24507634117031274</v>
      </c>
      <c r="AC50" s="115">
        <f t="shared" si="10"/>
        <v>-0.25144353517102702</v>
      </c>
      <c r="AD50" s="115">
        <f t="shared" si="10"/>
        <v>-0.2594635771200513</v>
      </c>
      <c r="AE50" s="115">
        <f t="shared" si="10"/>
        <v>-0.27260951694156521</v>
      </c>
      <c r="AF50" s="115">
        <f t="shared" si="10"/>
        <v>-0.32426090155733445</v>
      </c>
      <c r="AG50" s="115">
        <f t="shared" si="10"/>
        <v>-0.4294087212458676</v>
      </c>
      <c r="AH50" s="115">
        <f t="shared" si="10"/>
        <v>-0.53455654093440064</v>
      </c>
      <c r="AI50" s="115">
        <f t="shared" si="10"/>
        <v>-0.63970436062293379</v>
      </c>
      <c r="AJ50" s="115">
        <f t="shared" si="10"/>
        <v>-0.74485218031146683</v>
      </c>
      <c r="AK50" s="115">
        <f t="shared" si="10"/>
        <v>-0.85</v>
      </c>
      <c r="AL50" s="115">
        <f t="shared" si="10"/>
        <v>-0.875</v>
      </c>
      <c r="AM50" s="85"/>
      <c r="AN50" s="85"/>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row>
    <row r="51" spans="2:69" x14ac:dyDescent="0.3">
      <c r="B51" s="109" t="str">
        <f>B44&amp;", from 1990"</f>
        <v>LULUCF, from 1990</v>
      </c>
      <c r="C51" s="115">
        <f t="shared" si="10"/>
        <v>0</v>
      </c>
      <c r="D51" s="115">
        <f t="shared" si="10"/>
        <v>-2.5783601548458934E-2</v>
      </c>
      <c r="E51" s="115">
        <f t="shared" si="10"/>
        <v>-3.0298798593662246E-2</v>
      </c>
      <c r="F51" s="115">
        <f t="shared" si="10"/>
        <v>-0.14868009089631107</v>
      </c>
      <c r="G51" s="115">
        <f t="shared" si="10"/>
        <v>-8.2097894731498422E-2</v>
      </c>
      <c r="H51" s="115">
        <f t="shared" si="10"/>
        <v>1.1262966422935783E-3</v>
      </c>
      <c r="I51" s="115">
        <f t="shared" si="10"/>
        <v>7.0862674796088987E-2</v>
      </c>
      <c r="J51" s="115">
        <f t="shared" si="10"/>
        <v>9.0876949171795562E-2</v>
      </c>
      <c r="K51" s="115">
        <f t="shared" si="10"/>
        <v>0.1085409740483585</v>
      </c>
      <c r="L51" s="115">
        <f t="shared" si="10"/>
        <v>8.9056249458691727E-2</v>
      </c>
      <c r="M51" s="115">
        <f t="shared" si="10"/>
        <v>0.15206417020268237</v>
      </c>
      <c r="N51" s="115">
        <f t="shared" si="10"/>
        <v>0.18681362173906546</v>
      </c>
      <c r="O51" s="115">
        <f t="shared" si="10"/>
        <v>0.17488494565924029</v>
      </c>
      <c r="P51" s="115">
        <f t="shared" si="10"/>
        <v>0.10366081081589096</v>
      </c>
      <c r="Q51" s="115">
        <f t="shared" si="10"/>
        <v>-7.5878492797926134E-2</v>
      </c>
      <c r="R51" s="115">
        <f t="shared" si="10"/>
        <v>-6.8397442195692104E-2</v>
      </c>
      <c r="S51" s="115">
        <f t="shared" si="10"/>
        <v>0.22618248017909659</v>
      </c>
      <c r="T51" s="115">
        <f t="shared" si="10"/>
        <v>0.17338300504058335</v>
      </c>
      <c r="U51" s="115">
        <f t="shared" si="10"/>
        <v>0.20049891771783002</v>
      </c>
      <c r="V51" s="115">
        <f t="shared" si="10"/>
        <v>0.21231775986506629</v>
      </c>
      <c r="W51" s="115">
        <f t="shared" si="10"/>
        <v>0.3079302723900208</v>
      </c>
      <c r="X51" s="115">
        <f t="shared" si="10"/>
        <v>0.27111280117236602</v>
      </c>
      <c r="Y51" s="115">
        <f t="shared" si="10"/>
        <v>0.28884004746535252</v>
      </c>
      <c r="Z51" s="115">
        <f t="shared" si="10"/>
        <v>0.23253216032500679</v>
      </c>
      <c r="AA51" s="115">
        <f t="shared" si="10"/>
        <v>0.18938694172987325</v>
      </c>
      <c r="AB51" s="115">
        <f t="shared" si="10"/>
        <v>0.21760966497382461</v>
      </c>
      <c r="AC51" s="115">
        <f t="shared" si="10"/>
        <v>0.29867546724745142</v>
      </c>
      <c r="AD51" s="115">
        <f t="shared" si="10"/>
        <v>0.24878539282924783</v>
      </c>
      <c r="AE51" s="115">
        <f t="shared" si="10"/>
        <v>0.21764639559195031</v>
      </c>
      <c r="AF51" s="115">
        <f t="shared" si="10"/>
        <v>0.24651710132714344</v>
      </c>
      <c r="AG51" s="115">
        <f t="shared" si="10"/>
        <v>0.2323193503897989</v>
      </c>
      <c r="AH51" s="115">
        <f t="shared" si="10"/>
        <v>0.17722742649001955</v>
      </c>
      <c r="AI51" s="115">
        <f t="shared" si="10"/>
        <v>0.13083422741652129</v>
      </c>
      <c r="AJ51" s="115">
        <f t="shared" si="10"/>
        <v>0.1110037987693322</v>
      </c>
      <c r="AK51" s="115">
        <f t="shared" si="10"/>
        <v>9.1173370122143105E-2</v>
      </c>
      <c r="AL51" s="115">
        <f t="shared" si="10"/>
        <v>7.1342941474954014E-2</v>
      </c>
      <c r="AM51" s="85"/>
      <c r="AN51" s="85"/>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row>
    <row r="52" spans="2:69" x14ac:dyDescent="0.3">
      <c r="B52" s="109" t="str">
        <f>B45&amp;", from 1990"</f>
        <v>Energy related CO₂, from 1990</v>
      </c>
      <c r="C52" s="115">
        <f t="shared" si="10"/>
        <v>0</v>
      </c>
      <c r="D52" s="115">
        <f t="shared" si="10"/>
        <v>6.1085448866298186E-3</v>
      </c>
      <c r="E52" s="115">
        <f t="shared" si="10"/>
        <v>1.5390055109765211E-3</v>
      </c>
      <c r="F52" s="115">
        <f t="shared" si="10"/>
        <v>2.4511654033780861E-3</v>
      </c>
      <c r="G52" s="115">
        <f t="shared" si="10"/>
        <v>4.5367071036581663E-2</v>
      </c>
      <c r="H52" s="115">
        <f t="shared" si="10"/>
        <v>3.5223737486977047E-2</v>
      </c>
      <c r="I52" s="115">
        <f t="shared" si="10"/>
        <v>0.10380757523070971</v>
      </c>
      <c r="J52" s="115">
        <f t="shared" si="10"/>
        <v>1.4954702028249667E-2</v>
      </c>
      <c r="K52" s="115">
        <f t="shared" si="10"/>
        <v>2.342783820808636E-2</v>
      </c>
      <c r="L52" s="115">
        <f t="shared" si="10"/>
        <v>-2.6751841051427139E-2</v>
      </c>
      <c r="M52" s="115">
        <f t="shared" si="10"/>
        <v>-4.650523405993745E-2</v>
      </c>
      <c r="N52" s="115">
        <f t="shared" si="10"/>
        <v>-3.0283333519699696E-2</v>
      </c>
      <c r="O52" s="115">
        <f t="shared" si="10"/>
        <v>-1.384130643003334E-2</v>
      </c>
      <c r="P52" s="115">
        <f t="shared" si="10"/>
        <v>-3.9389183480283974E-3</v>
      </c>
      <c r="Q52" s="115">
        <f t="shared" si="10"/>
        <v>-1.6113464467575445E-2</v>
      </c>
      <c r="R52" s="115">
        <f t="shared" si="10"/>
        <v>-6.1896312664000863E-2</v>
      </c>
      <c r="S52" s="115">
        <f t="shared" si="10"/>
        <v>-6.4908325228858366E-2</v>
      </c>
      <c r="T52" s="115">
        <f t="shared" si="10"/>
        <v>-7.7874016748591068E-2</v>
      </c>
      <c r="U52" s="115">
        <f t="shared" si="10"/>
        <v>-0.11433027771540061</v>
      </c>
      <c r="V52" s="115">
        <f t="shared" si="10"/>
        <v>-0.17763429918267537</v>
      </c>
      <c r="W52" s="115">
        <f t="shared" si="10"/>
        <v>-7.613608458084653E-2</v>
      </c>
      <c r="X52" s="115">
        <f t="shared" si="10"/>
        <v>-0.14385307047632057</v>
      </c>
      <c r="Y52" s="115">
        <f t="shared" si="10"/>
        <v>-0.18740561859789628</v>
      </c>
      <c r="Z52" s="115">
        <f t="shared" si="10"/>
        <v>-0.21538082902941258</v>
      </c>
      <c r="AA52" s="115">
        <f t="shared" si="10"/>
        <v>-0.24587019868602289</v>
      </c>
      <c r="AB52" s="115">
        <f t="shared" si="10"/>
        <v>-0.24582540513474926</v>
      </c>
      <c r="AC52" s="115">
        <f t="shared" si="10"/>
        <v>-0.25221663535608196</v>
      </c>
      <c r="AD52" s="115">
        <f t="shared" si="10"/>
        <v>-0.26394951967235725</v>
      </c>
      <c r="AE52" s="115">
        <f t="shared" si="10"/>
        <v>-0.2733269976627748</v>
      </c>
      <c r="AF52" s="115">
        <f t="shared" si="10"/>
        <v>-0.33611220006646614</v>
      </c>
      <c r="AG52" s="115">
        <f t="shared" si="10"/>
        <v>-0.45769189312656877</v>
      </c>
      <c r="AH52" s="115">
        <f t="shared" si="10"/>
        <v>-0.57927158618667129</v>
      </c>
      <c r="AI52" s="115">
        <f t="shared" si="10"/>
        <v>-0.70085127924677382</v>
      </c>
      <c r="AJ52" s="115">
        <f t="shared" si="10"/>
        <v>-0.82243097230687623</v>
      </c>
      <c r="AK52" s="115">
        <f t="shared" si="10"/>
        <v>-0.94401066536697875</v>
      </c>
      <c r="AL52" s="115">
        <f t="shared" si="10"/>
        <v>-0.96602977054928429</v>
      </c>
      <c r="AM52" s="85"/>
      <c r="AN52" s="85"/>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row>
    <row r="53" spans="2:69" x14ac:dyDescent="0.3">
      <c r="B53" s="109" t="str">
        <f>B46&amp;", from 1990"</f>
        <v>Non-CO₂, from 1990</v>
      </c>
      <c r="C53" s="115">
        <f t="shared" si="10"/>
        <v>0</v>
      </c>
      <c r="D53" s="115">
        <f t="shared" si="10"/>
        <v>-7.7003902830555804E-3</v>
      </c>
      <c r="E53" s="115">
        <f t="shared" si="10"/>
        <v>-2.1822400545561171E-2</v>
      </c>
      <c r="F53" s="115">
        <f t="shared" si="10"/>
        <v>-3.5310815593955214E-3</v>
      </c>
      <c r="G53" s="115">
        <f t="shared" si="10"/>
        <v>2.920698455575188E-4</v>
      </c>
      <c r="H53" s="115">
        <f t="shared" si="10"/>
        <v>-5.9752940270961785E-3</v>
      </c>
      <c r="I53" s="115">
        <f t="shared" si="10"/>
        <v>-3.2897304628313195E-3</v>
      </c>
      <c r="J53" s="115">
        <f t="shared" si="10"/>
        <v>3.0537006890871687E-3</v>
      </c>
      <c r="K53" s="115">
        <f t="shared" si="10"/>
        <v>1.5840459570561904E-3</v>
      </c>
      <c r="L53" s="115">
        <f t="shared" si="10"/>
        <v>-1.4214676785380909E-2</v>
      </c>
      <c r="M53" s="115">
        <f t="shared" si="10"/>
        <v>-2.920009471445173E-2</v>
      </c>
      <c r="N53" s="115">
        <f t="shared" si="10"/>
        <v>-3.7123764948328364E-2</v>
      </c>
      <c r="O53" s="115">
        <f t="shared" si="10"/>
        <v>-5.4009479676225935E-2</v>
      </c>
      <c r="P53" s="115">
        <f t="shared" si="10"/>
        <v>-6.7866353029972015E-2</v>
      </c>
      <c r="Q53" s="115">
        <f t="shared" si="10"/>
        <v>-5.809775576403986E-2</v>
      </c>
      <c r="R53" s="115">
        <f t="shared" si="10"/>
        <v>-7.3049823628548172E-2</v>
      </c>
      <c r="S53" s="115">
        <f t="shared" si="10"/>
        <v>-8.7752232136002695E-2</v>
      </c>
      <c r="T53" s="115">
        <f t="shared" si="10"/>
        <v>-0.11478392017558636</v>
      </c>
      <c r="U53" s="115">
        <f t="shared" si="10"/>
        <v>-0.13543268311029544</v>
      </c>
      <c r="V53" s="115">
        <f t="shared" si="10"/>
        <v>-0.1807531067493694</v>
      </c>
      <c r="W53" s="115">
        <f t="shared" si="10"/>
        <v>-0.16964335205951664</v>
      </c>
      <c r="X53" s="115">
        <f t="shared" si="10"/>
        <v>-0.20244710596649262</v>
      </c>
      <c r="Y53" s="115">
        <f t="shared" si="10"/>
        <v>-0.22704330473542078</v>
      </c>
      <c r="Z53" s="115">
        <f t="shared" si="10"/>
        <v>-0.23305714023811219</v>
      </c>
      <c r="AA53" s="115">
        <f t="shared" si="10"/>
        <v>-0.2340770192555951</v>
      </c>
      <c r="AB53" s="115">
        <f t="shared" si="10"/>
        <v>-0.24198374546363532</v>
      </c>
      <c r="AC53" s="115">
        <f t="shared" si="10"/>
        <v>-0.24825170319586254</v>
      </c>
      <c r="AD53" s="115">
        <f t="shared" si="10"/>
        <v>-0.24094285347517863</v>
      </c>
      <c r="AE53" s="115">
        <f t="shared" si="10"/>
        <v>-0.26964731624391769</v>
      </c>
      <c r="AF53" s="115">
        <f t="shared" si="10"/>
        <v>-0.27533146878791737</v>
      </c>
      <c r="AG53" s="115">
        <f t="shared" si="10"/>
        <v>-0.31263843181502382</v>
      </c>
      <c r="AH53" s="115">
        <f t="shared" si="10"/>
        <v>-0.34994539484213061</v>
      </c>
      <c r="AI53" s="115">
        <f t="shared" si="10"/>
        <v>-0.3872523578692374</v>
      </c>
      <c r="AJ53" s="115">
        <f t="shared" si="10"/>
        <v>-0.42455932089634418</v>
      </c>
      <c r="AK53" s="115">
        <f t="shared" si="10"/>
        <v>-0.46186628392345097</v>
      </c>
      <c r="AL53" s="115">
        <f t="shared" si="10"/>
        <v>-0.49917324695055776</v>
      </c>
      <c r="AM53" s="85"/>
      <c r="AN53" s="85"/>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row>
    <row r="54" spans="2:69" x14ac:dyDescent="0.3">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E54" s="38"/>
      <c r="AL54" s="85"/>
      <c r="AM54" s="85"/>
      <c r="AN54" s="85"/>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row>
    <row r="55" spans="2:69" x14ac:dyDescent="0.3">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E55" s="38"/>
      <c r="AL55" s="85"/>
      <c r="AM55" s="85"/>
      <c r="AN55" s="85"/>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row>
    <row r="56" spans="2:69" x14ac:dyDescent="0.3">
      <c r="B56" s="109" t="str">
        <f>B42&amp;", from 2005"</f>
        <v>Net total, from 2005</v>
      </c>
      <c r="C56" s="115"/>
      <c r="D56" s="115"/>
      <c r="E56" s="115"/>
      <c r="F56" s="115"/>
      <c r="G56" s="115"/>
      <c r="H56" s="115"/>
      <c r="I56" s="115"/>
      <c r="J56" s="115"/>
      <c r="K56" s="115"/>
      <c r="L56" s="115"/>
      <c r="M56" s="115"/>
      <c r="N56" s="115"/>
      <c r="O56" s="115"/>
      <c r="P56" s="115"/>
      <c r="Q56" s="115"/>
      <c r="R56" s="115">
        <f t="shared" ref="R56:AL60" si="11">R42/$R42-1</f>
        <v>0</v>
      </c>
      <c r="S56" s="115">
        <f t="shared" si="11"/>
        <v>-0.30543732240104937</v>
      </c>
      <c r="T56" s="115">
        <f t="shared" si="11"/>
        <v>-0.28506511359956055</v>
      </c>
      <c r="U56" s="115">
        <f t="shared" si="11"/>
        <v>-0.38104679958049892</v>
      </c>
      <c r="V56" s="115">
        <f t="shared" si="11"/>
        <v>-0.51626273411241974</v>
      </c>
      <c r="W56" s="115">
        <f t="shared" si="11"/>
        <v>-0.43877088907852524</v>
      </c>
      <c r="X56" s="115">
        <f t="shared" si="11"/>
        <v>-0.52765542159681944</v>
      </c>
      <c r="Y56" s="115">
        <f t="shared" si="11"/>
        <v>-0.62762747720403711</v>
      </c>
      <c r="Z56" s="115">
        <f t="shared" si="11"/>
        <v>-0.62022510468892622</v>
      </c>
      <c r="AA56" s="115">
        <f t="shared" si="11"/>
        <v>-0.62814982684420606</v>
      </c>
      <c r="AB56" s="115">
        <f t="shared" si="11"/>
        <v>-0.65947364611059667</v>
      </c>
      <c r="AC56" s="115">
        <f t="shared" si="11"/>
        <v>-0.75366183400785169</v>
      </c>
      <c r="AD56" s="115">
        <f t="shared" si="11"/>
        <v>-0.7203326463345453</v>
      </c>
      <c r="AE56" s="115">
        <f t="shared" si="11"/>
        <v>-0.71632850634373058</v>
      </c>
      <c r="AF56" s="115">
        <f t="shared" si="11"/>
        <v>-0.85178218291223251</v>
      </c>
      <c r="AG56" s="115">
        <f t="shared" si="11"/>
        <v>-1.0545730507181039</v>
      </c>
      <c r="AH56" s="115">
        <f t="shared" si="11"/>
        <v>-1.2164783779272705</v>
      </c>
      <c r="AI56" s="115">
        <f t="shared" si="11"/>
        <v>-1.3870805937457551</v>
      </c>
      <c r="AJ56" s="115">
        <f t="shared" si="11"/>
        <v>-1.5842399728457526</v>
      </c>
      <c r="AK56" s="115">
        <f t="shared" si="11"/>
        <v>-1.7813993519457503</v>
      </c>
      <c r="AL56" s="115">
        <f t="shared" si="11"/>
        <v>-1.8131637229768804</v>
      </c>
      <c r="AM56" s="85"/>
      <c r="AN56" s="85"/>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row>
    <row r="57" spans="2:69" x14ac:dyDescent="0.3">
      <c r="B57" s="109" t="str">
        <f>B43&amp;", from 2005"</f>
        <v>Total GHG, excl. LULUCF, from 2005</v>
      </c>
      <c r="C57" s="115"/>
      <c r="D57" s="115"/>
      <c r="E57" s="115"/>
      <c r="F57" s="115"/>
      <c r="G57" s="115"/>
      <c r="H57" s="115"/>
      <c r="I57" s="115"/>
      <c r="J57" s="115"/>
      <c r="K57" s="115"/>
      <c r="L57" s="115"/>
      <c r="M57" s="115"/>
      <c r="N57" s="115"/>
      <c r="O57" s="115"/>
      <c r="P57" s="115"/>
      <c r="Q57" s="115"/>
      <c r="R57" s="115">
        <f t="shared" si="11"/>
        <v>0</v>
      </c>
      <c r="S57" s="115">
        <f t="shared" si="11"/>
        <v>-5.6536966037986636E-3</v>
      </c>
      <c r="T57" s="115">
        <f t="shared" si="11"/>
        <v>-2.2437388102678923E-2</v>
      </c>
      <c r="U57" s="115">
        <f t="shared" si="11"/>
        <v>-5.8096126131762849E-2</v>
      </c>
      <c r="V57" s="115">
        <f t="shared" si="11"/>
        <v>-0.12198719474553821</v>
      </c>
      <c r="W57" s="115">
        <f t="shared" si="11"/>
        <v>-3.2371555595007373E-2</v>
      </c>
      <c r="X57" s="115">
        <f t="shared" si="11"/>
        <v>-9.7450693836097946E-2</v>
      </c>
      <c r="Y57" s="115">
        <f t="shared" si="11"/>
        <v>-0.14003550272143228</v>
      </c>
      <c r="Z57" s="115">
        <f t="shared" si="11"/>
        <v>-0.16535054832328366</v>
      </c>
      <c r="AA57" s="115">
        <f t="shared" si="11"/>
        <v>-0.19178768050024508</v>
      </c>
      <c r="AB57" s="115">
        <f t="shared" si="11"/>
        <v>-0.19339638095955936</v>
      </c>
      <c r="AC57" s="115">
        <f t="shared" si="11"/>
        <v>-0.20019945523606375</v>
      </c>
      <c r="AD57" s="115">
        <f t="shared" si="11"/>
        <v>-0.20876852680413138</v>
      </c>
      <c r="AE57" s="115">
        <f t="shared" si="11"/>
        <v>-0.22281440086265414</v>
      </c>
      <c r="AF57" s="115">
        <f t="shared" si="11"/>
        <v>-0.27800169466679259</v>
      </c>
      <c r="AG57" s="115">
        <f t="shared" si="11"/>
        <v>-0.3903476397209753</v>
      </c>
      <c r="AH57" s="115">
        <f t="shared" si="11"/>
        <v>-0.50269358477515769</v>
      </c>
      <c r="AI57" s="115">
        <f t="shared" si="11"/>
        <v>-0.61503952982934029</v>
      </c>
      <c r="AJ57" s="115">
        <f t="shared" si="11"/>
        <v>-0.72738547488352279</v>
      </c>
      <c r="AK57" s="115">
        <f t="shared" si="11"/>
        <v>-0.83973141993770539</v>
      </c>
      <c r="AL57" s="115">
        <f t="shared" si="11"/>
        <v>-0.86644284994808785</v>
      </c>
      <c r="AM57" s="85"/>
      <c r="AN57" s="85"/>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row>
    <row r="58" spans="2:69" x14ac:dyDescent="0.3">
      <c r="B58" s="109" t="str">
        <f>B44&amp;", from 2005"</f>
        <v>LULUCF, from 2005</v>
      </c>
      <c r="C58" s="115"/>
      <c r="D58" s="115"/>
      <c r="E58" s="115"/>
      <c r="F58" s="115"/>
      <c r="G58" s="115"/>
      <c r="H58" s="115"/>
      <c r="I58" s="115"/>
      <c r="J58" s="115"/>
      <c r="K58" s="115"/>
      <c r="L58" s="115"/>
      <c r="M58" s="115"/>
      <c r="N58" s="115"/>
      <c r="O58" s="115"/>
      <c r="P58" s="115"/>
      <c r="Q58" s="115"/>
      <c r="R58" s="115">
        <f t="shared" si="11"/>
        <v>0</v>
      </c>
      <c r="S58" s="115">
        <f t="shared" si="11"/>
        <v>0.31620772174464995</v>
      </c>
      <c r="T58" s="115">
        <f t="shared" si="11"/>
        <v>0.25953175547964058</v>
      </c>
      <c r="U58" s="115">
        <f t="shared" si="11"/>
        <v>0.28863849466803027</v>
      </c>
      <c r="V58" s="115">
        <f t="shared" si="11"/>
        <v>0.30132506583319763</v>
      </c>
      <c r="W58" s="115">
        <f t="shared" si="11"/>
        <v>0.40395736511574087</v>
      </c>
      <c r="X58" s="115">
        <f t="shared" si="11"/>
        <v>0.36443678747324282</v>
      </c>
      <c r="Y58" s="115">
        <f t="shared" si="11"/>
        <v>0.38346555263117454</v>
      </c>
      <c r="Z58" s="115">
        <f t="shared" si="11"/>
        <v>0.32302358983423063</v>
      </c>
      <c r="AA58" s="115">
        <f t="shared" si="11"/>
        <v>0.27671068715519298</v>
      </c>
      <c r="AB58" s="115">
        <f t="shared" si="11"/>
        <v>0.30700549797072929</v>
      </c>
      <c r="AC58" s="115">
        <f t="shared" si="11"/>
        <v>0.39402308030185851</v>
      </c>
      <c r="AD58" s="115">
        <f t="shared" si="11"/>
        <v>0.34047012040467939</v>
      </c>
      <c r="AE58" s="115">
        <f t="shared" si="11"/>
        <v>0.30704492531860206</v>
      </c>
      <c r="AF58" s="115">
        <f t="shared" si="11"/>
        <v>0.33803529293120116</v>
      </c>
      <c r="AG58" s="115">
        <f t="shared" si="11"/>
        <v>0.32279515558034722</v>
      </c>
      <c r="AH58" s="115">
        <f t="shared" si="11"/>
        <v>0.26365843097793173</v>
      </c>
      <c r="AI58" s="115">
        <f t="shared" si="11"/>
        <v>0.21385908394431863</v>
      </c>
      <c r="AJ58" s="115">
        <f t="shared" si="11"/>
        <v>0.19257272262954572</v>
      </c>
      <c r="AK58" s="115">
        <f t="shared" si="11"/>
        <v>0.17128636131477282</v>
      </c>
      <c r="AL58" s="115">
        <f t="shared" si="11"/>
        <v>0.14999999999999991</v>
      </c>
      <c r="AM58" s="85"/>
      <c r="AN58" s="85"/>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row>
    <row r="59" spans="2:69" x14ac:dyDescent="0.3">
      <c r="B59" s="109" t="str">
        <f>B45&amp;", from 2005"</f>
        <v>Energy related CO₂, from 2005</v>
      </c>
      <c r="C59" s="115"/>
      <c r="D59" s="115"/>
      <c r="E59" s="115"/>
      <c r="F59" s="115"/>
      <c r="G59" s="115"/>
      <c r="H59" s="115"/>
      <c r="I59" s="115"/>
      <c r="J59" s="115"/>
      <c r="K59" s="115"/>
      <c r="L59" s="115"/>
      <c r="M59" s="115"/>
      <c r="N59" s="115"/>
      <c r="O59" s="115"/>
      <c r="P59" s="115"/>
      <c r="Q59" s="115"/>
      <c r="R59" s="115">
        <f t="shared" si="11"/>
        <v>0</v>
      </c>
      <c r="S59" s="115">
        <f t="shared" si="11"/>
        <v>-3.2107458967685076E-3</v>
      </c>
      <c r="T59" s="115">
        <f t="shared" si="11"/>
        <v>-1.7031916940826952E-2</v>
      </c>
      <c r="U59" s="115">
        <f t="shared" si="11"/>
        <v>-5.5893570997786246E-2</v>
      </c>
      <c r="V59" s="115">
        <f t="shared" si="11"/>
        <v>-0.12337440741475392</v>
      </c>
      <c r="W59" s="115">
        <f t="shared" si="11"/>
        <v>-1.5179315580011621E-2</v>
      </c>
      <c r="X59" s="115">
        <f t="shared" si="11"/>
        <v>-8.7364284906563228E-2</v>
      </c>
      <c r="Y59" s="115">
        <f t="shared" si="11"/>
        <v>-0.13379044089498604</v>
      </c>
      <c r="Z59" s="115">
        <f t="shared" si="11"/>
        <v>-0.16361146261057002</v>
      </c>
      <c r="AA59" s="115">
        <f t="shared" si="11"/>
        <v>-0.1961125283970111</v>
      </c>
      <c r="AB59" s="115">
        <f t="shared" si="11"/>
        <v>-0.19606477935617661</v>
      </c>
      <c r="AC59" s="115">
        <f t="shared" si="11"/>
        <v>-0.20287770452384368</v>
      </c>
      <c r="AD59" s="115">
        <f t="shared" si="11"/>
        <v>-0.21538472744110138</v>
      </c>
      <c r="AE59" s="115">
        <f t="shared" si="11"/>
        <v>-0.22538093374218471</v>
      </c>
      <c r="AF59" s="115">
        <f t="shared" si="11"/>
        <v>-0.29230871928579227</v>
      </c>
      <c r="AG59" s="115">
        <f t="shared" si="11"/>
        <v>-0.42191027048037433</v>
      </c>
      <c r="AH59" s="115">
        <f t="shared" si="11"/>
        <v>-0.55151182167495616</v>
      </c>
      <c r="AI59" s="115">
        <f t="shared" si="11"/>
        <v>-0.68111337286953799</v>
      </c>
      <c r="AJ59" s="115">
        <f t="shared" si="11"/>
        <v>-0.81071492406411982</v>
      </c>
      <c r="AK59" s="115">
        <f t="shared" si="11"/>
        <v>-0.94031647525870177</v>
      </c>
      <c r="AL59" s="115">
        <f t="shared" si="11"/>
        <v>-0.96378840643172026</v>
      </c>
      <c r="AM59" s="85"/>
      <c r="AN59" s="85"/>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row>
    <row r="60" spans="2:69" x14ac:dyDescent="0.3">
      <c r="B60" s="109" t="str">
        <f>B46&amp;", from 2005"</f>
        <v>Non-CO₂, from 2005</v>
      </c>
      <c r="C60" s="115"/>
      <c r="D60" s="115"/>
      <c r="E60" s="115"/>
      <c r="F60" s="115"/>
      <c r="G60" s="115"/>
      <c r="H60" s="115"/>
      <c r="I60" s="115"/>
      <c r="J60" s="115"/>
      <c r="K60" s="115"/>
      <c r="L60" s="115"/>
      <c r="M60" s="115"/>
      <c r="N60" s="115"/>
      <c r="O60" s="115"/>
      <c r="P60" s="115"/>
      <c r="Q60" s="115"/>
      <c r="R60" s="115">
        <f t="shared" si="11"/>
        <v>0</v>
      </c>
      <c r="S60" s="115">
        <f t="shared" si="11"/>
        <v>-1.5861055839060501E-2</v>
      </c>
      <c r="T60" s="115">
        <f t="shared" si="11"/>
        <v>-4.5023020234384648E-2</v>
      </c>
      <c r="U60" s="115">
        <f t="shared" si="11"/>
        <v>-6.7299042679882959E-2</v>
      </c>
      <c r="V60" s="115">
        <f t="shared" si="11"/>
        <v>-0.11619101637417661</v>
      </c>
      <c r="W60" s="115">
        <f t="shared" si="11"/>
        <v>-0.10420573930853982</v>
      </c>
      <c r="X60" s="115">
        <f t="shared" si="11"/>
        <v>-0.1395946466556276</v>
      </c>
      <c r="Y60" s="115">
        <f t="shared" si="11"/>
        <v>-0.16612918906783147</v>
      </c>
      <c r="Z60" s="115">
        <f t="shared" si="11"/>
        <v>-0.17261695470614502</v>
      </c>
      <c r="AA60" s="115">
        <f t="shared" si="11"/>
        <v>-0.17371720695646042</v>
      </c>
      <c r="AB60" s="115">
        <f t="shared" si="11"/>
        <v>-0.18224703564584166</v>
      </c>
      <c r="AC60" s="115">
        <f t="shared" si="11"/>
        <v>-0.18900895003131934</v>
      </c>
      <c r="AD60" s="115">
        <f t="shared" si="11"/>
        <v>-0.181124114463032</v>
      </c>
      <c r="AE60" s="115">
        <f t="shared" si="11"/>
        <v>-0.21209067933397541</v>
      </c>
      <c r="AF60" s="115">
        <f t="shared" si="11"/>
        <v>-0.21822278080921353</v>
      </c>
      <c r="AG60" s="115">
        <f t="shared" si="11"/>
        <v>-0.25846978003105381</v>
      </c>
      <c r="AH60" s="115">
        <f t="shared" si="11"/>
        <v>-0.29871677925289442</v>
      </c>
      <c r="AI60" s="115">
        <f t="shared" si="11"/>
        <v>-0.33896377847473491</v>
      </c>
      <c r="AJ60" s="115">
        <f t="shared" si="11"/>
        <v>-0.37921077769657552</v>
      </c>
      <c r="AK60" s="115">
        <f t="shared" si="11"/>
        <v>-0.41945777691841601</v>
      </c>
      <c r="AL60" s="115">
        <f t="shared" si="11"/>
        <v>-0.45970477614025651</v>
      </c>
      <c r="AM60" s="85"/>
      <c r="AN60" s="85"/>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row>
    <row r="61" spans="2:69" x14ac:dyDescent="0.3">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E61" s="38"/>
      <c r="AL61" s="85"/>
      <c r="AM61" s="85"/>
      <c r="AN61" s="85"/>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row>
    <row r="62" spans="2:69" x14ac:dyDescent="0.3">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E62" s="38"/>
      <c r="AL62" s="85"/>
      <c r="AM62" s="85"/>
      <c r="AN62" s="85"/>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row>
    <row r="63" spans="2:69" s="106" customFormat="1" x14ac:dyDescent="0.3">
      <c r="B63" s="105" t="s">
        <v>128</v>
      </c>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E63" s="105"/>
      <c r="AL63" s="107"/>
      <c r="AM63" s="107"/>
      <c r="AN63" s="107"/>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row>
    <row r="64" spans="2:69" x14ac:dyDescent="0.3">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E64" s="38"/>
      <c r="AL64" s="85"/>
      <c r="AM64" s="85"/>
      <c r="AN64" s="85"/>
      <c r="AO64" s="38"/>
      <c r="AP64" s="38"/>
      <c r="AQ64" s="38" t="s">
        <v>129</v>
      </c>
      <c r="AR64" s="38"/>
      <c r="AS64" s="38"/>
      <c r="AT64" s="38"/>
      <c r="AU64" s="38"/>
      <c r="AV64" s="38"/>
      <c r="AW64" s="38"/>
      <c r="AX64" s="38"/>
      <c r="AY64" s="38" t="s">
        <v>129</v>
      </c>
      <c r="AZ64" s="38"/>
      <c r="BA64" s="38"/>
      <c r="BB64" s="38"/>
      <c r="BC64" s="38"/>
      <c r="BD64" s="38"/>
      <c r="BE64" s="38"/>
      <c r="BF64" s="38"/>
      <c r="BG64" s="38"/>
      <c r="BH64" s="38"/>
      <c r="BI64" s="38"/>
      <c r="BJ64" s="38"/>
      <c r="BK64" s="38"/>
      <c r="BL64" s="38"/>
      <c r="BM64" s="38"/>
      <c r="BN64" s="38"/>
      <c r="BO64" s="38"/>
      <c r="BP64" s="38"/>
      <c r="BQ64" s="38"/>
    </row>
    <row r="65" spans="2:69" ht="43.2" x14ac:dyDescent="0.3">
      <c r="C65" s="38" t="s">
        <v>130</v>
      </c>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E65" s="38"/>
      <c r="AL65" s="85"/>
      <c r="AM65" s="85"/>
      <c r="AN65" s="85"/>
      <c r="AO65" s="116" t="s">
        <v>131</v>
      </c>
      <c r="AP65" s="38"/>
      <c r="AQ65" s="38" t="s">
        <v>132</v>
      </c>
      <c r="AR65" s="38"/>
      <c r="AS65" s="38"/>
      <c r="AT65" s="38"/>
      <c r="AU65" s="38"/>
      <c r="AV65" s="38"/>
      <c r="AW65" s="38"/>
      <c r="AX65" s="38"/>
      <c r="AY65" s="117" t="s">
        <v>133</v>
      </c>
      <c r="AZ65" t="s">
        <v>134</v>
      </c>
      <c r="BG65" t="s">
        <v>135</v>
      </c>
      <c r="BH65" s="38"/>
      <c r="BI65" s="38"/>
      <c r="BJ65" s="38"/>
      <c r="BK65" s="38"/>
      <c r="BL65" s="38"/>
      <c r="BM65" s="38"/>
      <c r="BN65" s="38"/>
      <c r="BO65" s="38"/>
      <c r="BP65" s="38"/>
      <c r="BQ65" s="38"/>
    </row>
    <row r="66" spans="2:69" x14ac:dyDescent="0.3">
      <c r="C66" s="108">
        <v>1990</v>
      </c>
      <c r="D66" s="108">
        <f>C66+1</f>
        <v>1991</v>
      </c>
      <c r="E66" s="108">
        <f t="shared" ref="E66:AE66" si="12">D66+1</f>
        <v>1992</v>
      </c>
      <c r="F66" s="108">
        <f t="shared" si="12"/>
        <v>1993</v>
      </c>
      <c r="G66" s="108">
        <f t="shared" si="12"/>
        <v>1994</v>
      </c>
      <c r="H66" s="108">
        <f t="shared" si="12"/>
        <v>1995</v>
      </c>
      <c r="I66" s="108">
        <f t="shared" si="12"/>
        <v>1996</v>
      </c>
      <c r="J66" s="108">
        <f t="shared" si="12"/>
        <v>1997</v>
      </c>
      <c r="K66" s="108">
        <f t="shared" si="12"/>
        <v>1998</v>
      </c>
      <c r="L66" s="108">
        <f t="shared" si="12"/>
        <v>1999</v>
      </c>
      <c r="M66" s="108">
        <f t="shared" si="12"/>
        <v>2000</v>
      </c>
      <c r="N66" s="108">
        <f t="shared" si="12"/>
        <v>2001</v>
      </c>
      <c r="O66" s="108">
        <f t="shared" si="12"/>
        <v>2002</v>
      </c>
      <c r="P66" s="108">
        <f t="shared" si="12"/>
        <v>2003</v>
      </c>
      <c r="Q66" s="108">
        <f t="shared" si="12"/>
        <v>2004</v>
      </c>
      <c r="R66" s="108">
        <f t="shared" si="12"/>
        <v>2005</v>
      </c>
      <c r="S66" s="108">
        <f t="shared" si="12"/>
        <v>2006</v>
      </c>
      <c r="T66" s="108">
        <f t="shared" si="12"/>
        <v>2007</v>
      </c>
      <c r="U66" s="108">
        <f t="shared" si="12"/>
        <v>2008</v>
      </c>
      <c r="V66" s="108">
        <f t="shared" si="12"/>
        <v>2009</v>
      </c>
      <c r="W66" s="108">
        <f t="shared" si="12"/>
        <v>2010</v>
      </c>
      <c r="X66" s="108">
        <f t="shared" si="12"/>
        <v>2011</v>
      </c>
      <c r="Y66" s="108">
        <f t="shared" si="12"/>
        <v>2012</v>
      </c>
      <c r="Z66" s="108">
        <f t="shared" si="12"/>
        <v>2013</v>
      </c>
      <c r="AA66" s="108">
        <f t="shared" si="12"/>
        <v>2014</v>
      </c>
      <c r="AB66" s="108">
        <f t="shared" si="12"/>
        <v>2015</v>
      </c>
      <c r="AC66" s="108">
        <f t="shared" si="12"/>
        <v>2016</v>
      </c>
      <c r="AD66" s="108">
        <v>2017</v>
      </c>
      <c r="AE66" s="108">
        <f t="shared" si="12"/>
        <v>2018</v>
      </c>
      <c r="AF66" s="108">
        <v>2020</v>
      </c>
      <c r="AG66" s="108">
        <v>2025</v>
      </c>
      <c r="AH66" s="108">
        <v>2030</v>
      </c>
      <c r="AI66" s="108">
        <v>2035</v>
      </c>
      <c r="AJ66" s="108">
        <v>2040</v>
      </c>
      <c r="AK66" s="108">
        <v>2045</v>
      </c>
      <c r="AL66" s="108">
        <v>2050</v>
      </c>
      <c r="AM66" s="85"/>
      <c r="AN66" s="85"/>
      <c r="AO66" s="118"/>
      <c r="AP66" s="118"/>
      <c r="AQ66" s="54">
        <v>2020</v>
      </c>
      <c r="AR66" s="54">
        <v>2025</v>
      </c>
      <c r="AS66" s="54">
        <v>2030</v>
      </c>
      <c r="AT66" s="54">
        <v>2035</v>
      </c>
      <c r="AU66" s="54">
        <v>2040</v>
      </c>
      <c r="AV66" s="54">
        <v>2045</v>
      </c>
      <c r="AW66" s="54">
        <v>2050</v>
      </c>
      <c r="AX66" s="118"/>
      <c r="AY66" s="119">
        <v>2017</v>
      </c>
      <c r="AZ66" s="54">
        <v>2020</v>
      </c>
      <c r="BA66" s="54">
        <v>2025</v>
      </c>
      <c r="BB66" s="54">
        <v>2030</v>
      </c>
      <c r="BC66" s="54">
        <v>2035</v>
      </c>
      <c r="BD66" s="54">
        <v>2040</v>
      </c>
      <c r="BE66" s="54">
        <v>2045</v>
      </c>
      <c r="BF66" s="54">
        <v>2050</v>
      </c>
      <c r="BG66" s="54">
        <v>2050.1</v>
      </c>
      <c r="BH66" s="38"/>
      <c r="BI66" s="38"/>
      <c r="BJ66" s="38"/>
      <c r="BK66" s="38"/>
      <c r="BL66" s="38"/>
      <c r="BM66" s="38"/>
      <c r="BN66" s="38"/>
      <c r="BO66" s="38"/>
      <c r="BP66" s="38"/>
      <c r="BQ66" s="38"/>
    </row>
    <row r="67" spans="2:69" x14ac:dyDescent="0.3">
      <c r="B67" s="38" t="s">
        <v>136</v>
      </c>
      <c r="C67" s="120">
        <f>SUM(D98)</f>
        <v>52.190052858142757</v>
      </c>
      <c r="D67" s="120">
        <f t="shared" ref="D67:AE67" si="13">SUM(E98)</f>
        <v>52.917090505622021</v>
      </c>
      <c r="E67" s="120">
        <f t="shared" si="13"/>
        <v>53.003447527324433</v>
      </c>
      <c r="F67" s="120">
        <f t="shared" si="13"/>
        <v>52.945193896341515</v>
      </c>
      <c r="G67" s="120">
        <f t="shared" si="13"/>
        <v>54.960406900672652</v>
      </c>
      <c r="H67" s="120">
        <f t="shared" si="13"/>
        <v>54.076276322357735</v>
      </c>
      <c r="I67" s="120">
        <f t="shared" si="13"/>
        <v>58.20840755968824</v>
      </c>
      <c r="J67" s="120">
        <f t="shared" si="13"/>
        <v>53.163031009952256</v>
      </c>
      <c r="K67" s="120">
        <f t="shared" si="13"/>
        <v>53.594801768143768</v>
      </c>
      <c r="L67" s="120">
        <f t="shared" si="13"/>
        <v>50.826293696764708</v>
      </c>
      <c r="M67" s="120">
        <f t="shared" si="13"/>
        <v>49.125748445309995</v>
      </c>
      <c r="N67" s="120">
        <f t="shared" si="13"/>
        <v>49.935169485324138</v>
      </c>
      <c r="O67" s="120">
        <f t="shared" si="13"/>
        <v>50.703316520665375</v>
      </c>
      <c r="P67" s="120">
        <f t="shared" si="13"/>
        <v>51.653610177712082</v>
      </c>
      <c r="Q67" s="120">
        <f t="shared" si="13"/>
        <v>50.497011657676012</v>
      </c>
      <c r="R67" s="120">
        <f t="shared" si="13"/>
        <v>48.042044484363672</v>
      </c>
      <c r="S67" s="120">
        <f t="shared" si="13"/>
        <v>47.917006589569588</v>
      </c>
      <c r="T67" s="120">
        <f t="shared" si="13"/>
        <v>47.038425990789904</v>
      </c>
      <c r="U67" s="120">
        <f t="shared" si="13"/>
        <v>45.218730779999277</v>
      </c>
      <c r="V67" s="120">
        <f t="shared" si="13"/>
        <v>43.321909279454026</v>
      </c>
      <c r="W67" s="120">
        <f t="shared" si="13"/>
        <v>47.283322918311626</v>
      </c>
      <c r="X67" s="120">
        <f t="shared" si="13"/>
        <v>43.54304872155182</v>
      </c>
      <c r="Y67" s="120">
        <f t="shared" si="13"/>
        <v>41.245619715864528</v>
      </c>
      <c r="Z67" s="120">
        <f t="shared" si="13"/>
        <v>39.635002917919955</v>
      </c>
      <c r="AA67" s="120">
        <f t="shared" si="13"/>
        <v>38.046443500032737</v>
      </c>
      <c r="AB67" s="120">
        <f t="shared" si="13"/>
        <v>38.063544552695404</v>
      </c>
      <c r="AC67" s="120">
        <f t="shared" si="13"/>
        <v>37.183076482178009</v>
      </c>
      <c r="AD67" s="120">
        <f t="shared" si="13"/>
        <v>36.770082405505519</v>
      </c>
      <c r="AE67" s="120">
        <f t="shared" si="13"/>
        <v>36.401629904375305</v>
      </c>
      <c r="AF67" s="121"/>
      <c r="AG67" s="121"/>
      <c r="AH67" s="121"/>
      <c r="AI67" s="121"/>
      <c r="AJ67" s="121"/>
      <c r="AK67" s="121"/>
      <c r="AL67" s="121"/>
      <c r="AM67" s="85"/>
      <c r="AN67" s="85"/>
      <c r="AQ67" s="54"/>
      <c r="AR67" s="54"/>
      <c r="AS67" s="54"/>
      <c r="AT67" s="54"/>
      <c r="AU67" s="54"/>
      <c r="AV67" s="54"/>
      <c r="AW67" s="54"/>
      <c r="AZ67" s="54"/>
      <c r="BA67" s="54"/>
      <c r="BB67" s="54"/>
      <c r="BC67" s="54"/>
      <c r="BD67" s="54"/>
      <c r="BE67" s="54"/>
      <c r="BF67" s="54"/>
      <c r="BI67" s="38"/>
      <c r="BJ67" s="38"/>
      <c r="BK67" s="38"/>
      <c r="BL67" s="38"/>
      <c r="BM67" s="38"/>
      <c r="BN67" s="38"/>
      <c r="BO67" s="38"/>
      <c r="BP67" s="38"/>
      <c r="BQ67" s="38"/>
    </row>
    <row r="68" spans="2:69" x14ac:dyDescent="0.3">
      <c r="B68" t="s">
        <v>137</v>
      </c>
      <c r="C68" s="121">
        <f>SUM(D111)</f>
        <v>51.172312196289731</v>
      </c>
      <c r="D68" s="121">
        <f t="shared" ref="D68:AE68" si="14">SUM(E111)</f>
        <v>51.840870831755794</v>
      </c>
      <c r="E68" s="121">
        <f t="shared" si="14"/>
        <v>51.916208845908763</v>
      </c>
      <c r="F68" s="121">
        <f t="shared" si="14"/>
        <v>51.853757789886046</v>
      </c>
      <c r="G68" s="121">
        <f t="shared" si="14"/>
        <v>53.852367858421083</v>
      </c>
      <c r="H68" s="121">
        <f t="shared" si="14"/>
        <v>52.959825077906515</v>
      </c>
      <c r="I68" s="121">
        <f t="shared" si="14"/>
        <v>57.077709405865171</v>
      </c>
      <c r="J68" s="121">
        <f t="shared" si="14"/>
        <v>52.099836515928189</v>
      </c>
      <c r="K68" s="121">
        <f t="shared" si="14"/>
        <v>52.555229788464565</v>
      </c>
      <c r="L68" s="121">
        <f t="shared" si="14"/>
        <v>49.82451105289195</v>
      </c>
      <c r="M68" s="121">
        <f t="shared" si="14"/>
        <v>48.224239947579306</v>
      </c>
      <c r="N68" s="121">
        <f t="shared" si="14"/>
        <v>49.005161791442568</v>
      </c>
      <c r="O68" s="121">
        <f t="shared" si="14"/>
        <v>49.796893242895997</v>
      </c>
      <c r="P68" s="121">
        <f t="shared" si="14"/>
        <v>50.760623223555108</v>
      </c>
      <c r="Q68" s="121">
        <f t="shared" si="14"/>
        <v>49.583206732076711</v>
      </c>
      <c r="R68" s="121">
        <f t="shared" si="14"/>
        <v>47.140116340928607</v>
      </c>
      <c r="S68" s="121">
        <f t="shared" si="14"/>
        <v>47.009092381812756</v>
      </c>
      <c r="T68" s="121">
        <f t="shared" si="14"/>
        <v>46.136215030517434</v>
      </c>
      <c r="U68" s="121">
        <f t="shared" si="14"/>
        <v>44.318651600709352</v>
      </c>
      <c r="V68" s="121">
        <f t="shared" si="14"/>
        <v>42.411047712137957</v>
      </c>
      <c r="W68" s="121">
        <f t="shared" si="14"/>
        <v>46.335254247874907</v>
      </c>
      <c r="X68" s="121">
        <f t="shared" si="14"/>
        <v>42.656434767348742</v>
      </c>
      <c r="Y68" s="121">
        <f t="shared" si="14"/>
        <v>40.362730948231068</v>
      </c>
      <c r="Z68" s="121">
        <f t="shared" si="14"/>
        <v>38.741916506288874</v>
      </c>
      <c r="AA68" s="121">
        <f t="shared" si="14"/>
        <v>37.206194622942817</v>
      </c>
      <c r="AB68" s="121">
        <f t="shared" si="14"/>
        <v>37.209049532301989</v>
      </c>
      <c r="AC68" s="121">
        <f t="shared" si="14"/>
        <v>36.32469437825371</v>
      </c>
      <c r="AD68" s="121">
        <f t="shared" si="14"/>
        <v>35.897354023325875</v>
      </c>
      <c r="AE68" s="121">
        <f t="shared" si="14"/>
        <v>35.543263299741916</v>
      </c>
      <c r="AF68" s="121"/>
      <c r="AG68" s="121"/>
      <c r="AH68" s="121"/>
      <c r="AI68" s="121"/>
      <c r="AJ68" s="121"/>
      <c r="AK68" s="121"/>
      <c r="AL68" s="121"/>
      <c r="AM68" s="85"/>
      <c r="AN68" s="85"/>
      <c r="AQ68" s="54"/>
      <c r="AR68" s="54"/>
      <c r="AS68" s="54"/>
      <c r="AT68" s="54"/>
      <c r="AU68" s="54"/>
      <c r="AV68" s="54"/>
      <c r="AW68" s="54"/>
      <c r="AZ68" s="54"/>
      <c r="BA68" s="54"/>
      <c r="BB68" s="54"/>
      <c r="BC68" s="54"/>
      <c r="BD68" s="54"/>
      <c r="BE68" s="54"/>
      <c r="BF68" s="54"/>
      <c r="BI68" s="38"/>
      <c r="BJ68" s="38"/>
      <c r="BK68" s="38"/>
      <c r="BL68" s="38"/>
      <c r="BM68" s="38"/>
      <c r="BN68" s="38"/>
      <c r="BO68" s="38"/>
      <c r="BP68" s="38"/>
      <c r="BQ68" s="38"/>
    </row>
    <row r="69" spans="2:69" x14ac:dyDescent="0.3">
      <c r="B69" t="s">
        <v>138</v>
      </c>
      <c r="C69" s="122">
        <f>C67-C68</f>
        <v>1.0177406618530256</v>
      </c>
      <c r="D69" s="122">
        <f t="shared" ref="D69:AE69" si="15">D67-D68</f>
        <v>1.0762196738662269</v>
      </c>
      <c r="E69" s="122">
        <f t="shared" si="15"/>
        <v>1.0872386814156698</v>
      </c>
      <c r="F69" s="122">
        <f t="shared" si="15"/>
        <v>1.0914361064554683</v>
      </c>
      <c r="G69" s="122">
        <f t="shared" si="15"/>
        <v>1.1080390422515691</v>
      </c>
      <c r="H69" s="122">
        <f t="shared" si="15"/>
        <v>1.1164512444512198</v>
      </c>
      <c r="I69" s="122">
        <f t="shared" si="15"/>
        <v>1.1306981538230687</v>
      </c>
      <c r="J69" s="122">
        <f t="shared" si="15"/>
        <v>1.0631944940240672</v>
      </c>
      <c r="K69" s="122">
        <f t="shared" si="15"/>
        <v>1.0395719796792022</v>
      </c>
      <c r="L69" s="122">
        <f t="shared" si="15"/>
        <v>1.0017826438727582</v>
      </c>
      <c r="M69" s="122">
        <f t="shared" si="15"/>
        <v>0.90150849773068842</v>
      </c>
      <c r="N69" s="122">
        <f t="shared" si="15"/>
        <v>0.93000769388157067</v>
      </c>
      <c r="O69" s="122">
        <f t="shared" si="15"/>
        <v>0.90642327776937748</v>
      </c>
      <c r="P69" s="122">
        <f t="shared" si="15"/>
        <v>0.89298695415697438</v>
      </c>
      <c r="Q69" s="122">
        <f t="shared" si="15"/>
        <v>0.91380492559930104</v>
      </c>
      <c r="R69" s="122">
        <f t="shared" si="15"/>
        <v>0.90192814343506456</v>
      </c>
      <c r="S69" s="122">
        <f t="shared" si="15"/>
        <v>0.90791420775683207</v>
      </c>
      <c r="T69" s="122">
        <f t="shared" si="15"/>
        <v>0.90221096027246972</v>
      </c>
      <c r="U69" s="122">
        <f t="shared" si="15"/>
        <v>0.90007917928992498</v>
      </c>
      <c r="V69" s="122">
        <f t="shared" si="15"/>
        <v>0.91086156731606849</v>
      </c>
      <c r="W69" s="122">
        <f t="shared" si="15"/>
        <v>0.94806867043671872</v>
      </c>
      <c r="X69" s="122">
        <f t="shared" si="15"/>
        <v>0.88661395420307798</v>
      </c>
      <c r="Y69" s="122">
        <f t="shared" si="15"/>
        <v>0.88288876763346025</v>
      </c>
      <c r="Z69" s="122">
        <f t="shared" si="15"/>
        <v>0.89308641163108149</v>
      </c>
      <c r="AA69" s="122">
        <f t="shared" si="15"/>
        <v>0.84024887708991969</v>
      </c>
      <c r="AB69" s="122">
        <f t="shared" si="15"/>
        <v>0.85449502039341496</v>
      </c>
      <c r="AC69" s="122">
        <f t="shared" si="15"/>
        <v>0.85838210392429914</v>
      </c>
      <c r="AD69" s="122">
        <f t="shared" si="15"/>
        <v>0.87272838217964477</v>
      </c>
      <c r="AE69" s="122">
        <f t="shared" si="15"/>
        <v>0.85836660463338887</v>
      </c>
      <c r="AF69" s="111">
        <f t="shared" ref="AF69:AL69" si="16">HLOOKUP($AO69,   $C$66:$AE$86,  ROW($AO69)-ROW($AO$65),FALSE) *(1+AQ69)</f>
        <v>0.84208545480566555</v>
      </c>
      <c r="AG69" s="111">
        <f t="shared" si="16"/>
        <v>0.80696282907214545</v>
      </c>
      <c r="AH69" s="111">
        <f t="shared" si="16"/>
        <v>0.77184020333862546</v>
      </c>
      <c r="AI69" s="111">
        <f t="shared" si="16"/>
        <v>0.73671757760510537</v>
      </c>
      <c r="AJ69" s="111">
        <f t="shared" si="16"/>
        <v>0.70159495187158527</v>
      </c>
      <c r="AK69" s="111">
        <f t="shared" si="16"/>
        <v>0.66647232613806517</v>
      </c>
      <c r="AL69" s="111">
        <f t="shared" si="16"/>
        <v>0.63134970040454519</v>
      </c>
      <c r="AM69" s="85"/>
      <c r="AN69" s="85"/>
      <c r="AO69">
        <v>2005</v>
      </c>
      <c r="AQ69" s="123">
        <f t="array" ref="AQ69">IF(AZ69="",  INDEX($AY69:$BG69,   MATCH(  LARGE(($AY69:$BG69&lt;&gt;"")*($AY$66:$BG$66&lt;AQ$66)*$AY$66:$BG$66,  1),    $AY$66:$BG$66,0)) -   (INDEX($AY69:$BG69,   MATCH(  LARGE(($AY69:$BG69&lt;&gt;"")*($AY$66:$BG$66&lt;AQ$66)*$AY$66:$BG$66,  1),    $AY$66:$BG$66,0))  -    INDEX($AY69:$BG69,      MATCH( LARGE(($AY69:$BG69&lt;&gt;"")*($AY$66:$BG$66&gt;AQ$66)*$AY$66:$BG$66,     SUM(($AY69:$BG69&lt;&gt;"")*($AY$66:$BG$66&gt;AQ$66))   ),  $AY$66:$BG$66,0)))   /         (LARGE(($AY69:$BG69&lt;&gt;"")*($AY$66:$BG$66&gt;AQ$66)*$AY$66:$BG$66,     SUM(($AY69:$BG69&lt;&gt;"")*($AY$66:$BG$66&gt;AQ$66))   )  -     LARGE(($AY69:$BG69&lt;&gt;"")*($AY$66:$BG$66&lt;AQ$66)*$AY$66:$BG$66,  1) )        *        (AQ$66-LARGE(($AY69:$BG69&lt;&gt;"")*($AY$66:$BG$66&lt;AQ$66)*$AY$66:$BG$66,  1)),AZ69)</f>
        <v>-6.6349729814931174E-2</v>
      </c>
      <c r="AR69" s="123">
        <f t="array" ref="AR69">IF(BA69="",  INDEX($AY69:$BG69,   MATCH(  LARGE(($AY69:$BG69&lt;&gt;"")*($AY$66:$BG$66&lt;AR$66)*$AY$66:$BG$66,  1),    $AY$66:$BG$66,0)) -   (INDEX($AY69:$BG69,   MATCH(  LARGE(($AY69:$BG69&lt;&gt;"")*($AY$66:$BG$66&lt;AR$66)*$AY$66:$BG$66,  1),    $AY$66:$BG$66,0))  -    INDEX($AY69:$BG69,      MATCH( LARGE(($AY69:$BG69&lt;&gt;"")*($AY$66:$BG$66&gt;AR$66)*$AY$66:$BG$66,     SUM(($AY69:$BG69&lt;&gt;"")*($AY$66:$BG$66&gt;AR$66))   ),  $AY$66:$BG$66,0)))   /         (LARGE(($AY69:$BG69&lt;&gt;"")*($AY$66:$BG$66&gt;AR$66)*$AY$66:$BG$66,     SUM(($AY69:$BG69&lt;&gt;"")*($AY$66:$BG$66&gt;AR$66))   )  -     LARGE(($AY69:$BG69&lt;&gt;"")*($AY$66:$BG$66&lt;AR$66)*$AY$66:$BG$66,  1) )        *        (AR$66-LARGE(($AY69:$BG69&lt;&gt;"")*($AY$66:$BG$66&lt;AR$66)*$AY$66:$BG$66,  1)),BA69)</f>
        <v>-0.10529144151244266</v>
      </c>
      <c r="AS69" s="123">
        <f t="array" ref="AS69">IF(BB69="",  INDEX($AY69:$BG69,   MATCH(  LARGE(($AY69:$BG69&lt;&gt;"")*($AY$66:$BG$66&lt;AS$66)*$AY$66:$BG$66,  1),    $AY$66:$BG$66,0)) -   (INDEX($AY69:$BG69,   MATCH(  LARGE(($AY69:$BG69&lt;&gt;"")*($AY$66:$BG$66&lt;AS$66)*$AY$66:$BG$66,  1),    $AY$66:$BG$66,0))  -    INDEX($AY69:$BG69,      MATCH( LARGE(($AY69:$BG69&lt;&gt;"")*($AY$66:$BG$66&gt;AS$66)*$AY$66:$BG$66,     SUM(($AY69:$BG69&lt;&gt;"")*($AY$66:$BG$66&gt;AS$66))   ),  $AY$66:$BG$66,0)))   /         (LARGE(($AY69:$BG69&lt;&gt;"")*($AY$66:$BG$66&gt;AS$66)*$AY$66:$BG$66,     SUM(($AY69:$BG69&lt;&gt;"")*($AY$66:$BG$66&gt;AS$66))   )  -     LARGE(($AY69:$BG69&lt;&gt;"")*($AY$66:$BG$66&lt;AS$66)*$AY$66:$BG$66,  1) )        *        (AS$66-LARGE(($AY69:$BG69&lt;&gt;"")*($AY$66:$BG$66&lt;AS$66)*$AY$66:$BG$66,  1)),BB69)</f>
        <v>-0.14423315320995411</v>
      </c>
      <c r="AT69" s="123">
        <f t="array" ref="AT69">IF(BC69="",  INDEX($AY69:$BG69,   MATCH(  LARGE(($AY69:$BG69&lt;&gt;"")*($AY$66:$BG$66&lt;AT$66)*$AY$66:$BG$66,  1),    $AY$66:$BG$66,0)) -   (INDEX($AY69:$BG69,   MATCH(  LARGE(($AY69:$BG69&lt;&gt;"")*($AY$66:$BG$66&lt;AT$66)*$AY$66:$BG$66,  1),    $AY$66:$BG$66,0))  -    INDEX($AY69:$BG69,      MATCH( LARGE(($AY69:$BG69&lt;&gt;"")*($AY$66:$BG$66&gt;AT$66)*$AY$66:$BG$66,     SUM(($AY69:$BG69&lt;&gt;"")*($AY$66:$BG$66&gt;AT$66))   ),  $AY$66:$BG$66,0)))   /         (LARGE(($AY69:$BG69&lt;&gt;"")*($AY$66:$BG$66&gt;AT$66)*$AY$66:$BG$66,     SUM(($AY69:$BG69&lt;&gt;"")*($AY$66:$BG$66&gt;AT$66))   )  -     LARGE(($AY69:$BG69&lt;&gt;"")*($AY$66:$BG$66&lt;AT$66)*$AY$66:$BG$66,  1) )        *        (AT$66-LARGE(($AY69:$BG69&lt;&gt;"")*($AY$66:$BG$66&lt;AT$66)*$AY$66:$BG$66,  1)),BC69)</f>
        <v>-0.1831748649074656</v>
      </c>
      <c r="AU69" s="123">
        <f t="array" ref="AU69">IF(BD69="",  INDEX($AY69:$BG69,   MATCH(  LARGE(($AY69:$BG69&lt;&gt;"")*($AY$66:$BG$66&lt;AU$66)*$AY$66:$BG$66,  1),    $AY$66:$BG$66,0)) -   (INDEX($AY69:$BG69,   MATCH(  LARGE(($AY69:$BG69&lt;&gt;"")*($AY$66:$BG$66&lt;AU$66)*$AY$66:$BG$66,  1),    $AY$66:$BG$66,0))  -    INDEX($AY69:$BG69,      MATCH( LARGE(($AY69:$BG69&lt;&gt;"")*($AY$66:$BG$66&gt;AU$66)*$AY$66:$BG$66,     SUM(($AY69:$BG69&lt;&gt;"")*($AY$66:$BG$66&gt;AU$66))   ),  $AY$66:$BG$66,0)))   /         (LARGE(($AY69:$BG69&lt;&gt;"")*($AY$66:$BG$66&gt;AU$66)*$AY$66:$BG$66,     SUM(($AY69:$BG69&lt;&gt;"")*($AY$66:$BG$66&gt;AU$66))   )  -     LARGE(($AY69:$BG69&lt;&gt;"")*($AY$66:$BG$66&lt;AU$66)*$AY$66:$BG$66,  1) )        *        (AU$66-LARGE(($AY69:$BG69&lt;&gt;"")*($AY$66:$BG$66&lt;AU$66)*$AY$66:$BG$66,  1)),BD69)</f>
        <v>-0.22211657660497705</v>
      </c>
      <c r="AV69" s="123">
        <f t="array" ref="AV69">IF(BE69="",  INDEX($AY69:$BG69,   MATCH(  LARGE(($AY69:$BG69&lt;&gt;"")*($AY$66:$BG$66&lt;AV$66)*$AY$66:$BG$66,  1),    $AY$66:$BG$66,0)) -   (INDEX($AY69:$BG69,   MATCH(  LARGE(($AY69:$BG69&lt;&gt;"")*($AY$66:$BG$66&lt;AV$66)*$AY$66:$BG$66,  1),    $AY$66:$BG$66,0))  -    INDEX($AY69:$BG69,      MATCH( LARGE(($AY69:$BG69&lt;&gt;"")*($AY$66:$BG$66&gt;AV$66)*$AY$66:$BG$66,     SUM(($AY69:$BG69&lt;&gt;"")*($AY$66:$BG$66&gt;AV$66))   ),  $AY$66:$BG$66,0)))   /         (LARGE(($AY69:$BG69&lt;&gt;"")*($AY$66:$BG$66&gt;AV$66)*$AY$66:$BG$66,     SUM(($AY69:$BG69&lt;&gt;"")*($AY$66:$BG$66&gt;AV$66))   )  -     LARGE(($AY69:$BG69&lt;&gt;"")*($AY$66:$BG$66&lt;AV$66)*$AY$66:$BG$66,  1) )        *        (AV$66-LARGE(($AY69:$BG69&lt;&gt;"")*($AY$66:$BG$66&lt;AV$66)*$AY$66:$BG$66,  1)),BE69)</f>
        <v>-0.26105828830248856</v>
      </c>
      <c r="AW69" s="123">
        <f t="array" ref="AW69">IF(BF69="",  INDEX($AY69:$BG69,   MATCH(  LARGE(($AY69:$BG69&lt;&gt;"")*($AY$66:$BG$66&lt;AW$66)*$AY$66:$BG$66,  1),    $AY$66:$BG$66,0)) -   (INDEX($AY69:$BG69,   MATCH(  LARGE(($AY69:$BG69&lt;&gt;"")*($AY$66:$BG$66&lt;AW$66)*$AY$66:$BG$66,  1),    $AY$66:$BG$66,0))  -    INDEX($AY69:$BG69,      MATCH( LARGE(($AY69:$BG69&lt;&gt;"")*($AY$66:$BG$66&gt;AW$66)*$AY$66:$BG$66,     SUM(($AY69:$BG69&lt;&gt;"")*($AY$66:$BG$66&gt;AW$66))   ),  $AY$66:$BG$66,0)))   /         (LARGE(($AY69:$BG69&lt;&gt;"")*($AY$66:$BG$66&gt;AW$66)*$AY$66:$BG$66,     SUM(($AY69:$BG69&lt;&gt;"")*($AY$66:$BG$66&gt;AW$66))   )  -     LARGE(($AY69:$BG69&lt;&gt;"")*($AY$66:$BG$66&lt;AW$66)*$AY$66:$BG$66,  1) )        *        (AW$66-LARGE(($AY69:$BG69&lt;&gt;"")*($AY$66:$BG$66&lt;AW$66)*$AY$66:$BG$66,  1)),BF69)</f>
        <v>-0.3</v>
      </c>
      <c r="AY69" s="115">
        <f>AVERAGE(AC69:AE69)/ HLOOKUP($AO69,   $C$66:$AE$86,  ROW($AO69)-ROW($AO$65),FALSE)   -1</f>
        <v>-4.2984702796424301E-2</v>
      </c>
      <c r="AZ69" s="124" t="str">
        <f t="shared" ref="AZ69:BF69" si="17">IF(F31="","",F31)</f>
        <v/>
      </c>
      <c r="BA69" s="124" t="str">
        <f t="shared" si="17"/>
        <v/>
      </c>
      <c r="BB69" s="124" t="str">
        <f t="shared" si="17"/>
        <v/>
      </c>
      <c r="BC69" s="124" t="str">
        <f t="shared" si="17"/>
        <v/>
      </c>
      <c r="BD69" s="124" t="str">
        <f t="shared" si="17"/>
        <v/>
      </c>
      <c r="BE69" s="124" t="str">
        <f t="shared" si="17"/>
        <v/>
      </c>
      <c r="BF69" s="124">
        <f t="shared" si="17"/>
        <v>-0.3</v>
      </c>
      <c r="BG69" s="124" t="str">
        <f>IF(BF69="",MIN(AY69:BF69),"")</f>
        <v/>
      </c>
      <c r="BI69" s="38"/>
      <c r="BJ69" s="38"/>
      <c r="BK69" s="38"/>
      <c r="BL69" s="38"/>
      <c r="BM69" s="38"/>
      <c r="BN69" s="38"/>
      <c r="BO69" s="38"/>
      <c r="BP69" s="38"/>
      <c r="BQ69" s="38"/>
    </row>
    <row r="70" spans="2:69" x14ac:dyDescent="0.3">
      <c r="B70" s="109" t="s">
        <v>139</v>
      </c>
      <c r="C70" s="120">
        <f>SUM(D99)</f>
        <v>7.611488649153717</v>
      </c>
      <c r="D70" s="120">
        <f t="shared" ref="D70:AE70" si="18">SUM(E99)</f>
        <v>7.3875993308164496</v>
      </c>
      <c r="E70" s="120">
        <f t="shared" si="18"/>
        <v>6.8804189294020146</v>
      </c>
      <c r="F70" s="120">
        <f t="shared" si="18"/>
        <v>7.0306327558652084</v>
      </c>
      <c r="G70" s="120">
        <f t="shared" si="18"/>
        <v>7.5094295067727037</v>
      </c>
      <c r="H70" s="120">
        <f t="shared" si="18"/>
        <v>7.9027044067468655</v>
      </c>
      <c r="I70" s="120">
        <f t="shared" si="18"/>
        <v>7.6755806285272783</v>
      </c>
      <c r="J70" s="120">
        <f t="shared" si="18"/>
        <v>7.734158152513352</v>
      </c>
      <c r="K70" s="120">
        <f t="shared" si="18"/>
        <v>7.9413119948549928</v>
      </c>
      <c r="L70" s="120">
        <f t="shared" si="18"/>
        <v>7.8760388135377477</v>
      </c>
      <c r="M70" s="120">
        <f t="shared" si="18"/>
        <v>8.3601289141848483</v>
      </c>
      <c r="N70" s="120">
        <f t="shared" si="18"/>
        <v>8.4487463621505245</v>
      </c>
      <c r="O70" s="120">
        <f t="shared" si="18"/>
        <v>8.6940161254461437</v>
      </c>
      <c r="P70" s="120">
        <f t="shared" si="18"/>
        <v>8.3355855045557092</v>
      </c>
      <c r="Q70" s="120">
        <f t="shared" si="18"/>
        <v>8.9159861485439595</v>
      </c>
      <c r="R70" s="120">
        <f t="shared" si="18"/>
        <v>8.8237011808479604</v>
      </c>
      <c r="S70" s="120">
        <f t="shared" si="18"/>
        <v>8.7931135031666354</v>
      </c>
      <c r="T70" s="120">
        <f t="shared" si="18"/>
        <v>8.7138172085786856</v>
      </c>
      <c r="U70" s="120">
        <f t="shared" si="18"/>
        <v>8.3817724537935892</v>
      </c>
      <c r="V70" s="120">
        <f t="shared" si="18"/>
        <v>6.3633330517776674</v>
      </c>
      <c r="W70" s="120">
        <f t="shared" si="18"/>
        <v>8.3831841985944262</v>
      </c>
      <c r="X70" s="120">
        <f t="shared" si="18"/>
        <v>7.8849715277610377</v>
      </c>
      <c r="Y70" s="120">
        <f t="shared" si="18"/>
        <v>7.5341123981160649</v>
      </c>
      <c r="Z70" s="120">
        <f t="shared" si="18"/>
        <v>7.4689682501328907</v>
      </c>
      <c r="AA70" s="120">
        <f t="shared" si="18"/>
        <v>7.3550224783039928</v>
      </c>
      <c r="AB70" s="120">
        <f t="shared" si="18"/>
        <v>7.3139422892734496</v>
      </c>
      <c r="AC70" s="120">
        <f t="shared" si="18"/>
        <v>7.8498936069413165</v>
      </c>
      <c r="AD70" s="120">
        <f t="shared" si="18"/>
        <v>7.5929756846392813</v>
      </c>
      <c r="AE70" s="120">
        <f t="shared" si="18"/>
        <v>7.3418197220931765</v>
      </c>
      <c r="AF70" s="121"/>
      <c r="AG70" s="121"/>
      <c r="AH70" s="121"/>
      <c r="AI70" s="121"/>
      <c r="AJ70" s="121"/>
      <c r="AK70" s="121"/>
      <c r="AL70" s="121"/>
      <c r="AM70" s="85"/>
      <c r="AN70" s="85"/>
      <c r="AQ70" s="54"/>
      <c r="AR70" s="54"/>
      <c r="AS70" s="54"/>
      <c r="AT70" s="54"/>
      <c r="AU70" s="54"/>
      <c r="AV70" s="54"/>
      <c r="AW70" s="54"/>
      <c r="AY70" s="125"/>
      <c r="AZ70" s="126"/>
      <c r="BA70" s="126"/>
      <c r="BB70" s="126"/>
      <c r="BC70" s="126"/>
      <c r="BD70" s="126"/>
      <c r="BE70" s="126"/>
      <c r="BF70" s="126"/>
      <c r="BG70" s="125"/>
      <c r="BI70" s="38"/>
      <c r="BJ70" s="38"/>
      <c r="BK70" s="38"/>
      <c r="BL70" s="38"/>
      <c r="BM70" s="38"/>
      <c r="BN70" s="38"/>
      <c r="BO70" s="38"/>
      <c r="BP70" s="38"/>
      <c r="BQ70" s="38"/>
    </row>
    <row r="71" spans="2:69" x14ac:dyDescent="0.3">
      <c r="B71" t="s">
        <v>137</v>
      </c>
      <c r="C71" s="121">
        <f>SUM(D112)</f>
        <v>5.9549065338827054</v>
      </c>
      <c r="D71" s="121">
        <f t="shared" ref="D71:AE71" si="19">SUM(E112)</f>
        <v>5.6736739488554573</v>
      </c>
      <c r="E71" s="121">
        <f t="shared" si="19"/>
        <v>5.3640924103490892</v>
      </c>
      <c r="F71" s="121">
        <f t="shared" si="19"/>
        <v>5.4572360141584655</v>
      </c>
      <c r="G71" s="121">
        <f t="shared" si="19"/>
        <v>5.8911570089357941</v>
      </c>
      <c r="H71" s="121">
        <f t="shared" si="19"/>
        <v>6.1907540101461676</v>
      </c>
      <c r="I71" s="121">
        <f t="shared" si="19"/>
        <v>5.9786227912427634</v>
      </c>
      <c r="J71" s="121">
        <f t="shared" si="19"/>
        <v>5.8837466289342402</v>
      </c>
      <c r="K71" s="121">
        <f t="shared" si="19"/>
        <v>5.9584878669334786</v>
      </c>
      <c r="L71" s="121">
        <f t="shared" si="19"/>
        <v>5.7871592530929057</v>
      </c>
      <c r="M71" s="121">
        <f t="shared" si="19"/>
        <v>6.2560738470716082</v>
      </c>
      <c r="N71" s="121">
        <f t="shared" si="19"/>
        <v>6.4244603939875651</v>
      </c>
      <c r="O71" s="121">
        <f t="shared" si="19"/>
        <v>6.5815955714610785</v>
      </c>
      <c r="P71" s="121">
        <f t="shared" si="19"/>
        <v>6.18869804070125</v>
      </c>
      <c r="Q71" s="121">
        <f t="shared" si="19"/>
        <v>6.6751482433931049</v>
      </c>
      <c r="R71" s="121">
        <f t="shared" si="19"/>
        <v>6.5013862574996866</v>
      </c>
      <c r="S71" s="121">
        <f t="shared" si="19"/>
        <v>6.4866949432038847</v>
      </c>
      <c r="T71" s="121">
        <f t="shared" si="19"/>
        <v>6.5906051811219131</v>
      </c>
      <c r="U71" s="121">
        <f t="shared" si="19"/>
        <v>6.33003409096984</v>
      </c>
      <c r="V71" s="121">
        <f t="shared" si="19"/>
        <v>4.6000542495701584</v>
      </c>
      <c r="W71" s="121">
        <f t="shared" si="19"/>
        <v>6.4829399354433566</v>
      </c>
      <c r="X71" s="121">
        <f t="shared" si="19"/>
        <v>6.2811741829213323</v>
      </c>
      <c r="Y71" s="121">
        <f t="shared" si="19"/>
        <v>6.0608472655871326</v>
      </c>
      <c r="Z71" s="121">
        <f t="shared" si="19"/>
        <v>6.0780983198648606</v>
      </c>
      <c r="AA71" s="121">
        <f t="shared" si="19"/>
        <v>5.8858661883841368</v>
      </c>
      <c r="AB71" s="121">
        <f t="shared" si="19"/>
        <v>5.8844207808494087</v>
      </c>
      <c r="AC71" s="121">
        <f t="shared" si="19"/>
        <v>6.3988939694379932</v>
      </c>
      <c r="AD71" s="121">
        <f t="shared" si="19"/>
        <v>6.1544588376394671</v>
      </c>
      <c r="AE71" s="121">
        <f t="shared" si="19"/>
        <v>5.9701627381381197</v>
      </c>
      <c r="AF71" s="121"/>
      <c r="AG71" s="121"/>
      <c r="AH71" s="121"/>
      <c r="AI71" s="121"/>
      <c r="AJ71" s="121"/>
      <c r="AK71" s="121"/>
      <c r="AL71" s="121"/>
      <c r="AM71" s="85"/>
      <c r="AN71" s="85"/>
      <c r="AQ71" s="54"/>
      <c r="AR71" s="54"/>
      <c r="AS71" s="54"/>
      <c r="AT71" s="54"/>
      <c r="AU71" s="54"/>
      <c r="AV71" s="54"/>
      <c r="AW71" s="54"/>
      <c r="AY71" s="125"/>
      <c r="AZ71" s="126"/>
      <c r="BA71" s="126"/>
      <c r="BB71" s="126"/>
      <c r="BC71" s="126"/>
      <c r="BD71" s="126"/>
      <c r="BE71" s="126"/>
      <c r="BF71" s="126"/>
      <c r="BG71" s="125"/>
      <c r="BI71" s="38"/>
      <c r="BJ71" s="38"/>
      <c r="BK71" s="38"/>
      <c r="BL71" s="38"/>
      <c r="BM71" s="38"/>
      <c r="BN71" s="38"/>
      <c r="BO71" s="38"/>
      <c r="BP71" s="38"/>
      <c r="BQ71" s="38"/>
    </row>
    <row r="72" spans="2:69" x14ac:dyDescent="0.3">
      <c r="B72" t="s">
        <v>138</v>
      </c>
      <c r="C72" s="122">
        <f>C70-C71</f>
        <v>1.6565821152710116</v>
      </c>
      <c r="D72" s="122">
        <f t="shared" ref="D72:AE72" si="20">D70-D71</f>
        <v>1.7139253819609923</v>
      </c>
      <c r="E72" s="122">
        <f t="shared" si="20"/>
        <v>1.5163265190529254</v>
      </c>
      <c r="F72" s="122">
        <f t="shared" si="20"/>
        <v>1.5733967417067429</v>
      </c>
      <c r="G72" s="122">
        <f t="shared" si="20"/>
        <v>1.6182724978369096</v>
      </c>
      <c r="H72" s="122">
        <f t="shared" si="20"/>
        <v>1.7119503966006979</v>
      </c>
      <c r="I72" s="122">
        <f t="shared" si="20"/>
        <v>1.6969578372845149</v>
      </c>
      <c r="J72" s="122">
        <f t="shared" si="20"/>
        <v>1.8504115235791119</v>
      </c>
      <c r="K72" s="122">
        <f t="shared" si="20"/>
        <v>1.9828241279215142</v>
      </c>
      <c r="L72" s="122">
        <f t="shared" si="20"/>
        <v>2.088879560444842</v>
      </c>
      <c r="M72" s="122">
        <f t="shared" si="20"/>
        <v>2.1040550671132401</v>
      </c>
      <c r="N72" s="122">
        <f t="shared" si="20"/>
        <v>2.0242859681629595</v>
      </c>
      <c r="O72" s="122">
        <f t="shared" si="20"/>
        <v>2.1124205539850651</v>
      </c>
      <c r="P72" s="122">
        <f t="shared" si="20"/>
        <v>2.1468874638544593</v>
      </c>
      <c r="Q72" s="122">
        <f t="shared" si="20"/>
        <v>2.2408379051508547</v>
      </c>
      <c r="R72" s="122">
        <f t="shared" si="20"/>
        <v>2.3223149233482738</v>
      </c>
      <c r="S72" s="122">
        <f t="shared" si="20"/>
        <v>2.3064185599627507</v>
      </c>
      <c r="T72" s="122">
        <f t="shared" si="20"/>
        <v>2.1232120274567725</v>
      </c>
      <c r="U72" s="122">
        <f t="shared" si="20"/>
        <v>2.0517383628237491</v>
      </c>
      <c r="V72" s="122">
        <f t="shared" si="20"/>
        <v>1.763278802207509</v>
      </c>
      <c r="W72" s="122">
        <f t="shared" si="20"/>
        <v>1.9002442631510696</v>
      </c>
      <c r="X72" s="122">
        <f t="shared" si="20"/>
        <v>1.6037973448397054</v>
      </c>
      <c r="Y72" s="122">
        <f t="shared" si="20"/>
        <v>1.4732651325289323</v>
      </c>
      <c r="Z72" s="122">
        <f t="shared" si="20"/>
        <v>1.3908699302680301</v>
      </c>
      <c r="AA72" s="122">
        <f t="shared" si="20"/>
        <v>1.469156289919856</v>
      </c>
      <c r="AB72" s="122">
        <f t="shared" si="20"/>
        <v>1.4295215084240409</v>
      </c>
      <c r="AC72" s="122">
        <f t="shared" si="20"/>
        <v>1.4509996375033234</v>
      </c>
      <c r="AD72" s="122">
        <f t="shared" si="20"/>
        <v>1.4385168469998142</v>
      </c>
      <c r="AE72" s="122">
        <f t="shared" si="20"/>
        <v>1.3716569839550568</v>
      </c>
      <c r="AF72" s="111">
        <f t="shared" ref="AF72:AL72" si="21">HLOOKUP($AO72,   $C$66:$AE$86,  ROW($AO72)-ROW($AO$65),FALSE) *(1+AQ72)</f>
        <v>1.3757125028060566</v>
      </c>
      <c r="AG72" s="111">
        <f t="shared" si="21"/>
        <v>1.3012480805615989</v>
      </c>
      <c r="AH72" s="111">
        <f t="shared" si="21"/>
        <v>1.2267836583171408</v>
      </c>
      <c r="AI72" s="111">
        <f t="shared" si="21"/>
        <v>1.1523192360726831</v>
      </c>
      <c r="AJ72" s="111">
        <f t="shared" si="21"/>
        <v>1.0778548138282253</v>
      </c>
      <c r="AK72" s="111">
        <f t="shared" si="21"/>
        <v>1.0033903915837674</v>
      </c>
      <c r="AL72" s="111">
        <f t="shared" si="21"/>
        <v>0.9289259693393096</v>
      </c>
      <c r="AM72" s="85"/>
      <c r="AN72" s="85"/>
      <c r="AO72">
        <v>2005</v>
      </c>
      <c r="AQ72" s="123">
        <f t="array" ref="AQ72">IF(AZ72="",  INDEX($AY72:$BG72,   MATCH(  LARGE(($AY72:$BG72&lt;&gt;"")*($AY$66:$BG$66&lt;AQ$66)*$AY$66:$BG$66,  1),    $AY$66:$BG$66,0)) -   (INDEX($AY72:$BG72,   MATCH(  LARGE(($AY72:$BG72&lt;&gt;"")*($AY$66:$BG$66&lt;AQ$66)*$AY$66:$BG$66,  1),    $AY$66:$BG$66,0))  -    INDEX($AY72:$BG72,      MATCH( LARGE(($AY72:$BG72&lt;&gt;"")*($AY$66:$BG$66&gt;AQ$66)*$AY$66:$BG$66,     SUM(($AY72:$BG72&lt;&gt;"")*($AY$66:$BG$66&gt;AQ$66))   ),  $AY$66:$BG$66,0)))   /         (LARGE(($AY72:$BG72&lt;&gt;"")*($AY$66:$BG$66&gt;AQ$66)*$AY$66:$BG$66,     SUM(($AY72:$BG72&lt;&gt;"")*($AY$66:$BG$66&gt;AQ$66))   )  -     LARGE(($AY72:$BG72&lt;&gt;"")*($AY$66:$BG$66&lt;AQ$66)*$AY$66:$BG$66,  1) )        *        (AQ$66-LARGE(($AY72:$BG72&lt;&gt;"")*($AY$66:$BG$66&lt;AQ$66)*$AY$66:$BG$66,  1)),AZ72)</f>
        <v>-0.40761156509187912</v>
      </c>
      <c r="AR72" s="123">
        <f t="array" ref="AR72">IF(BA72="",  INDEX($AY72:$BG72,   MATCH(  LARGE(($AY72:$BG72&lt;&gt;"")*($AY$66:$BG$66&lt;AR$66)*$AY$66:$BG$66,  1),    $AY$66:$BG$66,0)) -   (INDEX($AY72:$BG72,   MATCH(  LARGE(($AY72:$BG72&lt;&gt;"")*($AY$66:$BG$66&lt;AR$66)*$AY$66:$BG$66,  1),    $AY$66:$BG$66,0))  -    INDEX($AY72:$BG72,      MATCH( LARGE(($AY72:$BG72&lt;&gt;"")*($AY$66:$BG$66&gt;AR$66)*$AY$66:$BG$66,     SUM(($AY72:$BG72&lt;&gt;"")*($AY$66:$BG$66&gt;AR$66))   ),  $AY$66:$BG$66,0)))   /         (LARGE(($AY72:$BG72&lt;&gt;"")*($AY$66:$BG$66&gt;AR$66)*$AY$66:$BG$66,     SUM(($AY72:$BG72&lt;&gt;"")*($AY$66:$BG$66&gt;AR$66))   )  -     LARGE(($AY72:$BG72&lt;&gt;"")*($AY$66:$BG$66&lt;AR$66)*$AY$66:$BG$66,  1) )        *        (AR$66-LARGE(($AY72:$BG72&lt;&gt;"")*($AY$66:$BG$66&lt;AR$66)*$AY$66:$BG$66,  1)),BA72)</f>
        <v>-0.43967630424323262</v>
      </c>
      <c r="AS72" s="123">
        <f t="array" ref="AS72">IF(BB72="",  INDEX($AY72:$BG72,   MATCH(  LARGE(($AY72:$BG72&lt;&gt;"")*($AY$66:$BG$66&lt;AS$66)*$AY$66:$BG$66,  1),    $AY$66:$BG$66,0)) -   (INDEX($AY72:$BG72,   MATCH(  LARGE(($AY72:$BG72&lt;&gt;"")*($AY$66:$BG$66&lt;AS$66)*$AY$66:$BG$66,  1),    $AY$66:$BG$66,0))  -    INDEX($AY72:$BG72,      MATCH( LARGE(($AY72:$BG72&lt;&gt;"")*($AY$66:$BG$66&gt;AS$66)*$AY$66:$BG$66,     SUM(($AY72:$BG72&lt;&gt;"")*($AY$66:$BG$66&gt;AS$66))   ),  $AY$66:$BG$66,0)))   /         (LARGE(($AY72:$BG72&lt;&gt;"")*($AY$66:$BG$66&gt;AS$66)*$AY$66:$BG$66,     SUM(($AY72:$BG72&lt;&gt;"")*($AY$66:$BG$66&gt;AS$66))   )  -     LARGE(($AY72:$BG72&lt;&gt;"")*($AY$66:$BG$66&lt;AS$66)*$AY$66:$BG$66,  1) )        *        (AS$66-LARGE(($AY72:$BG72&lt;&gt;"")*($AY$66:$BG$66&lt;AS$66)*$AY$66:$BG$66,  1)),BB72)</f>
        <v>-0.47174104339458611</v>
      </c>
      <c r="AT72" s="123">
        <f t="array" ref="AT72">IF(BC72="",  INDEX($AY72:$BG72,   MATCH(  LARGE(($AY72:$BG72&lt;&gt;"")*($AY$66:$BG$66&lt;AT$66)*$AY$66:$BG$66,  1),    $AY$66:$BG$66,0)) -   (INDEX($AY72:$BG72,   MATCH(  LARGE(($AY72:$BG72&lt;&gt;"")*($AY$66:$BG$66&lt;AT$66)*$AY$66:$BG$66,  1),    $AY$66:$BG$66,0))  -    INDEX($AY72:$BG72,      MATCH( LARGE(($AY72:$BG72&lt;&gt;"")*($AY$66:$BG$66&gt;AT$66)*$AY$66:$BG$66,     SUM(($AY72:$BG72&lt;&gt;"")*($AY$66:$BG$66&gt;AT$66))   ),  $AY$66:$BG$66,0)))   /         (LARGE(($AY72:$BG72&lt;&gt;"")*($AY$66:$BG$66&gt;AT$66)*$AY$66:$BG$66,     SUM(($AY72:$BG72&lt;&gt;"")*($AY$66:$BG$66&gt;AT$66))   )  -     LARGE(($AY72:$BG72&lt;&gt;"")*($AY$66:$BG$66&lt;AT$66)*$AY$66:$BG$66,  1) )        *        (AT$66-LARGE(($AY72:$BG72&lt;&gt;"")*($AY$66:$BG$66&lt;AT$66)*$AY$66:$BG$66,  1)),BC72)</f>
        <v>-0.50380578254593955</v>
      </c>
      <c r="AU72" s="123">
        <f t="array" ref="AU72">IF(BD72="",  INDEX($AY72:$BG72,   MATCH(  LARGE(($AY72:$BG72&lt;&gt;"")*($AY$66:$BG$66&lt;AU$66)*$AY$66:$BG$66,  1),    $AY$66:$BG$66,0)) -   (INDEX($AY72:$BG72,   MATCH(  LARGE(($AY72:$BG72&lt;&gt;"")*($AY$66:$BG$66&lt;AU$66)*$AY$66:$BG$66,  1),    $AY$66:$BG$66,0))  -    INDEX($AY72:$BG72,      MATCH( LARGE(($AY72:$BG72&lt;&gt;"")*($AY$66:$BG$66&gt;AU$66)*$AY$66:$BG$66,     SUM(($AY72:$BG72&lt;&gt;"")*($AY$66:$BG$66&gt;AU$66))   ),  $AY$66:$BG$66,0)))   /         (LARGE(($AY72:$BG72&lt;&gt;"")*($AY$66:$BG$66&gt;AU$66)*$AY$66:$BG$66,     SUM(($AY72:$BG72&lt;&gt;"")*($AY$66:$BG$66&gt;AU$66))   )  -     LARGE(($AY72:$BG72&lt;&gt;"")*($AY$66:$BG$66&lt;AU$66)*$AY$66:$BG$66,  1) )        *        (AU$66-LARGE(($AY72:$BG72&lt;&gt;"")*($AY$66:$BG$66&lt;AU$66)*$AY$66:$BG$66,  1)),BD72)</f>
        <v>-0.53587052169729299</v>
      </c>
      <c r="AV72" s="123">
        <f t="array" ref="AV72">IF(BE72="",  INDEX($AY72:$BG72,   MATCH(  LARGE(($AY72:$BG72&lt;&gt;"")*($AY$66:$BG$66&lt;AV$66)*$AY$66:$BG$66,  1),    $AY$66:$BG$66,0)) -   (INDEX($AY72:$BG72,   MATCH(  LARGE(($AY72:$BG72&lt;&gt;"")*($AY$66:$BG$66&lt;AV$66)*$AY$66:$BG$66,  1),    $AY$66:$BG$66,0))  -    INDEX($AY72:$BG72,      MATCH( LARGE(($AY72:$BG72&lt;&gt;"")*($AY$66:$BG$66&gt;AV$66)*$AY$66:$BG$66,     SUM(($AY72:$BG72&lt;&gt;"")*($AY$66:$BG$66&gt;AV$66))   ),  $AY$66:$BG$66,0)))   /         (LARGE(($AY72:$BG72&lt;&gt;"")*($AY$66:$BG$66&gt;AV$66)*$AY$66:$BG$66,     SUM(($AY72:$BG72&lt;&gt;"")*($AY$66:$BG$66&gt;AV$66))   )  -     LARGE(($AY72:$BG72&lt;&gt;"")*($AY$66:$BG$66&lt;AV$66)*$AY$66:$BG$66,  1) )        *        (AV$66-LARGE(($AY72:$BG72&lt;&gt;"")*($AY$66:$BG$66&lt;AV$66)*$AY$66:$BG$66,  1)),BE72)</f>
        <v>-0.56793526084864654</v>
      </c>
      <c r="AW72" s="123">
        <f t="array" ref="AW72">IF(BF72="",  INDEX($AY72:$BG72,   MATCH(  LARGE(($AY72:$BG72&lt;&gt;"")*($AY$66:$BG$66&lt;AW$66)*$AY$66:$BG$66,  1),    $AY$66:$BG$66,0)) -   (INDEX($AY72:$BG72,   MATCH(  LARGE(($AY72:$BG72&lt;&gt;"")*($AY$66:$BG$66&lt;AW$66)*$AY$66:$BG$66,  1),    $AY$66:$BG$66,0))  -    INDEX($AY72:$BG72,      MATCH( LARGE(($AY72:$BG72&lt;&gt;"")*($AY$66:$BG$66&gt;AW$66)*$AY$66:$BG$66,     SUM(($AY72:$BG72&lt;&gt;"")*($AY$66:$BG$66&gt;AW$66))   ),  $AY$66:$BG$66,0)))   /         (LARGE(($AY72:$BG72&lt;&gt;"")*($AY$66:$BG$66&gt;AW$66)*$AY$66:$BG$66,     SUM(($AY72:$BG72&lt;&gt;"")*($AY$66:$BG$66&gt;AW$66))   )  -     LARGE(($AY72:$BG72&lt;&gt;"")*($AY$66:$BG$66&lt;AW$66)*$AY$66:$BG$66,  1) )        *        (AW$66-LARGE(($AY72:$BG72&lt;&gt;"")*($AY$66:$BG$66&lt;AW$66)*$AY$66:$BG$66,  1)),BF72)</f>
        <v>-0.6</v>
      </c>
      <c r="AY72" s="115">
        <f>AVERAGE(AC72:AE72)/ HLOOKUP($AO72,   $C$66:$AE$86,  ROW($AO72)-ROW($AO$65),FALSE)   -1</f>
        <v>-0.38837272160106706</v>
      </c>
      <c r="AZ72" s="124" t="str">
        <f>IF(F32="","",F32)</f>
        <v/>
      </c>
      <c r="BA72" s="124" t="str">
        <f t="shared" ref="BA72:BF72" si="22">IF(G32="","",G32)</f>
        <v/>
      </c>
      <c r="BB72" s="124" t="str">
        <f t="shared" si="22"/>
        <v/>
      </c>
      <c r="BC72" s="124" t="str">
        <f t="shared" si="22"/>
        <v/>
      </c>
      <c r="BD72" s="124" t="str">
        <f t="shared" si="22"/>
        <v/>
      </c>
      <c r="BE72" s="124" t="str">
        <f t="shared" si="22"/>
        <v/>
      </c>
      <c r="BF72" s="124">
        <f t="shared" si="22"/>
        <v>-0.6</v>
      </c>
      <c r="BG72" s="124" t="str">
        <f>IF(BF72="",MIN(AY72:BF72),"")</f>
        <v/>
      </c>
      <c r="BI72" s="38"/>
      <c r="BJ72" s="38"/>
      <c r="BK72" s="38"/>
      <c r="BL72" s="38"/>
      <c r="BM72" s="38"/>
      <c r="BN72" s="38"/>
      <c r="BO72" s="38"/>
      <c r="BP72" s="38"/>
      <c r="BQ72" s="38"/>
    </row>
    <row r="73" spans="2:69" x14ac:dyDescent="0.3">
      <c r="B73" s="109" t="s">
        <v>140</v>
      </c>
      <c r="C73" s="120">
        <f>SUM(D100)</f>
        <v>7.6410815292799308</v>
      </c>
      <c r="D73" s="120">
        <f t="shared" ref="D73:AE73" si="23">SUM(E100)</f>
        <v>7.3156024707753211</v>
      </c>
      <c r="E73" s="120">
        <f t="shared" si="23"/>
        <v>7.2665551774549204</v>
      </c>
      <c r="F73" s="120">
        <f t="shared" si="23"/>
        <v>7.6015055820687047</v>
      </c>
      <c r="G73" s="120">
        <f t="shared" si="23"/>
        <v>7.7508766644113853</v>
      </c>
      <c r="H73" s="120">
        <f t="shared" si="23"/>
        <v>7.5795692020842038</v>
      </c>
      <c r="I73" s="120">
        <f t="shared" si="23"/>
        <v>7.6684544990936034</v>
      </c>
      <c r="J73" s="120">
        <f t="shared" si="23"/>
        <v>7.6859549818907604</v>
      </c>
      <c r="K73" s="120">
        <f t="shared" si="23"/>
        <v>7.5649078753829793</v>
      </c>
      <c r="L73" s="120">
        <f t="shared" si="23"/>
        <v>7.4345888535501947</v>
      </c>
      <c r="M73" s="120">
        <f t="shared" si="23"/>
        <v>7.4063348410204668</v>
      </c>
      <c r="N73" s="120">
        <f t="shared" si="23"/>
        <v>7.3786679092174303</v>
      </c>
      <c r="O73" s="120">
        <f t="shared" si="23"/>
        <v>7.2469708316148997</v>
      </c>
      <c r="P73" s="120">
        <f t="shared" si="23"/>
        <v>7.1593545657918485</v>
      </c>
      <c r="Q73" s="120">
        <f t="shared" si="23"/>
        <v>7.1884779217037567</v>
      </c>
      <c r="R73" s="120">
        <f t="shared" si="23"/>
        <v>7.0421420041188831</v>
      </c>
      <c r="S73" s="120">
        <f t="shared" si="23"/>
        <v>6.9132525711210482</v>
      </c>
      <c r="T73" s="120">
        <f t="shared" si="23"/>
        <v>6.9265880795348158</v>
      </c>
      <c r="U73" s="120">
        <f t="shared" si="23"/>
        <v>6.9636177574962019</v>
      </c>
      <c r="V73" s="120">
        <f t="shared" si="23"/>
        <v>6.7113103977823991</v>
      </c>
      <c r="W73" s="120">
        <f t="shared" si="23"/>
        <v>6.8326114855419675</v>
      </c>
      <c r="X73" s="120">
        <f t="shared" si="23"/>
        <v>6.8249886622669402</v>
      </c>
      <c r="Y73" s="120">
        <f t="shared" si="23"/>
        <v>6.7547235566687993</v>
      </c>
      <c r="Z73" s="120">
        <f t="shared" si="23"/>
        <v>6.8297131683275181</v>
      </c>
      <c r="AA73" s="120">
        <f t="shared" si="23"/>
        <v>6.8859305535056308</v>
      </c>
      <c r="AB73" s="120">
        <f t="shared" si="23"/>
        <v>6.8984106768432083</v>
      </c>
      <c r="AC73" s="120">
        <f t="shared" si="23"/>
        <v>6.8687302861130117</v>
      </c>
      <c r="AD73" s="120">
        <f t="shared" si="23"/>
        <v>7.029452756922705</v>
      </c>
      <c r="AE73" s="120">
        <f t="shared" si="23"/>
        <v>6.7901694121429701</v>
      </c>
      <c r="AF73" s="121"/>
      <c r="AG73" s="121"/>
      <c r="AH73" s="121"/>
      <c r="AI73" s="121"/>
      <c r="AJ73" s="121"/>
      <c r="AK73" s="121"/>
      <c r="AL73" s="121"/>
      <c r="AM73" s="85"/>
      <c r="AN73" s="85"/>
      <c r="AY73" s="125"/>
      <c r="AZ73" s="115"/>
      <c r="BA73" s="115"/>
      <c r="BB73" s="115"/>
      <c r="BC73" s="115"/>
      <c r="BD73" s="115"/>
      <c r="BE73" s="115"/>
      <c r="BF73" s="115"/>
      <c r="BG73" s="125"/>
      <c r="BI73" s="38"/>
      <c r="BJ73" s="38"/>
      <c r="BK73" s="38"/>
      <c r="BL73" s="38"/>
      <c r="BM73" s="38"/>
      <c r="BN73" s="38"/>
      <c r="BO73" s="38"/>
      <c r="BP73" s="38"/>
      <c r="BQ73" s="38"/>
    </row>
    <row r="74" spans="2:69" x14ac:dyDescent="0.3">
      <c r="B74" t="s">
        <v>137</v>
      </c>
      <c r="C74" s="121">
        <f>SUM(D113)</f>
        <v>0.17775164637681151</v>
      </c>
      <c r="D74" s="121">
        <f t="shared" ref="D74:AE74" si="24">SUM(E113)</f>
        <v>0.14047557971014488</v>
      </c>
      <c r="E74" s="121">
        <f t="shared" si="24"/>
        <v>0.11286178550724633</v>
      </c>
      <c r="F74" s="121">
        <f t="shared" si="24"/>
        <v>0.13444053333333314</v>
      </c>
      <c r="G74" s="121">
        <f t="shared" si="24"/>
        <v>0.16120417101449272</v>
      </c>
      <c r="H74" s="121">
        <f t="shared" si="24"/>
        <v>0.17288652173913038</v>
      </c>
      <c r="I74" s="121">
        <f t="shared" si="24"/>
        <v>0.19732820289854969</v>
      </c>
      <c r="J74" s="121">
        <f t="shared" si="24"/>
        <v>0.17836598840579707</v>
      </c>
      <c r="K74" s="121">
        <f t="shared" si="24"/>
        <v>0.13378429565217387</v>
      </c>
      <c r="L74" s="121">
        <f t="shared" si="24"/>
        <v>0.1602866115942029</v>
      </c>
      <c r="M74" s="121">
        <f t="shared" si="24"/>
        <v>0.15967552173913035</v>
      </c>
      <c r="N74" s="121">
        <f t="shared" si="24"/>
        <v>0.13996266086956519</v>
      </c>
      <c r="O74" s="121">
        <f t="shared" si="24"/>
        <v>0.13330590724637681</v>
      </c>
      <c r="P74" s="121">
        <f t="shared" si="24"/>
        <v>0.12992951304347822</v>
      </c>
      <c r="Q74" s="121">
        <f t="shared" si="24"/>
        <v>0.12323379710144911</v>
      </c>
      <c r="R74" s="121">
        <f t="shared" si="24"/>
        <v>0.11650141449275363</v>
      </c>
      <c r="S74" s="121">
        <f t="shared" si="24"/>
        <v>8.9613397101449263E-2</v>
      </c>
      <c r="T74" s="121">
        <f t="shared" si="24"/>
        <v>0.11558194202898545</v>
      </c>
      <c r="U74" s="121">
        <f t="shared" si="24"/>
        <v>0.10459150724637677</v>
      </c>
      <c r="V74" s="121">
        <f t="shared" si="24"/>
        <v>0.11454016231884052</v>
      </c>
      <c r="W74" s="121">
        <f t="shared" si="24"/>
        <v>0.12380012173913044</v>
      </c>
      <c r="X74" s="121">
        <f t="shared" si="24"/>
        <v>0.12386548405797101</v>
      </c>
      <c r="Y74" s="121">
        <f t="shared" si="24"/>
        <v>0.14211874057971011</v>
      </c>
      <c r="Z74" s="121">
        <f t="shared" si="24"/>
        <v>0.14256352318840576</v>
      </c>
      <c r="AA74" s="121">
        <f t="shared" si="24"/>
        <v>0.12332511304347819</v>
      </c>
      <c r="AB74" s="121">
        <f t="shared" si="24"/>
        <v>0.12448250434782603</v>
      </c>
      <c r="AC74" s="121">
        <f t="shared" si="24"/>
        <v>0.12811521130434778</v>
      </c>
      <c r="AD74" s="121">
        <f t="shared" si="24"/>
        <v>0.12753810985507244</v>
      </c>
      <c r="AE74" s="121">
        <f t="shared" si="24"/>
        <v>0.12854883449275359</v>
      </c>
      <c r="AF74" s="121"/>
      <c r="AG74" s="121"/>
      <c r="AH74" s="121"/>
      <c r="AI74" s="121"/>
      <c r="AJ74" s="121"/>
      <c r="AK74" s="121"/>
      <c r="AL74" s="121"/>
      <c r="AM74" s="85"/>
      <c r="AN74" s="85"/>
      <c r="AQ74" s="54"/>
      <c r="AR74" s="54"/>
      <c r="AS74" s="54"/>
      <c r="AT74" s="54"/>
      <c r="AU74" s="54"/>
      <c r="AV74" s="54"/>
      <c r="AW74" s="54"/>
      <c r="AY74" s="125"/>
      <c r="AZ74" s="127"/>
      <c r="BA74" s="127"/>
      <c r="BB74" s="127"/>
      <c r="BC74" s="127"/>
      <c r="BD74" s="127"/>
      <c r="BE74" s="127"/>
      <c r="BF74" s="127"/>
      <c r="BG74" s="125"/>
      <c r="BI74" s="38"/>
      <c r="BJ74" s="38"/>
      <c r="BK74" s="38"/>
      <c r="BL74" s="38"/>
      <c r="BM74" s="38"/>
      <c r="BN74" s="38"/>
      <c r="BO74" s="38"/>
      <c r="BP74" s="38"/>
      <c r="BQ74" s="38"/>
    </row>
    <row r="75" spans="2:69" x14ac:dyDescent="0.3">
      <c r="B75" t="s">
        <v>138</v>
      </c>
      <c r="C75" s="122">
        <f>C73-C74</f>
        <v>7.4633298829031194</v>
      </c>
      <c r="D75" s="122">
        <f t="shared" ref="D75:AE75" si="25">D73-D74</f>
        <v>7.175126891065176</v>
      </c>
      <c r="E75" s="122">
        <f t="shared" si="25"/>
        <v>7.153693391947674</v>
      </c>
      <c r="F75" s="122">
        <f t="shared" si="25"/>
        <v>7.467065048735372</v>
      </c>
      <c r="G75" s="122">
        <f t="shared" si="25"/>
        <v>7.5896724933968924</v>
      </c>
      <c r="H75" s="122">
        <f t="shared" si="25"/>
        <v>7.4066826803450736</v>
      </c>
      <c r="I75" s="122">
        <f t="shared" si="25"/>
        <v>7.4711262961950542</v>
      </c>
      <c r="J75" s="122">
        <f t="shared" si="25"/>
        <v>7.5075889934849638</v>
      </c>
      <c r="K75" s="122">
        <f t="shared" si="25"/>
        <v>7.4311235797308051</v>
      </c>
      <c r="L75" s="122">
        <f t="shared" si="25"/>
        <v>7.2743022419559917</v>
      </c>
      <c r="M75" s="122">
        <f t="shared" si="25"/>
        <v>7.2466593192813367</v>
      </c>
      <c r="N75" s="122">
        <f t="shared" si="25"/>
        <v>7.2387052483478653</v>
      </c>
      <c r="O75" s="122">
        <f t="shared" si="25"/>
        <v>7.113664924368523</v>
      </c>
      <c r="P75" s="122">
        <f t="shared" si="25"/>
        <v>7.0294250527483699</v>
      </c>
      <c r="Q75" s="122">
        <f t="shared" si="25"/>
        <v>7.0652441246023079</v>
      </c>
      <c r="R75" s="122">
        <f t="shared" si="25"/>
        <v>6.9256405896261297</v>
      </c>
      <c r="S75" s="122">
        <f t="shared" si="25"/>
        <v>6.8236391740195987</v>
      </c>
      <c r="T75" s="122">
        <f t="shared" si="25"/>
        <v>6.8110061375058306</v>
      </c>
      <c r="U75" s="122">
        <f t="shared" si="25"/>
        <v>6.8590262502498254</v>
      </c>
      <c r="V75" s="122">
        <f t="shared" si="25"/>
        <v>6.5967702354635582</v>
      </c>
      <c r="W75" s="122">
        <f t="shared" si="25"/>
        <v>6.7088113638028375</v>
      </c>
      <c r="X75" s="122">
        <f t="shared" si="25"/>
        <v>6.7011231782089693</v>
      </c>
      <c r="Y75" s="122">
        <f t="shared" si="25"/>
        <v>6.6126048160890889</v>
      </c>
      <c r="Z75" s="122">
        <f t="shared" si="25"/>
        <v>6.6871496451391126</v>
      </c>
      <c r="AA75" s="122">
        <f t="shared" si="25"/>
        <v>6.7626054404621527</v>
      </c>
      <c r="AB75" s="122">
        <f t="shared" si="25"/>
        <v>6.7739281724953821</v>
      </c>
      <c r="AC75" s="122">
        <f t="shared" si="25"/>
        <v>6.7406150748086642</v>
      </c>
      <c r="AD75" s="122">
        <f t="shared" si="25"/>
        <v>6.9019146470676329</v>
      </c>
      <c r="AE75" s="122">
        <f t="shared" si="25"/>
        <v>6.6616205776502166</v>
      </c>
      <c r="AF75" s="111">
        <f t="shared" ref="AF75:AL77" si="26">HLOOKUP($AO75,   $C$66:$AE$86,  ROW($AO75)-ROW($AO$65),FALSE) *(1+AQ75)</f>
        <v>6.593495401014545</v>
      </c>
      <c r="AG75" s="111">
        <f t="shared" si="26"/>
        <v>6.3025709029685029</v>
      </c>
      <c r="AH75" s="111">
        <f t="shared" si="26"/>
        <v>6.0116464049224607</v>
      </c>
      <c r="AI75" s="111">
        <f t="shared" si="26"/>
        <v>5.7207219068764177</v>
      </c>
      <c r="AJ75" s="111">
        <f t="shared" si="26"/>
        <v>5.4297974088303755</v>
      </c>
      <c r="AK75" s="111">
        <f t="shared" si="26"/>
        <v>5.1388729107843334</v>
      </c>
      <c r="AL75" s="111">
        <f t="shared" si="26"/>
        <v>4.8479484127382904</v>
      </c>
      <c r="AM75" s="85"/>
      <c r="AN75" s="85"/>
      <c r="AO75">
        <v>2005</v>
      </c>
      <c r="AQ75" s="123">
        <f t="array" ref="AQ75">IF(AZ75="",  INDEX($AY75:$BG75,   MATCH(  LARGE(($AY75:$BG75&lt;&gt;"")*($AY$66:$BG$66&lt;AQ$66)*$AY$66:$BG$66,  1),    $AY$66:$BG$66,0)) -   (INDEX($AY75:$BG75,   MATCH(  LARGE(($AY75:$BG75&lt;&gt;"")*($AY$66:$BG$66&lt;AQ$66)*$AY$66:$BG$66,  1),    $AY$66:$BG$66,0))  -    INDEX($AY75:$BG75,      MATCH( LARGE(($AY75:$BG75&lt;&gt;"")*($AY$66:$BG$66&gt;AQ$66)*$AY$66:$BG$66,     SUM(($AY75:$BG75&lt;&gt;"")*($AY$66:$BG$66&gt;AQ$66))   ),  $AY$66:$BG$66,0)))   /         (LARGE(($AY75:$BG75&lt;&gt;"")*($AY$66:$BG$66&gt;AQ$66)*$AY$66:$BG$66,     SUM(($AY75:$BG75&lt;&gt;"")*($AY$66:$BG$66&gt;AQ$66))   )  -     LARGE(($AY75:$BG75&lt;&gt;"")*($AY$66:$BG$66&lt;AQ$66)*$AY$66:$BG$66,  1) )        *        (AQ$66-LARGE(($AY75:$BG75&lt;&gt;"")*($AY$66:$BG$66&lt;AQ$66)*$AY$66:$BG$66,  1)),AZ75)</f>
        <v>-4.7958767757758425E-2</v>
      </c>
      <c r="AR75" s="123">
        <f t="array" ref="AR75">IF(BA75="",  INDEX($AY75:$BG75,   MATCH(  LARGE(($AY75:$BG75&lt;&gt;"")*($AY$66:$BG$66&lt;AR$66)*$AY$66:$BG$66,  1),    $AY$66:$BG$66,0)) -   (INDEX($AY75:$BG75,   MATCH(  LARGE(($AY75:$BG75&lt;&gt;"")*($AY$66:$BG$66&lt;AR$66)*$AY$66:$BG$66,  1),    $AY$66:$BG$66,0))  -    INDEX($AY75:$BG75,      MATCH( LARGE(($AY75:$BG75&lt;&gt;"")*($AY$66:$BG$66&gt;AR$66)*$AY$66:$BG$66,     SUM(($AY75:$BG75&lt;&gt;"")*($AY$66:$BG$66&gt;AR$66))   ),  $AY$66:$BG$66,0)))   /         (LARGE(($AY75:$BG75&lt;&gt;"")*($AY$66:$BG$66&gt;AR$66)*$AY$66:$BG$66,     SUM(($AY75:$BG75&lt;&gt;"")*($AY$66:$BG$66&gt;AR$66))   )  -     LARGE(($AY75:$BG75&lt;&gt;"")*($AY$66:$BG$66&lt;AR$66)*$AY$66:$BG$66,  1) )        *        (AR$66-LARGE(($AY75:$BG75&lt;&gt;"")*($AY$66:$BG$66&lt;AR$66)*$AY$66:$BG$66,  1)),BA75)</f>
        <v>-8.9965639798132019E-2</v>
      </c>
      <c r="AS75" s="123">
        <f t="array" ref="AS75">IF(BB75="",  INDEX($AY75:$BG75,   MATCH(  LARGE(($AY75:$BG75&lt;&gt;"")*($AY$66:$BG$66&lt;AS$66)*$AY$66:$BG$66,  1),    $AY$66:$BG$66,0)) -   (INDEX($AY75:$BG75,   MATCH(  LARGE(($AY75:$BG75&lt;&gt;"")*($AY$66:$BG$66&lt;AS$66)*$AY$66:$BG$66,  1),    $AY$66:$BG$66,0))  -    INDEX($AY75:$BG75,      MATCH( LARGE(($AY75:$BG75&lt;&gt;"")*($AY$66:$BG$66&gt;AS$66)*$AY$66:$BG$66,     SUM(($AY75:$BG75&lt;&gt;"")*($AY$66:$BG$66&gt;AS$66))   ),  $AY$66:$BG$66,0)))   /         (LARGE(($AY75:$BG75&lt;&gt;"")*($AY$66:$BG$66&gt;AS$66)*$AY$66:$BG$66,     SUM(($AY75:$BG75&lt;&gt;"")*($AY$66:$BG$66&gt;AS$66))   )  -     LARGE(($AY75:$BG75&lt;&gt;"")*($AY$66:$BG$66&lt;AS$66)*$AY$66:$BG$66,  1) )        *        (AS$66-LARGE(($AY75:$BG75&lt;&gt;"")*($AY$66:$BG$66&lt;AS$66)*$AY$66:$BG$66,  1)),BB75)</f>
        <v>-0.13197251183850561</v>
      </c>
      <c r="AT75" s="123">
        <f t="array" ref="AT75">IF(BC75="",  INDEX($AY75:$BG75,   MATCH(  LARGE(($AY75:$BG75&lt;&gt;"")*($AY$66:$BG$66&lt;AT$66)*$AY$66:$BG$66,  1),    $AY$66:$BG$66,0)) -   (INDEX($AY75:$BG75,   MATCH(  LARGE(($AY75:$BG75&lt;&gt;"")*($AY$66:$BG$66&lt;AT$66)*$AY$66:$BG$66,  1),    $AY$66:$BG$66,0))  -    INDEX($AY75:$BG75,      MATCH( LARGE(($AY75:$BG75&lt;&gt;"")*($AY$66:$BG$66&gt;AT$66)*$AY$66:$BG$66,     SUM(($AY75:$BG75&lt;&gt;"")*($AY$66:$BG$66&gt;AT$66))   ),  $AY$66:$BG$66,0)))   /         (LARGE(($AY75:$BG75&lt;&gt;"")*($AY$66:$BG$66&gt;AT$66)*$AY$66:$BG$66,     SUM(($AY75:$BG75&lt;&gt;"")*($AY$66:$BG$66&gt;AT$66))   )  -     LARGE(($AY75:$BG75&lt;&gt;"")*($AY$66:$BG$66&lt;AT$66)*$AY$66:$BG$66,  1) )        *        (AT$66-LARGE(($AY75:$BG75&lt;&gt;"")*($AY$66:$BG$66&lt;AT$66)*$AY$66:$BG$66,  1)),BC75)</f>
        <v>-0.17397938387887921</v>
      </c>
      <c r="AU75" s="123">
        <f t="array" ref="AU75">IF(BD75="",  INDEX($AY75:$BG75,   MATCH(  LARGE(($AY75:$BG75&lt;&gt;"")*($AY$66:$BG$66&lt;AU$66)*$AY$66:$BG$66,  1),    $AY$66:$BG$66,0)) -   (INDEX($AY75:$BG75,   MATCH(  LARGE(($AY75:$BG75&lt;&gt;"")*($AY$66:$BG$66&lt;AU$66)*$AY$66:$BG$66,  1),    $AY$66:$BG$66,0))  -    INDEX($AY75:$BG75,      MATCH( LARGE(($AY75:$BG75&lt;&gt;"")*($AY$66:$BG$66&gt;AU$66)*$AY$66:$BG$66,     SUM(($AY75:$BG75&lt;&gt;"")*($AY$66:$BG$66&gt;AU$66))   ),  $AY$66:$BG$66,0)))   /         (LARGE(($AY75:$BG75&lt;&gt;"")*($AY$66:$BG$66&gt;AU$66)*$AY$66:$BG$66,     SUM(($AY75:$BG75&lt;&gt;"")*($AY$66:$BG$66&gt;AU$66))   )  -     LARGE(($AY75:$BG75&lt;&gt;"")*($AY$66:$BG$66&lt;AU$66)*$AY$66:$BG$66,  1) )        *        (AU$66-LARGE(($AY75:$BG75&lt;&gt;"")*($AY$66:$BG$66&lt;AU$66)*$AY$66:$BG$66,  1)),BD75)</f>
        <v>-0.2159862559192528</v>
      </c>
      <c r="AV75" s="123">
        <f t="array" ref="AV75">IF(BE75="",  INDEX($AY75:$BG75,   MATCH(  LARGE(($AY75:$BG75&lt;&gt;"")*($AY$66:$BG$66&lt;AV$66)*$AY$66:$BG$66,  1),    $AY$66:$BG$66,0)) -   (INDEX($AY75:$BG75,   MATCH(  LARGE(($AY75:$BG75&lt;&gt;"")*($AY$66:$BG$66&lt;AV$66)*$AY$66:$BG$66,  1),    $AY$66:$BG$66,0))  -    INDEX($AY75:$BG75,      MATCH( LARGE(($AY75:$BG75&lt;&gt;"")*($AY$66:$BG$66&gt;AV$66)*$AY$66:$BG$66,     SUM(($AY75:$BG75&lt;&gt;"")*($AY$66:$BG$66&gt;AV$66))   ),  $AY$66:$BG$66,0)))   /         (LARGE(($AY75:$BG75&lt;&gt;"")*($AY$66:$BG$66&gt;AV$66)*$AY$66:$BG$66,     SUM(($AY75:$BG75&lt;&gt;"")*($AY$66:$BG$66&gt;AV$66))   )  -     LARGE(($AY75:$BG75&lt;&gt;"")*($AY$66:$BG$66&lt;AV$66)*$AY$66:$BG$66,  1) )        *        (AV$66-LARGE(($AY75:$BG75&lt;&gt;"")*($AY$66:$BG$66&lt;AV$66)*$AY$66:$BG$66,  1)),BE75)</f>
        <v>-0.25799312795962642</v>
      </c>
      <c r="AW75" s="123">
        <f t="array" ref="AW75">IF(BF75="",  INDEX($AY75:$BG75,   MATCH(  LARGE(($AY75:$BG75&lt;&gt;"")*($AY$66:$BG$66&lt;AW$66)*$AY$66:$BG$66,  1),    $AY$66:$BG$66,0)) -   (INDEX($AY75:$BG75,   MATCH(  LARGE(($AY75:$BG75&lt;&gt;"")*($AY$66:$BG$66&lt;AW$66)*$AY$66:$BG$66,  1),    $AY$66:$BG$66,0))  -    INDEX($AY75:$BG75,      MATCH( LARGE(($AY75:$BG75&lt;&gt;"")*($AY$66:$BG$66&gt;AW$66)*$AY$66:$BG$66,     SUM(($AY75:$BG75&lt;&gt;"")*($AY$66:$BG$66&gt;AW$66))   ),  $AY$66:$BG$66,0)))   /         (LARGE(($AY75:$BG75&lt;&gt;"")*($AY$66:$BG$66&gt;AW$66)*$AY$66:$BG$66,     SUM(($AY75:$BG75&lt;&gt;"")*($AY$66:$BG$66&gt;AW$66))   )  -     LARGE(($AY75:$BG75&lt;&gt;"")*($AY$66:$BG$66&lt;AW$66)*$AY$66:$BG$66,  1) )        *        (AW$66-LARGE(($AY75:$BG75&lt;&gt;"")*($AY$66:$BG$66&lt;AW$66)*$AY$66:$BG$66,  1)),BF75)</f>
        <v>-0.3</v>
      </c>
      <c r="AY75" s="115">
        <f>AVERAGE(AC75:AE75)/ HLOOKUP($AO75,   $C$66:$AE$86,  ROW($AO75)-ROW($AO$65),FALSE)   -1</f>
        <v>-2.2754644533534263E-2</v>
      </c>
      <c r="AZ75" s="124" t="str">
        <f t="shared" ref="AZ75:BF77" si="27">IF(F33="","",F33)</f>
        <v/>
      </c>
      <c r="BA75" s="124" t="str">
        <f t="shared" si="27"/>
        <v/>
      </c>
      <c r="BB75" s="124" t="str">
        <f t="shared" si="27"/>
        <v/>
      </c>
      <c r="BC75" s="124" t="str">
        <f t="shared" si="27"/>
        <v/>
      </c>
      <c r="BD75" s="124" t="str">
        <f t="shared" si="27"/>
        <v/>
      </c>
      <c r="BE75" s="124" t="str">
        <f t="shared" si="27"/>
        <v/>
      </c>
      <c r="BF75" s="124">
        <f t="shared" si="27"/>
        <v>-0.3</v>
      </c>
      <c r="BG75" s="124" t="str">
        <f t="shared" ref="BG75:BG77" si="28">IF(BF75="",MIN(AY75:BF75),"")</f>
        <v/>
      </c>
      <c r="BI75" s="38"/>
      <c r="BJ75" s="38"/>
      <c r="BK75" s="38"/>
      <c r="BL75" s="38"/>
      <c r="BM75" s="38"/>
      <c r="BN75" s="38"/>
      <c r="BO75" s="38"/>
      <c r="BP75" s="38"/>
      <c r="BQ75" s="38"/>
    </row>
    <row r="76" spans="2:69" x14ac:dyDescent="0.3">
      <c r="B76" s="109" t="s">
        <v>141</v>
      </c>
      <c r="C76" s="120">
        <f>SUM(D101)</f>
        <v>-34.487813557870929</v>
      </c>
      <c r="D76" s="120">
        <f t="shared" ref="D76:S78" si="29">SUM(E101)</f>
        <v>-33.598593514817246</v>
      </c>
      <c r="E76" s="120">
        <f t="shared" si="29"/>
        <v>-33.442874240945223</v>
      </c>
      <c r="F76" s="120">
        <f t="shared" si="29"/>
        <v>-29.36016230327165</v>
      </c>
      <c r="G76" s="120">
        <f t="shared" si="29"/>
        <v>-31.656436670877298</v>
      </c>
      <c r="H76" s="120">
        <f t="shared" si="29"/>
        <v>-34.526657066481206</v>
      </c>
      <c r="I76" s="120">
        <f t="shared" si="29"/>
        <v>-36.931712274450483</v>
      </c>
      <c r="J76" s="120">
        <f t="shared" si="29"/>
        <v>-37.62196083761593</v>
      </c>
      <c r="K76" s="120">
        <f t="shared" si="29"/>
        <v>-38.231154434240423</v>
      </c>
      <c r="L76" s="120">
        <f t="shared" si="29"/>
        <v>-37.559168885365537</v>
      </c>
      <c r="M76" s="120">
        <f t="shared" si="29"/>
        <v>-39.732174308653391</v>
      </c>
      <c r="N76" s="120">
        <f t="shared" si="29"/>
        <v>-40.930606914478439</v>
      </c>
      <c r="O76" s="120">
        <f t="shared" si="29"/>
        <v>-40.519212957845198</v>
      </c>
      <c r="P76" s="120">
        <f t="shared" si="29"/>
        <v>-38.062848274547108</v>
      </c>
      <c r="Q76" s="120">
        <f t="shared" si="29"/>
        <v>-31.870930245203802</v>
      </c>
      <c r="R76" s="120">
        <f t="shared" si="29"/>
        <v>-32.128935323590646</v>
      </c>
      <c r="S76" s="120">
        <f t="shared" si="29"/>
        <v>-42.288352764344452</v>
      </c>
      <c r="T76" s="120">
        <f t="shared" ref="T76:AE78" si="30">SUM(U101)</f>
        <v>-40.467414309813961</v>
      </c>
      <c r="U76" s="120">
        <f t="shared" si="30"/>
        <v>-41.402582850678357</v>
      </c>
      <c r="V76" s="120">
        <f t="shared" si="30"/>
        <v>-41.810188875122144</v>
      </c>
      <c r="W76" s="120">
        <f t="shared" si="30"/>
        <v>-45.107655380882377</v>
      </c>
      <c r="X76" s="120">
        <f t="shared" si="30"/>
        <v>-43.837901297855616</v>
      </c>
      <c r="Y76" s="120">
        <f t="shared" si="30"/>
        <v>-44.449275262902596</v>
      </c>
      <c r="Z76" s="120">
        <f t="shared" si="30"/>
        <v>-42.507339349368713</v>
      </c>
      <c r="AA76" s="120">
        <f t="shared" si="30"/>
        <v>-41.019355094546164</v>
      </c>
      <c r="AB76" s="120">
        <f t="shared" si="30"/>
        <v>-41.992695111878945</v>
      </c>
      <c r="AC76" s="120">
        <f t="shared" si="30"/>
        <v>-44.788477386611021</v>
      </c>
      <c r="AD76" s="120">
        <f t="shared" si="30"/>
        <v>-43.067877801687708</v>
      </c>
      <c r="AE76" s="120">
        <f t="shared" si="30"/>
        <v>-41.993961870588734</v>
      </c>
      <c r="AF76" s="111">
        <f t="shared" si="26"/>
        <v>-42.98964938726823</v>
      </c>
      <c r="AG76" s="111">
        <f t="shared" si="26"/>
        <v>-42.5</v>
      </c>
      <c r="AH76" s="111">
        <f t="shared" si="26"/>
        <v>-40.6</v>
      </c>
      <c r="AI76" s="111">
        <f t="shared" si="26"/>
        <v>-39</v>
      </c>
      <c r="AJ76" s="111">
        <f t="shared" si="26"/>
        <v>-38.316091874043082</v>
      </c>
      <c r="AK76" s="111">
        <f t="shared" si="26"/>
        <v>-37.632183748086163</v>
      </c>
      <c r="AL76" s="111">
        <f t="shared" si="26"/>
        <v>-36.948275622129238</v>
      </c>
      <c r="AM76" s="85"/>
      <c r="AN76" s="85"/>
      <c r="AO76">
        <v>2005</v>
      </c>
      <c r="AQ76" s="123">
        <f t="array" ref="AQ76">IF(AZ76="",  INDEX($AY76:$BG76,   MATCH(  LARGE(($AY76:$BG76&lt;&gt;"")*($AY$66:$BG$66&lt;AQ$66)*$AY$66:$BG$66,  1),    $AY$66:$BG$66,0)) -   (INDEX($AY76:$BG76,   MATCH(  LARGE(($AY76:$BG76&lt;&gt;"")*($AY$66:$BG$66&lt;AQ$66)*$AY$66:$BG$66,  1),    $AY$66:$BG$66,0))  -    INDEX($AY76:$BG76,      MATCH( LARGE(($AY76:$BG76&lt;&gt;"")*($AY$66:$BG$66&gt;AQ$66)*$AY$66:$BG$66,     SUM(($AY76:$BG76&lt;&gt;"")*($AY$66:$BG$66&gt;AQ$66))   ),  $AY$66:$BG$66,0)))   /         (LARGE(($AY76:$BG76&lt;&gt;"")*($AY$66:$BG$66&gt;AQ$66)*$AY$66:$BG$66,     SUM(($AY76:$BG76&lt;&gt;"")*($AY$66:$BG$66&gt;AQ$66))   )  -     LARGE(($AY76:$BG76&lt;&gt;"")*($AY$66:$BG$66&lt;AQ$66)*$AY$66:$BG$66,  1) )        *        (AQ$66-LARGE(($AY76:$BG76&lt;&gt;"")*($AY$66:$BG$66&lt;AQ$66)*$AY$66:$BG$66,  1)),AZ76)</f>
        <v>0.33803529293120105</v>
      </c>
      <c r="AR76" s="123">
        <f t="array" ref="AR76">IF(BA76="",  INDEX($AY76:$BG76,   MATCH(  LARGE(($AY76:$BG76&lt;&gt;"")*($AY$66:$BG$66&lt;AR$66)*$AY$66:$BG$66,  1),    $AY$66:$BG$66,0)) -   (INDEX($AY76:$BG76,   MATCH(  LARGE(($AY76:$BG76&lt;&gt;"")*($AY$66:$BG$66&lt;AR$66)*$AY$66:$BG$66,  1),    $AY$66:$BG$66,0))  -    INDEX($AY76:$BG76,      MATCH( LARGE(($AY76:$BG76&lt;&gt;"")*($AY$66:$BG$66&gt;AR$66)*$AY$66:$BG$66,     SUM(($AY76:$BG76&lt;&gt;"")*($AY$66:$BG$66&gt;AR$66))   ),  $AY$66:$BG$66,0)))   /         (LARGE(($AY76:$BG76&lt;&gt;"")*($AY$66:$BG$66&gt;AR$66)*$AY$66:$BG$66,     SUM(($AY76:$BG76&lt;&gt;"")*($AY$66:$BG$66&gt;AR$66))   )  -     LARGE(($AY76:$BG76&lt;&gt;"")*($AY$66:$BG$66&lt;AR$66)*$AY$66:$BG$66,  1) )        *        (AR$66-LARGE(($AY76:$BG76&lt;&gt;"")*($AY$66:$BG$66&lt;AR$66)*$AY$66:$BG$66,  1)),BA76)</f>
        <v>0.32279515558034722</v>
      </c>
      <c r="AS76" s="123">
        <f t="array" ref="AS76">IF(BB76="",  INDEX($AY76:$BG76,   MATCH(  LARGE(($AY76:$BG76&lt;&gt;"")*($AY$66:$BG$66&lt;AS$66)*$AY$66:$BG$66,  1),    $AY$66:$BG$66,0)) -   (INDEX($AY76:$BG76,   MATCH(  LARGE(($AY76:$BG76&lt;&gt;"")*($AY$66:$BG$66&lt;AS$66)*$AY$66:$BG$66,  1),    $AY$66:$BG$66,0))  -    INDEX($AY76:$BG76,      MATCH( LARGE(($AY76:$BG76&lt;&gt;"")*($AY$66:$BG$66&gt;AS$66)*$AY$66:$BG$66,     SUM(($AY76:$BG76&lt;&gt;"")*($AY$66:$BG$66&gt;AS$66))   ),  $AY$66:$BG$66,0)))   /         (LARGE(($AY76:$BG76&lt;&gt;"")*($AY$66:$BG$66&gt;AS$66)*$AY$66:$BG$66,     SUM(($AY76:$BG76&lt;&gt;"")*($AY$66:$BG$66&gt;AS$66))   )  -     LARGE(($AY76:$BG76&lt;&gt;"")*($AY$66:$BG$66&lt;AS$66)*$AY$66:$BG$66,  1) )        *        (AS$66-LARGE(($AY76:$BG76&lt;&gt;"")*($AY$66:$BG$66&lt;AS$66)*$AY$66:$BG$66,  1)),BB76)</f>
        <v>0.26365843097793173</v>
      </c>
      <c r="AT76" s="123">
        <f t="array" ref="AT76">IF(BC76="",  INDEX($AY76:$BG76,   MATCH(  LARGE(($AY76:$BG76&lt;&gt;"")*($AY$66:$BG$66&lt;AT$66)*$AY$66:$BG$66,  1),    $AY$66:$BG$66,0)) -   (INDEX($AY76:$BG76,   MATCH(  LARGE(($AY76:$BG76&lt;&gt;"")*($AY$66:$BG$66&lt;AT$66)*$AY$66:$BG$66,  1),    $AY$66:$BG$66,0))  -    INDEX($AY76:$BG76,      MATCH( LARGE(($AY76:$BG76&lt;&gt;"")*($AY$66:$BG$66&gt;AT$66)*$AY$66:$BG$66,     SUM(($AY76:$BG76&lt;&gt;"")*($AY$66:$BG$66&gt;AT$66))   ),  $AY$66:$BG$66,0)))   /         (LARGE(($AY76:$BG76&lt;&gt;"")*($AY$66:$BG$66&gt;AT$66)*$AY$66:$BG$66,     SUM(($AY76:$BG76&lt;&gt;"")*($AY$66:$BG$66&gt;AT$66))   )  -     LARGE(($AY76:$BG76&lt;&gt;"")*($AY$66:$BG$66&lt;AT$66)*$AY$66:$BG$66,  1) )        *        (AT$66-LARGE(($AY76:$BG76&lt;&gt;"")*($AY$66:$BG$66&lt;AT$66)*$AY$66:$BG$66,  1)),BC76)</f>
        <v>0.21385908394431863</v>
      </c>
      <c r="AU76" s="123">
        <f t="array" ref="AU76">IF(BD76="",  INDEX($AY76:$BG76,   MATCH(  LARGE(($AY76:$BG76&lt;&gt;"")*($AY$66:$BG$66&lt;AU$66)*$AY$66:$BG$66,  1),    $AY$66:$BG$66,0)) -   (INDEX($AY76:$BG76,   MATCH(  LARGE(($AY76:$BG76&lt;&gt;"")*($AY$66:$BG$66&lt;AU$66)*$AY$66:$BG$66,  1),    $AY$66:$BG$66,0))  -    INDEX($AY76:$BG76,      MATCH( LARGE(($AY76:$BG76&lt;&gt;"")*($AY$66:$BG$66&gt;AU$66)*$AY$66:$BG$66,     SUM(($AY76:$BG76&lt;&gt;"")*($AY$66:$BG$66&gt;AU$66))   ),  $AY$66:$BG$66,0)))   /         (LARGE(($AY76:$BG76&lt;&gt;"")*($AY$66:$BG$66&gt;AU$66)*$AY$66:$BG$66,     SUM(($AY76:$BG76&lt;&gt;"")*($AY$66:$BG$66&gt;AU$66))   )  -     LARGE(($AY76:$BG76&lt;&gt;"")*($AY$66:$BG$66&lt;AU$66)*$AY$66:$BG$66,  1) )        *        (AU$66-LARGE(($AY76:$BG76&lt;&gt;"")*($AY$66:$BG$66&lt;AU$66)*$AY$66:$BG$66,  1)),BD76)</f>
        <v>0.19257272262954575</v>
      </c>
      <c r="AV76" s="123">
        <f t="array" ref="AV76">IF(BE76="",  INDEX($AY76:$BG76,   MATCH(  LARGE(($AY76:$BG76&lt;&gt;"")*($AY$66:$BG$66&lt;AV$66)*$AY$66:$BG$66,  1),    $AY$66:$BG$66,0)) -   (INDEX($AY76:$BG76,   MATCH(  LARGE(($AY76:$BG76&lt;&gt;"")*($AY$66:$BG$66&lt;AV$66)*$AY$66:$BG$66,  1),    $AY$66:$BG$66,0))  -    INDEX($AY76:$BG76,      MATCH( LARGE(($AY76:$BG76&lt;&gt;"")*($AY$66:$BG$66&gt;AV$66)*$AY$66:$BG$66,     SUM(($AY76:$BG76&lt;&gt;"")*($AY$66:$BG$66&gt;AV$66))   ),  $AY$66:$BG$66,0)))   /         (LARGE(($AY76:$BG76&lt;&gt;"")*($AY$66:$BG$66&gt;AV$66)*$AY$66:$BG$66,     SUM(($AY76:$BG76&lt;&gt;"")*($AY$66:$BG$66&gt;AV$66))   )  -     LARGE(($AY76:$BG76&lt;&gt;"")*($AY$66:$BG$66&lt;AV$66)*$AY$66:$BG$66,  1) )        *        (AV$66-LARGE(($AY76:$BG76&lt;&gt;"")*($AY$66:$BG$66&lt;AV$66)*$AY$66:$BG$66,  1)),BE76)</f>
        <v>0.17128636131477287</v>
      </c>
      <c r="AW76" s="123">
        <f t="array" ref="AW76">IF(BF76="",  INDEX($AY76:$BG76,   MATCH(  LARGE(($AY76:$BG76&lt;&gt;"")*($AY$66:$BG$66&lt;AW$66)*$AY$66:$BG$66,  1),    $AY$66:$BG$66,0)) -   (INDEX($AY76:$BG76,   MATCH(  LARGE(($AY76:$BG76&lt;&gt;"")*($AY$66:$BG$66&lt;AW$66)*$AY$66:$BG$66,  1),    $AY$66:$BG$66,0))  -    INDEX($AY76:$BG76,      MATCH( LARGE(($AY76:$BG76&lt;&gt;"")*($AY$66:$BG$66&gt;AW$66)*$AY$66:$BG$66,     SUM(($AY76:$BG76&lt;&gt;"")*($AY$66:$BG$66&gt;AW$66))   ),  $AY$66:$BG$66,0)))   /         (LARGE(($AY76:$BG76&lt;&gt;"")*($AY$66:$BG$66&gt;AW$66)*$AY$66:$BG$66,     SUM(($AY76:$BG76&lt;&gt;"")*($AY$66:$BG$66&gt;AW$66))   )  -     LARGE(($AY76:$BG76&lt;&gt;"")*($AY$66:$BG$66&lt;AW$66)*$AY$66:$BG$66,  1) )        *        (AW$66-LARGE(($AY76:$BG76&lt;&gt;"")*($AY$66:$BG$66&lt;AW$66)*$AY$66:$BG$66,  1)),BF76)</f>
        <v>0.15</v>
      </c>
      <c r="AY76" s="115">
        <f>AVERAGE(AC76:AE76)/ HLOOKUP($AO76,   $C$66:$AE$86,  ROW($AO76)-ROW($AO$65),FALSE)   -1</f>
        <v>0.34717937534171339</v>
      </c>
      <c r="AZ76" s="124" t="str">
        <f t="shared" si="27"/>
        <v/>
      </c>
      <c r="BA76" s="124">
        <f t="shared" si="27"/>
        <v>0.32279515558034722</v>
      </c>
      <c r="BB76" s="124">
        <f t="shared" si="27"/>
        <v>0.26365843097793173</v>
      </c>
      <c r="BC76" s="124">
        <f t="shared" si="27"/>
        <v>0.21385908394431863</v>
      </c>
      <c r="BD76" s="124" t="str">
        <f t="shared" si="27"/>
        <v/>
      </c>
      <c r="BE76" s="124" t="str">
        <f t="shared" si="27"/>
        <v/>
      </c>
      <c r="BF76" s="124">
        <f t="shared" si="27"/>
        <v>0.15</v>
      </c>
      <c r="BG76" s="124" t="str">
        <f t="shared" si="28"/>
        <v/>
      </c>
      <c r="BI76" s="38"/>
      <c r="BJ76" s="38"/>
      <c r="BK76" s="38"/>
      <c r="BL76" s="38"/>
      <c r="BM76" s="38"/>
      <c r="BN76" s="38"/>
      <c r="BO76" s="38"/>
      <c r="BP76" s="38"/>
      <c r="BQ76" s="38"/>
    </row>
    <row r="77" spans="2:69" x14ac:dyDescent="0.3">
      <c r="B77" s="109" t="s">
        <v>142</v>
      </c>
      <c r="C77" s="120">
        <f>SUM(D102)</f>
        <v>3.7423020328857053</v>
      </c>
      <c r="D77" s="120">
        <f t="shared" si="29"/>
        <v>3.8078016777739059</v>
      </c>
      <c r="E77" s="120">
        <f t="shared" si="29"/>
        <v>3.8198021696336033</v>
      </c>
      <c r="F77" s="120">
        <f t="shared" si="29"/>
        <v>3.6990455439538898</v>
      </c>
      <c r="G77" s="120">
        <f t="shared" si="29"/>
        <v>3.5680245756509863</v>
      </c>
      <c r="H77" s="120">
        <f t="shared" si="29"/>
        <v>3.5619335611429466</v>
      </c>
      <c r="I77" s="120">
        <f t="shared" si="29"/>
        <v>3.5355110958342331</v>
      </c>
      <c r="J77" s="120">
        <f t="shared" si="29"/>
        <v>3.5011449090349585</v>
      </c>
      <c r="K77" s="120">
        <f t="shared" si="29"/>
        <v>3.4484214916967741</v>
      </c>
      <c r="L77" s="120">
        <f t="shared" si="29"/>
        <v>3.3176911768837929</v>
      </c>
      <c r="M77" s="120">
        <f t="shared" si="29"/>
        <v>3.2224358171222431</v>
      </c>
      <c r="N77" s="120">
        <f t="shared" si="29"/>
        <v>3.1716796070073152</v>
      </c>
      <c r="O77" s="120">
        <f t="shared" si="29"/>
        <v>2.9977968058960727</v>
      </c>
      <c r="P77" s="120">
        <f t="shared" si="29"/>
        <v>2.8686733169238234</v>
      </c>
      <c r="Q77" s="120">
        <f t="shared" si="29"/>
        <v>2.8536735197956129</v>
      </c>
      <c r="R77" s="120">
        <f t="shared" si="29"/>
        <v>2.7161427942138574</v>
      </c>
      <c r="S77" s="120">
        <f t="shared" si="29"/>
        <v>2.6239857449239912</v>
      </c>
      <c r="T77" s="120">
        <f t="shared" si="30"/>
        <v>2.4503299561657257</v>
      </c>
      <c r="U77" s="120">
        <f t="shared" si="30"/>
        <v>2.1893113950388328</v>
      </c>
      <c r="V77" s="120">
        <f t="shared" si="30"/>
        <v>2.1001991556412305</v>
      </c>
      <c r="W77" s="120">
        <f t="shared" si="30"/>
        <v>1.968188354982275</v>
      </c>
      <c r="X77" s="120">
        <f t="shared" si="30"/>
        <v>1.8784635571348627</v>
      </c>
      <c r="Y77" s="120">
        <f t="shared" si="30"/>
        <v>1.7598451936045361</v>
      </c>
      <c r="Z77" s="120">
        <f t="shared" si="30"/>
        <v>1.6740261585098137</v>
      </c>
      <c r="AA77" s="120">
        <f t="shared" si="30"/>
        <v>1.5589656635211808</v>
      </c>
      <c r="AB77" s="120">
        <f t="shared" si="30"/>
        <v>1.4632865681434075</v>
      </c>
      <c r="AC77" s="120">
        <f t="shared" si="30"/>
        <v>1.3842354838795543</v>
      </c>
      <c r="AD77" s="120">
        <f t="shared" si="30"/>
        <v>1.3225189268491442</v>
      </c>
      <c r="AE77" s="120">
        <f t="shared" si="30"/>
        <v>1.2456179941430749</v>
      </c>
      <c r="AF77" s="111">
        <f t="shared" si="26"/>
        <v>1.2470730219771529</v>
      </c>
      <c r="AG77" s="111">
        <f t="shared" si="26"/>
        <v>1.1297656114547558</v>
      </c>
      <c r="AH77" s="111">
        <f t="shared" si="26"/>
        <v>1.0124582009323591</v>
      </c>
      <c r="AI77" s="111">
        <f t="shared" si="26"/>
        <v>0.89515079040996204</v>
      </c>
      <c r="AJ77" s="111">
        <f t="shared" si="26"/>
        <v>0.77784337988756513</v>
      </c>
      <c r="AK77" s="111">
        <f t="shared" si="26"/>
        <v>0.66053596936516823</v>
      </c>
      <c r="AL77" s="111">
        <f t="shared" si="26"/>
        <v>0.54322855884277133</v>
      </c>
      <c r="AM77" s="85"/>
      <c r="AN77" s="85"/>
      <c r="AO77">
        <v>2005</v>
      </c>
      <c r="AQ77" s="123">
        <f t="array" ref="AQ77">IF(AZ77="",  INDEX($AY77:$BG77,   MATCH(  LARGE(($AY77:$BG77&lt;&gt;"")*($AY$66:$BG$66&lt;AQ$66)*$AY$66:$BG$66,  1),    $AY$66:$BG$66,0)) -   (INDEX($AY77:$BG77,   MATCH(  LARGE(($AY77:$BG77&lt;&gt;"")*($AY$66:$BG$66&lt;AQ$66)*$AY$66:$BG$66,  1),    $AY$66:$BG$66,0))  -    INDEX($AY77:$BG77,      MATCH( LARGE(($AY77:$BG77&lt;&gt;"")*($AY$66:$BG$66&gt;AQ$66)*$AY$66:$BG$66,     SUM(($AY77:$BG77&lt;&gt;"")*($AY$66:$BG$66&gt;AQ$66))   ),  $AY$66:$BG$66,0)))   /         (LARGE(($AY77:$BG77&lt;&gt;"")*($AY$66:$BG$66&gt;AQ$66)*$AY$66:$BG$66,     SUM(($AY77:$BG77&lt;&gt;"")*($AY$66:$BG$66&gt;AQ$66))   )  -     LARGE(($AY77:$BG77&lt;&gt;"")*($AY$66:$BG$66&lt;AQ$66)*$AY$66:$BG$66,  1) )        *        (AQ$66-LARGE(($AY77:$BG77&lt;&gt;"")*($AY$66:$BG$66&lt;AQ$66)*$AY$66:$BG$66,  1)),AZ77)</f>
        <v>-0.5408661780839481</v>
      </c>
      <c r="AR77" s="123">
        <f t="array" ref="AR77">IF(BA77="",  INDEX($AY77:$BG77,   MATCH(  LARGE(($AY77:$BG77&lt;&gt;"")*($AY$66:$BG$66&lt;AR$66)*$AY$66:$BG$66,  1),    $AY$66:$BG$66,0)) -   (INDEX($AY77:$BG77,   MATCH(  LARGE(($AY77:$BG77&lt;&gt;"")*($AY$66:$BG$66&lt;AR$66)*$AY$66:$BG$66,  1),    $AY$66:$BG$66,0))  -    INDEX($AY77:$BG77,      MATCH( LARGE(($AY77:$BG77&lt;&gt;"")*($AY$66:$BG$66&gt;AR$66)*$AY$66:$BG$66,     SUM(($AY77:$BG77&lt;&gt;"")*($AY$66:$BG$66&gt;AR$66))   ),  $AY$66:$BG$66,0)))   /         (LARGE(($AY77:$BG77&lt;&gt;"")*($AY$66:$BG$66&gt;AR$66)*$AY$66:$BG$66,     SUM(($AY77:$BG77&lt;&gt;"")*($AY$66:$BG$66&gt;AR$66))   )  -     LARGE(($AY77:$BG77&lt;&gt;"")*($AY$66:$BG$66&lt;AR$66)*$AY$66:$BG$66,  1) )        *        (AR$66-LARGE(($AY77:$BG77&lt;&gt;"")*($AY$66:$BG$66&lt;AR$66)*$AY$66:$BG$66,  1)),BA77)</f>
        <v>-0.58405514840329009</v>
      </c>
      <c r="AS77" s="123">
        <f t="array" ref="AS77">IF(BB77="",  INDEX($AY77:$BG77,   MATCH(  LARGE(($AY77:$BG77&lt;&gt;"")*($AY$66:$BG$66&lt;AS$66)*$AY$66:$BG$66,  1),    $AY$66:$BG$66,0)) -   (INDEX($AY77:$BG77,   MATCH(  LARGE(($AY77:$BG77&lt;&gt;"")*($AY$66:$BG$66&lt;AS$66)*$AY$66:$BG$66,  1),    $AY$66:$BG$66,0))  -    INDEX($AY77:$BG77,      MATCH( LARGE(($AY77:$BG77&lt;&gt;"")*($AY$66:$BG$66&gt;AS$66)*$AY$66:$BG$66,     SUM(($AY77:$BG77&lt;&gt;"")*($AY$66:$BG$66&gt;AS$66))   ),  $AY$66:$BG$66,0)))   /         (LARGE(($AY77:$BG77&lt;&gt;"")*($AY$66:$BG$66&gt;AS$66)*$AY$66:$BG$66,     SUM(($AY77:$BG77&lt;&gt;"")*($AY$66:$BG$66&gt;AS$66))   )  -     LARGE(($AY77:$BG77&lt;&gt;"")*($AY$66:$BG$66&lt;AS$66)*$AY$66:$BG$66,  1) )        *        (AS$66-LARGE(($AY77:$BG77&lt;&gt;"")*($AY$66:$BG$66&lt;AS$66)*$AY$66:$BG$66,  1)),BB77)</f>
        <v>-0.62724411872263208</v>
      </c>
      <c r="AT77" s="123">
        <f t="array" ref="AT77">IF(BC77="",  INDEX($AY77:$BG77,   MATCH(  LARGE(($AY77:$BG77&lt;&gt;"")*($AY$66:$BG$66&lt;AT$66)*$AY$66:$BG$66,  1),    $AY$66:$BG$66,0)) -   (INDEX($AY77:$BG77,   MATCH(  LARGE(($AY77:$BG77&lt;&gt;"")*($AY$66:$BG$66&lt;AT$66)*$AY$66:$BG$66,  1),    $AY$66:$BG$66,0))  -    INDEX($AY77:$BG77,      MATCH( LARGE(($AY77:$BG77&lt;&gt;"")*($AY$66:$BG$66&gt;AT$66)*$AY$66:$BG$66,     SUM(($AY77:$BG77&lt;&gt;"")*($AY$66:$BG$66&gt;AT$66))   ),  $AY$66:$BG$66,0)))   /         (LARGE(($AY77:$BG77&lt;&gt;"")*($AY$66:$BG$66&gt;AT$66)*$AY$66:$BG$66,     SUM(($AY77:$BG77&lt;&gt;"")*($AY$66:$BG$66&gt;AT$66))   )  -     LARGE(($AY77:$BG77&lt;&gt;"")*($AY$66:$BG$66&lt;AT$66)*$AY$66:$BG$66,  1) )        *        (AT$66-LARGE(($AY77:$BG77&lt;&gt;"")*($AY$66:$BG$66&lt;AT$66)*$AY$66:$BG$66,  1)),BC77)</f>
        <v>-0.67043308904197407</v>
      </c>
      <c r="AU77" s="123">
        <f t="array" ref="AU77">IF(BD77="",  INDEX($AY77:$BG77,   MATCH(  LARGE(($AY77:$BG77&lt;&gt;"")*($AY$66:$BG$66&lt;AU$66)*$AY$66:$BG$66,  1),    $AY$66:$BG$66,0)) -   (INDEX($AY77:$BG77,   MATCH(  LARGE(($AY77:$BG77&lt;&gt;"")*($AY$66:$BG$66&lt;AU$66)*$AY$66:$BG$66,  1),    $AY$66:$BG$66,0))  -    INDEX($AY77:$BG77,      MATCH( LARGE(($AY77:$BG77&lt;&gt;"")*($AY$66:$BG$66&gt;AU$66)*$AY$66:$BG$66,     SUM(($AY77:$BG77&lt;&gt;"")*($AY$66:$BG$66&gt;AU$66))   ),  $AY$66:$BG$66,0)))   /         (LARGE(($AY77:$BG77&lt;&gt;"")*($AY$66:$BG$66&gt;AU$66)*$AY$66:$BG$66,     SUM(($AY77:$BG77&lt;&gt;"")*($AY$66:$BG$66&gt;AU$66))   )  -     LARGE(($AY77:$BG77&lt;&gt;"")*($AY$66:$BG$66&lt;AU$66)*$AY$66:$BG$66,  1) )        *        (AU$66-LARGE(($AY77:$BG77&lt;&gt;"")*($AY$66:$BG$66&lt;AU$66)*$AY$66:$BG$66,  1)),BD77)</f>
        <v>-0.71362205936131606</v>
      </c>
      <c r="AV77" s="123">
        <f t="array" ref="AV77">IF(BE77="",  INDEX($AY77:$BG77,   MATCH(  LARGE(($AY77:$BG77&lt;&gt;"")*($AY$66:$BG$66&lt;AV$66)*$AY$66:$BG$66,  1),    $AY$66:$BG$66,0)) -   (INDEX($AY77:$BG77,   MATCH(  LARGE(($AY77:$BG77&lt;&gt;"")*($AY$66:$BG$66&lt;AV$66)*$AY$66:$BG$66,  1),    $AY$66:$BG$66,0))  -    INDEX($AY77:$BG77,      MATCH( LARGE(($AY77:$BG77&lt;&gt;"")*($AY$66:$BG$66&gt;AV$66)*$AY$66:$BG$66,     SUM(($AY77:$BG77&lt;&gt;"")*($AY$66:$BG$66&gt;AV$66))   ),  $AY$66:$BG$66,0)))   /         (LARGE(($AY77:$BG77&lt;&gt;"")*($AY$66:$BG$66&gt;AV$66)*$AY$66:$BG$66,     SUM(($AY77:$BG77&lt;&gt;"")*($AY$66:$BG$66&gt;AV$66))   )  -     LARGE(($AY77:$BG77&lt;&gt;"")*($AY$66:$BG$66&lt;AV$66)*$AY$66:$BG$66,  1) )        *        (AV$66-LARGE(($AY77:$BG77&lt;&gt;"")*($AY$66:$BG$66&lt;AV$66)*$AY$66:$BG$66,  1)),BE77)</f>
        <v>-0.75681102968065805</v>
      </c>
      <c r="AW77" s="123">
        <f t="array" ref="AW77">IF(BF77="",  INDEX($AY77:$BG77,   MATCH(  LARGE(($AY77:$BG77&lt;&gt;"")*($AY$66:$BG$66&lt;AW$66)*$AY$66:$BG$66,  1),    $AY$66:$BG$66,0)) -   (INDEX($AY77:$BG77,   MATCH(  LARGE(($AY77:$BG77&lt;&gt;"")*($AY$66:$BG$66&lt;AW$66)*$AY$66:$BG$66,  1),    $AY$66:$BG$66,0))  -    INDEX($AY77:$BG77,      MATCH( LARGE(($AY77:$BG77&lt;&gt;"")*($AY$66:$BG$66&gt;AW$66)*$AY$66:$BG$66,     SUM(($AY77:$BG77&lt;&gt;"")*($AY$66:$BG$66&gt;AW$66))   ),  $AY$66:$BG$66,0)))   /         (LARGE(($AY77:$BG77&lt;&gt;"")*($AY$66:$BG$66&gt;AW$66)*$AY$66:$BG$66,     SUM(($AY77:$BG77&lt;&gt;"")*($AY$66:$BG$66&gt;AW$66))   )  -     LARGE(($AY77:$BG77&lt;&gt;"")*($AY$66:$BG$66&lt;AW$66)*$AY$66:$BG$66,  1) )        *        (AW$66-LARGE(($AY77:$BG77&lt;&gt;"")*($AY$66:$BG$66&lt;AW$66)*$AY$66:$BG$66,  1)),BF77)</f>
        <v>-0.8</v>
      </c>
      <c r="AY77" s="115">
        <f>AVERAGE(AC77:AE77)/ HLOOKUP($AO77,   $C$66:$AE$86,  ROW($AO77)-ROW($AO$65),FALSE)   -1</f>
        <v>-0.51495279589234288</v>
      </c>
      <c r="AZ77" s="124" t="str">
        <f t="shared" si="27"/>
        <v/>
      </c>
      <c r="BA77" s="124" t="str">
        <f t="shared" si="27"/>
        <v/>
      </c>
      <c r="BB77" s="124" t="str">
        <f t="shared" si="27"/>
        <v/>
      </c>
      <c r="BC77" s="124" t="str">
        <f t="shared" si="27"/>
        <v/>
      </c>
      <c r="BD77" s="124" t="str">
        <f t="shared" si="27"/>
        <v/>
      </c>
      <c r="BE77" s="124" t="str">
        <f t="shared" si="27"/>
        <v/>
      </c>
      <c r="BF77" s="124">
        <f t="shared" si="27"/>
        <v>-0.8</v>
      </c>
      <c r="BG77" s="124" t="str">
        <f t="shared" si="28"/>
        <v/>
      </c>
      <c r="BI77" s="38"/>
      <c r="BJ77" s="38"/>
      <c r="BK77" s="38"/>
      <c r="BL77" s="38"/>
      <c r="BM77" s="38"/>
      <c r="BN77" s="38"/>
      <c r="BO77" s="38"/>
      <c r="BP77" s="38"/>
      <c r="BQ77" s="38"/>
    </row>
    <row r="78" spans="2:69" x14ac:dyDescent="0.3">
      <c r="B78" s="128" t="s">
        <v>143</v>
      </c>
      <c r="C78" s="121">
        <f>SUM(D103)</f>
        <v>0</v>
      </c>
      <c r="D78" s="121">
        <f t="shared" si="29"/>
        <v>0</v>
      </c>
      <c r="E78" s="121">
        <f t="shared" si="29"/>
        <v>0</v>
      </c>
      <c r="F78" s="121">
        <f t="shared" si="29"/>
        <v>0</v>
      </c>
      <c r="G78" s="121">
        <f t="shared" si="29"/>
        <v>0</v>
      </c>
      <c r="H78" s="121">
        <f t="shared" si="29"/>
        <v>0</v>
      </c>
      <c r="I78" s="121">
        <f t="shared" si="29"/>
        <v>0</v>
      </c>
      <c r="J78" s="121">
        <f t="shared" si="29"/>
        <v>0</v>
      </c>
      <c r="K78" s="121">
        <f t="shared" si="29"/>
        <v>0</v>
      </c>
      <c r="L78" s="121">
        <f t="shared" si="29"/>
        <v>0</v>
      </c>
      <c r="M78" s="121">
        <f t="shared" si="29"/>
        <v>0</v>
      </c>
      <c r="N78" s="121">
        <f t="shared" si="29"/>
        <v>0</v>
      </c>
      <c r="O78" s="121">
        <f t="shared" si="29"/>
        <v>0</v>
      </c>
      <c r="P78" s="121">
        <f t="shared" si="29"/>
        <v>0</v>
      </c>
      <c r="Q78" s="121">
        <f t="shared" si="29"/>
        <v>0</v>
      </c>
      <c r="R78" s="121">
        <f t="shared" si="29"/>
        <v>0</v>
      </c>
      <c r="S78" s="121">
        <f t="shared" si="29"/>
        <v>0</v>
      </c>
      <c r="T78" s="121">
        <f t="shared" si="30"/>
        <v>0</v>
      </c>
      <c r="U78" s="121">
        <f t="shared" si="30"/>
        <v>0</v>
      </c>
      <c r="V78" s="121">
        <f t="shared" si="30"/>
        <v>0</v>
      </c>
      <c r="W78" s="121">
        <f t="shared" si="30"/>
        <v>0</v>
      </c>
      <c r="X78" s="121">
        <f t="shared" si="30"/>
        <v>0</v>
      </c>
      <c r="Y78" s="121">
        <f t="shared" si="30"/>
        <v>0</v>
      </c>
      <c r="Z78" s="121">
        <f t="shared" si="30"/>
        <v>0</v>
      </c>
      <c r="AA78" s="121">
        <f t="shared" si="30"/>
        <v>0</v>
      </c>
      <c r="AB78" s="121">
        <f t="shared" si="30"/>
        <v>0</v>
      </c>
      <c r="AC78" s="121">
        <f t="shared" si="30"/>
        <v>0</v>
      </c>
      <c r="AD78" s="121">
        <f t="shared" si="30"/>
        <v>0</v>
      </c>
      <c r="AE78" s="121">
        <f t="shared" si="30"/>
        <v>0</v>
      </c>
      <c r="AF78" s="121"/>
      <c r="AG78" s="121"/>
      <c r="AH78" s="121"/>
      <c r="AI78" s="121"/>
      <c r="AJ78" s="121"/>
      <c r="AK78" s="121"/>
      <c r="AL78" s="121"/>
      <c r="AM78" s="85"/>
      <c r="AN78" s="85"/>
      <c r="AQ78" s="54"/>
      <c r="AR78" s="54"/>
      <c r="AS78" s="54"/>
      <c r="AT78" s="54"/>
      <c r="AU78" s="54"/>
      <c r="AV78" s="54"/>
      <c r="AW78" s="54"/>
      <c r="AY78" s="125"/>
      <c r="AZ78" s="127"/>
      <c r="BA78" s="127"/>
      <c r="BB78" s="127"/>
      <c r="BC78" s="127"/>
      <c r="BD78" s="127"/>
      <c r="BE78" s="127"/>
      <c r="BF78" s="127"/>
      <c r="BG78" s="125"/>
      <c r="BI78" s="38"/>
      <c r="BJ78" s="38"/>
      <c r="BK78" s="38"/>
      <c r="BL78" s="38"/>
      <c r="BM78" s="38"/>
      <c r="BN78" s="38"/>
      <c r="BO78" s="38"/>
      <c r="BP78" s="38"/>
      <c r="BQ78" s="38"/>
    </row>
    <row r="79" spans="2:69" x14ac:dyDescent="0.3">
      <c r="AM79" s="85"/>
      <c r="AN79" s="85"/>
      <c r="AY79" s="125"/>
      <c r="AZ79" s="115"/>
      <c r="BA79" s="115"/>
      <c r="BB79" s="115"/>
      <c r="BC79" s="115"/>
      <c r="BD79" s="115"/>
      <c r="BE79" s="115"/>
      <c r="BF79" s="115"/>
      <c r="BG79" s="125"/>
      <c r="BI79" s="38"/>
      <c r="BJ79" s="38"/>
      <c r="BK79" s="38"/>
      <c r="BL79" s="38"/>
      <c r="BM79" s="38"/>
      <c r="BN79" s="38"/>
      <c r="BO79" s="38"/>
      <c r="BP79" s="38"/>
      <c r="BQ79" s="38"/>
    </row>
    <row r="80" spans="2:69" x14ac:dyDescent="0.3">
      <c r="B80" s="129" t="s">
        <v>144</v>
      </c>
      <c r="AM80" s="85"/>
      <c r="AN80" s="85"/>
      <c r="AY80" s="125"/>
      <c r="AZ80" s="130" t="str">
        <f t="shared" ref="AZ80:BF80" si="31">IF(C$21="","",    IF(C$20&gt;=$C$15,    C$21, ""))</f>
        <v/>
      </c>
      <c r="BA80" s="130" t="str">
        <f t="shared" si="31"/>
        <v/>
      </c>
      <c r="BB80" s="130" t="str">
        <f t="shared" si="31"/>
        <v/>
      </c>
      <c r="BC80" s="130" t="str">
        <f t="shared" si="31"/>
        <v/>
      </c>
      <c r="BD80" s="130" t="str">
        <f t="shared" si="31"/>
        <v/>
      </c>
      <c r="BE80" s="130" t="str">
        <f t="shared" si="31"/>
        <v/>
      </c>
      <c r="BF80" s="130" t="str">
        <f t="shared" si="31"/>
        <v/>
      </c>
      <c r="BG80" s="125"/>
      <c r="BI80" s="38"/>
      <c r="BJ80" s="38"/>
      <c r="BK80" s="38"/>
      <c r="BL80" s="38"/>
      <c r="BM80" s="38"/>
      <c r="BN80" s="38"/>
      <c r="BO80" s="38"/>
      <c r="BP80" s="38"/>
      <c r="BQ80" s="38"/>
    </row>
    <row r="81" spans="2:69" x14ac:dyDescent="0.3">
      <c r="B81" t="s">
        <v>145</v>
      </c>
      <c r="AM81" s="85"/>
      <c r="AN81" s="85"/>
      <c r="AY81" s="125"/>
      <c r="AZ81" s="131" t="str">
        <f>IF($C$18="","",    IF(AZ$66&gt;$C$15,    $C$18, ""))</f>
        <v/>
      </c>
      <c r="BA81" s="131"/>
      <c r="BB81" s="131" t="str">
        <f t="shared" ref="BB81:BF81" si="32">IF($C$18="","",    IF(BB$66&gt;$C$15,    $C$18, ""))</f>
        <v/>
      </c>
      <c r="BC81" s="131" t="str">
        <f t="shared" si="32"/>
        <v/>
      </c>
      <c r="BD81" s="131" t="str">
        <f t="shared" si="32"/>
        <v/>
      </c>
      <c r="BE81" s="131" t="str">
        <f t="shared" si="32"/>
        <v/>
      </c>
      <c r="BF81" s="131">
        <f t="shared" si="32"/>
        <v>-5.0000000000000001E-3</v>
      </c>
      <c r="BG81" s="125"/>
      <c r="BI81" s="38"/>
      <c r="BJ81" s="38"/>
      <c r="BK81" s="38"/>
      <c r="BL81" s="38"/>
      <c r="BM81" s="38"/>
      <c r="BN81" s="38"/>
      <c r="BO81" s="38"/>
      <c r="BP81" s="38"/>
      <c r="BQ81" s="38"/>
    </row>
    <row r="82" spans="2:69" x14ac:dyDescent="0.3">
      <c r="AM82" s="85"/>
      <c r="AN82" s="85"/>
      <c r="AY82" s="125"/>
      <c r="AZ82" s="115"/>
      <c r="BA82" s="115"/>
      <c r="BB82" s="115"/>
      <c r="BC82" s="115"/>
      <c r="BD82" s="115"/>
      <c r="BE82" s="115"/>
      <c r="BF82" s="115"/>
      <c r="BG82" s="125"/>
      <c r="BI82" s="38"/>
      <c r="BJ82" s="38"/>
      <c r="BK82" s="38"/>
      <c r="BL82" s="38"/>
      <c r="BM82" s="38"/>
      <c r="BN82" s="38"/>
      <c r="BO82" s="38"/>
      <c r="BP82" s="38"/>
      <c r="BQ82" s="38"/>
    </row>
    <row r="83" spans="2:69" x14ac:dyDescent="0.3">
      <c r="B83" s="109" t="s">
        <v>146</v>
      </c>
      <c r="C83" s="110">
        <f t="shared" ref="C83:AE83" si="33">SUM(C67,C70,C73,C76,C77,C78)</f>
        <v>36.697111511591181</v>
      </c>
      <c r="D83" s="110">
        <f t="shared" si="33"/>
        <v>37.829500470170444</v>
      </c>
      <c r="E83" s="110">
        <f t="shared" si="33"/>
        <v>37.527349562869752</v>
      </c>
      <c r="F83" s="110">
        <f t="shared" si="33"/>
        <v>41.916215474957667</v>
      </c>
      <c r="G83" s="110">
        <f t="shared" si="33"/>
        <v>42.132300976630425</v>
      </c>
      <c r="H83" s="110">
        <f t="shared" si="33"/>
        <v>38.593826425850544</v>
      </c>
      <c r="I83" s="110">
        <f t="shared" si="33"/>
        <v>40.156241508692858</v>
      </c>
      <c r="J83" s="110">
        <f t="shared" si="33"/>
        <v>34.462328215775393</v>
      </c>
      <c r="K83" s="110">
        <f t="shared" si="33"/>
        <v>34.318288695838092</v>
      </c>
      <c r="L83" s="110">
        <f t="shared" si="33"/>
        <v>31.895443655370904</v>
      </c>
      <c r="M83" s="110">
        <f t="shared" si="33"/>
        <v>28.382473708984154</v>
      </c>
      <c r="N83" s="110">
        <f t="shared" si="33"/>
        <v>28.003656449220973</v>
      </c>
      <c r="O83" s="110">
        <f t="shared" si="33"/>
        <v>29.122887325777299</v>
      </c>
      <c r="P83" s="110">
        <f t="shared" si="33"/>
        <v>31.954375290436353</v>
      </c>
      <c r="Q83" s="110">
        <f t="shared" si="33"/>
        <v>37.584219002515539</v>
      </c>
      <c r="R83" s="110">
        <f t="shared" si="33"/>
        <v>34.495095139953733</v>
      </c>
      <c r="S83" s="110">
        <f t="shared" si="33"/>
        <v>23.959005644436814</v>
      </c>
      <c r="T83" s="110">
        <f t="shared" si="33"/>
        <v>24.661746925255173</v>
      </c>
      <c r="U83" s="110">
        <f t="shared" si="33"/>
        <v>21.350849535649541</v>
      </c>
      <c r="V83" s="110">
        <f t="shared" si="33"/>
        <v>16.686563009533177</v>
      </c>
      <c r="W83" s="110">
        <f t="shared" si="33"/>
        <v>19.359651576547918</v>
      </c>
      <c r="X83" s="110">
        <f t="shared" si="33"/>
        <v>16.293571170859046</v>
      </c>
      <c r="Y83" s="110">
        <f t="shared" si="33"/>
        <v>12.845025601351333</v>
      </c>
      <c r="Z83" s="110">
        <f t="shared" si="33"/>
        <v>13.100371145521461</v>
      </c>
      <c r="AA83" s="110">
        <f t="shared" si="33"/>
        <v>12.827007100817379</v>
      </c>
      <c r="AB83" s="110">
        <f t="shared" si="33"/>
        <v>11.746488975076522</v>
      </c>
      <c r="AC83" s="110">
        <f t="shared" si="33"/>
        <v>8.4974584725008704</v>
      </c>
      <c r="AD83" s="110">
        <f t="shared" si="33"/>
        <v>9.6471519722289489</v>
      </c>
      <c r="AE83" s="110">
        <f t="shared" si="33"/>
        <v>9.7852751621657958</v>
      </c>
      <c r="AF83" s="111">
        <f t="shared" ref="AF83:AL83" si="34">HLOOKUP($AO83,   $C$66:$AE$86,  ROW($AO83)-ROW($AO$65),FALSE) *(1+AQ83)</f>
        <v>8.31246595443322</v>
      </c>
      <c r="AG83" s="111">
        <f t="shared" si="34"/>
        <v>6.6499727635465771</v>
      </c>
      <c r="AH83" s="111">
        <f t="shared" si="34"/>
        <v>4.9874795726599315</v>
      </c>
      <c r="AI83" s="111">
        <f t="shared" si="34"/>
        <v>3.3249863817732885</v>
      </c>
      <c r="AJ83" s="111">
        <f t="shared" si="34"/>
        <v>1.6624931908866465</v>
      </c>
      <c r="AK83" s="111">
        <f t="shared" si="34"/>
        <v>0</v>
      </c>
      <c r="AL83" s="111">
        <f t="shared" si="34"/>
        <v>-0.91742778778977629</v>
      </c>
      <c r="AM83" s="85"/>
      <c r="AN83" s="85"/>
      <c r="AO83">
        <v>1990</v>
      </c>
      <c r="AQ83" s="123">
        <f t="array" ref="AQ83">IF(AZ83="",  INDEX($AY83:$BG83,   MATCH(  LARGE(($AY83:$BG83&lt;&gt;"")*($AY$66:$BG$66&lt;AQ$66)*$AY$66:$BG$66,  1),    $AY$66:$BG$66,0)) -   (INDEX($AY83:$BG83,   MATCH(  LARGE(($AY83:$BG83&lt;&gt;"")*($AY$66:$BG$66&lt;AQ$66)*$AY$66:$BG$66,  1),    $AY$66:$BG$66,0))  -    INDEX($AY83:$BG83,      MATCH( LARGE(($AY83:$BG83&lt;&gt;"")*($AY$66:$BG$66&gt;AQ$66)*$AY$66:$BG$66,     SUM(($AY83:$BG83&lt;&gt;"")*($AY$66:$BG$66&gt;AQ$66))   ),  $AY$66:$BG$66,0)))   /         (LARGE(($AY83:$BG83&lt;&gt;"")*($AY$66:$BG$66&gt;AQ$66)*$AY$66:$BG$66,     SUM(($AY83:$BG83&lt;&gt;"")*($AY$66:$BG$66&gt;AQ$66))   )  -     LARGE(($AY83:$BG83&lt;&gt;"")*($AY$66:$BG$66&lt;AQ$66)*$AY$66:$BG$66,  1) )        *        (AQ$66-LARGE(($AY83:$BG83&lt;&gt;"")*($AY$66:$BG$66&lt;AQ$66)*$AY$66:$BG$66,  1)),AZ83)</f>
        <v>-0.77348446207250843</v>
      </c>
      <c r="AR83" s="123">
        <f t="array" ref="AR83">IF(BA83="",  INDEX($AY83:$BG83,   MATCH(  LARGE(($AY83:$BG83&lt;&gt;"")*($AY$66:$BG$66&lt;AR$66)*$AY$66:$BG$66,  1),    $AY$66:$BG$66,0)) -   (INDEX($AY83:$BG83,   MATCH(  LARGE(($AY83:$BG83&lt;&gt;"")*($AY$66:$BG$66&lt;AR$66)*$AY$66:$BG$66,  1),    $AY$66:$BG$66,0))  -    INDEX($AY83:$BG83,      MATCH( LARGE(($AY83:$BG83&lt;&gt;"")*($AY$66:$BG$66&gt;AR$66)*$AY$66:$BG$66,     SUM(($AY83:$BG83&lt;&gt;"")*($AY$66:$BG$66&gt;AR$66))   ),  $AY$66:$BG$66,0)))   /         (LARGE(($AY83:$BG83&lt;&gt;"")*($AY$66:$BG$66&gt;AR$66)*$AY$66:$BG$66,     SUM(($AY83:$BG83&lt;&gt;"")*($AY$66:$BG$66&gt;AR$66))   )  -     LARGE(($AY83:$BG83&lt;&gt;"")*($AY$66:$BG$66&lt;AR$66)*$AY$66:$BG$66,  1) )        *        (AR$66-LARGE(($AY83:$BG83&lt;&gt;"")*($AY$66:$BG$66&lt;AR$66)*$AY$66:$BG$66,  1)),BA83)</f>
        <v>-0.8187875696580067</v>
      </c>
      <c r="AS83" s="123">
        <f t="array" ref="AS83">IF(BB83="",  INDEX($AY83:$BG83,   MATCH(  LARGE(($AY83:$BG83&lt;&gt;"")*($AY$66:$BG$66&lt;AS$66)*$AY$66:$BG$66,  1),    $AY$66:$BG$66,0)) -   (INDEX($AY83:$BG83,   MATCH(  LARGE(($AY83:$BG83&lt;&gt;"")*($AY$66:$BG$66&lt;AS$66)*$AY$66:$BG$66,  1),    $AY$66:$BG$66,0))  -    INDEX($AY83:$BG83,      MATCH( LARGE(($AY83:$BG83&lt;&gt;"")*($AY$66:$BG$66&gt;AS$66)*$AY$66:$BG$66,     SUM(($AY83:$BG83&lt;&gt;"")*($AY$66:$BG$66&gt;AS$66))   ),  $AY$66:$BG$66,0)))   /         (LARGE(($AY83:$BG83&lt;&gt;"")*($AY$66:$BG$66&gt;AS$66)*$AY$66:$BG$66,     SUM(($AY83:$BG83&lt;&gt;"")*($AY$66:$BG$66&gt;AS$66))   )  -     LARGE(($AY83:$BG83&lt;&gt;"")*($AY$66:$BG$66&lt;AS$66)*$AY$66:$BG$66,  1) )        *        (AS$66-LARGE(($AY83:$BG83&lt;&gt;"")*($AY$66:$BG$66&lt;AS$66)*$AY$66:$BG$66,  1)),BB83)</f>
        <v>-0.86409067724350508</v>
      </c>
      <c r="AT83" s="123">
        <f t="array" ref="AT83">IF(BC83="",  INDEX($AY83:$BG83,   MATCH(  LARGE(($AY83:$BG83&lt;&gt;"")*($AY$66:$BG$66&lt;AT$66)*$AY$66:$BG$66,  1),    $AY$66:$BG$66,0)) -   (INDEX($AY83:$BG83,   MATCH(  LARGE(($AY83:$BG83&lt;&gt;"")*($AY$66:$BG$66&lt;AT$66)*$AY$66:$BG$66,  1),    $AY$66:$BG$66,0))  -    INDEX($AY83:$BG83,      MATCH( LARGE(($AY83:$BG83&lt;&gt;"")*($AY$66:$BG$66&gt;AT$66)*$AY$66:$BG$66,     SUM(($AY83:$BG83&lt;&gt;"")*($AY$66:$BG$66&gt;AT$66))   ),  $AY$66:$BG$66,0)))   /         (LARGE(($AY83:$BG83&lt;&gt;"")*($AY$66:$BG$66&gt;AT$66)*$AY$66:$BG$66,     SUM(($AY83:$BG83&lt;&gt;"")*($AY$66:$BG$66&gt;AT$66))   )  -     LARGE(($AY83:$BG83&lt;&gt;"")*($AY$66:$BG$66&lt;AT$66)*$AY$66:$BG$66,  1) )        *        (AT$66-LARGE(($AY83:$BG83&lt;&gt;"")*($AY$66:$BG$66&lt;AT$66)*$AY$66:$BG$66,  1)),BC83)</f>
        <v>-0.90939378482900335</v>
      </c>
      <c r="AU83" s="123">
        <f t="array" ref="AU83">IF(BD83="",  INDEX($AY83:$BG83,   MATCH(  LARGE(($AY83:$BG83&lt;&gt;"")*($AY$66:$BG$66&lt;AU$66)*$AY$66:$BG$66,  1),    $AY$66:$BG$66,0)) -   (INDEX($AY83:$BG83,   MATCH(  LARGE(($AY83:$BG83&lt;&gt;"")*($AY$66:$BG$66&lt;AU$66)*$AY$66:$BG$66,  1),    $AY$66:$BG$66,0))  -    INDEX($AY83:$BG83,      MATCH( LARGE(($AY83:$BG83&lt;&gt;"")*($AY$66:$BG$66&gt;AU$66)*$AY$66:$BG$66,     SUM(($AY83:$BG83&lt;&gt;"")*($AY$66:$BG$66&gt;AU$66))   ),  $AY$66:$BG$66,0)))   /         (LARGE(($AY83:$BG83&lt;&gt;"")*($AY$66:$BG$66&gt;AU$66)*$AY$66:$BG$66,     SUM(($AY83:$BG83&lt;&gt;"")*($AY$66:$BG$66&gt;AU$66))   )  -     LARGE(($AY83:$BG83&lt;&gt;"")*($AY$66:$BG$66&lt;AU$66)*$AY$66:$BG$66,  1) )        *        (AU$66-LARGE(($AY83:$BG83&lt;&gt;"")*($AY$66:$BG$66&lt;AU$66)*$AY$66:$BG$66,  1)),BD83)</f>
        <v>-0.95469689241450162</v>
      </c>
      <c r="AV83" s="123">
        <f t="array" ref="AV83">IF(BE83="",  INDEX($AY83:$BG83,   MATCH(  LARGE(($AY83:$BG83&lt;&gt;"")*($AY$66:$BG$66&lt;AV$66)*$AY$66:$BG$66,  1),    $AY$66:$BG$66,0)) -   (INDEX($AY83:$BG83,   MATCH(  LARGE(($AY83:$BG83&lt;&gt;"")*($AY$66:$BG$66&lt;AV$66)*$AY$66:$BG$66,  1),    $AY$66:$BG$66,0))  -    INDEX($AY83:$BG83,      MATCH( LARGE(($AY83:$BG83&lt;&gt;"")*($AY$66:$BG$66&gt;AV$66)*$AY$66:$BG$66,     SUM(($AY83:$BG83&lt;&gt;"")*($AY$66:$BG$66&gt;AV$66))   ),  $AY$66:$BG$66,0)))   /         (LARGE(($AY83:$BG83&lt;&gt;"")*($AY$66:$BG$66&gt;AV$66)*$AY$66:$BG$66,     SUM(($AY83:$BG83&lt;&gt;"")*($AY$66:$BG$66&gt;AV$66))   )  -     LARGE(($AY83:$BG83&lt;&gt;"")*($AY$66:$BG$66&lt;AV$66)*$AY$66:$BG$66,  1) )        *        (AV$66-LARGE(($AY83:$BG83&lt;&gt;"")*($AY$66:$BG$66&lt;AV$66)*$AY$66:$BG$66,  1)),BE83)</f>
        <v>-1</v>
      </c>
      <c r="AW83" s="123">
        <f t="array" ref="AW83">IF(BF83="",  INDEX($AY83:$BG83,   MATCH(  LARGE(($AY83:$BG83&lt;&gt;"")*($AY$66:$BG$66&lt;AW$66)*$AY$66:$BG$66,  1),    $AY$66:$BG$66,0)) -   (INDEX($AY83:$BG83,   MATCH(  LARGE(($AY83:$BG83&lt;&gt;"")*($AY$66:$BG$66&lt;AW$66)*$AY$66:$BG$66,  1),    $AY$66:$BG$66,0))  -    INDEX($AY83:$BG83,      MATCH( LARGE(($AY83:$BG83&lt;&gt;"")*($AY$66:$BG$66&gt;AW$66)*$AY$66:$BG$66,     SUM(($AY83:$BG83&lt;&gt;"")*($AY$66:$BG$66&gt;AW$66))   ),  $AY$66:$BG$66,0)))   /         (LARGE(($AY83:$BG83&lt;&gt;"")*($AY$66:$BG$66&gt;AW$66)*$AY$66:$BG$66,     SUM(($AY83:$BG83&lt;&gt;"")*($AY$66:$BG$66&gt;AW$66))   )  -     LARGE(($AY83:$BG83&lt;&gt;"")*($AY$66:$BG$66&lt;AW$66)*$AY$66:$BG$66,  1) )        *        (AW$66-LARGE(($AY83:$BG83&lt;&gt;"")*($AY$66:$BG$66&lt;AW$66)*$AY$66:$BG$66,  1)),BF83)</f>
        <v>-1.0249999999999999</v>
      </c>
      <c r="AY83" s="115">
        <f>AVERAGE(AC83:AE83)/ HLOOKUP($AO83,   $C$66:$AE$86,  ROW($AO83)-ROW($AO$65),FALSE)   -1</f>
        <v>-0.74630259752120942</v>
      </c>
      <c r="AZ83" s="124" t="str">
        <f t="shared" ref="AZ83:BF83" si="35">IF(AND(AZ$66&lt;$C$15,C$25=""),  "",                 MIN(IF(AZ66&gt;=$C$15,  -1    +      SUM(AZ$80)    + SUM(AZ81)*(AZ$66-$C$15), 0),                          IF(C25="",0,C25)    ))</f>
        <v/>
      </c>
      <c r="BA83" s="124" t="str">
        <f t="shared" si="35"/>
        <v/>
      </c>
      <c r="BB83" s="124" t="str">
        <f t="shared" si="35"/>
        <v/>
      </c>
      <c r="BC83" s="124" t="str">
        <f t="shared" si="35"/>
        <v/>
      </c>
      <c r="BD83" s="124" t="str">
        <f t="shared" si="35"/>
        <v/>
      </c>
      <c r="BE83" s="124">
        <f t="shared" si="35"/>
        <v>-1</v>
      </c>
      <c r="BF83" s="124">
        <f t="shared" si="35"/>
        <v>-1.0249999999999999</v>
      </c>
      <c r="BG83" s="125"/>
      <c r="BI83" s="38"/>
      <c r="BJ83" s="38"/>
      <c r="BK83" s="38"/>
      <c r="BL83" s="38"/>
      <c r="BM83" s="38"/>
      <c r="BN83" s="38"/>
      <c r="BO83" s="38"/>
      <c r="BP83" s="38"/>
      <c r="BQ83" s="38"/>
    </row>
    <row r="84" spans="2:69" x14ac:dyDescent="0.3">
      <c r="B84" s="109" t="s">
        <v>125</v>
      </c>
      <c r="C84" s="110">
        <f t="shared" ref="C84:AE84" si="36">C83-C76</f>
        <v>71.184925069462111</v>
      </c>
      <c r="D84" s="110">
        <f t="shared" si="36"/>
        <v>71.428093984987697</v>
      </c>
      <c r="E84" s="110">
        <f t="shared" si="36"/>
        <v>70.970223803814974</v>
      </c>
      <c r="F84" s="110">
        <f t="shared" si="36"/>
        <v>71.276377778229318</v>
      </c>
      <c r="G84" s="110">
        <f t="shared" si="36"/>
        <v>73.78873764750773</v>
      </c>
      <c r="H84" s="110">
        <f t="shared" si="36"/>
        <v>73.120483492331743</v>
      </c>
      <c r="I84" s="110">
        <f t="shared" si="36"/>
        <v>77.087953783143348</v>
      </c>
      <c r="J84" s="110">
        <f t="shared" si="36"/>
        <v>72.084289053391331</v>
      </c>
      <c r="K84" s="110">
        <f t="shared" si="36"/>
        <v>72.549443130078515</v>
      </c>
      <c r="L84" s="110">
        <f t="shared" si="36"/>
        <v>69.454612540736434</v>
      </c>
      <c r="M84" s="110">
        <f t="shared" si="36"/>
        <v>68.114648017637549</v>
      </c>
      <c r="N84" s="110">
        <f t="shared" si="36"/>
        <v>68.934263363699415</v>
      </c>
      <c r="O84" s="110">
        <f t="shared" si="36"/>
        <v>69.642100283622497</v>
      </c>
      <c r="P84" s="110">
        <f t="shared" si="36"/>
        <v>70.017223564983453</v>
      </c>
      <c r="Q84" s="110">
        <f t="shared" si="36"/>
        <v>69.455149247719334</v>
      </c>
      <c r="R84" s="110">
        <f t="shared" si="36"/>
        <v>66.624030463544386</v>
      </c>
      <c r="S84" s="110">
        <f t="shared" si="36"/>
        <v>66.247358408781267</v>
      </c>
      <c r="T84" s="110">
        <f t="shared" si="36"/>
        <v>65.129161235069134</v>
      </c>
      <c r="U84" s="110">
        <f t="shared" si="36"/>
        <v>62.753432386327901</v>
      </c>
      <c r="V84" s="110">
        <f t="shared" si="36"/>
        <v>58.496751884655325</v>
      </c>
      <c r="W84" s="110">
        <f t="shared" si="36"/>
        <v>64.467306957430296</v>
      </c>
      <c r="X84" s="110">
        <f t="shared" si="36"/>
        <v>60.131472468714662</v>
      </c>
      <c r="Y84" s="110">
        <f t="shared" si="36"/>
        <v>57.294300864253927</v>
      </c>
      <c r="Z84" s="110">
        <f t="shared" si="36"/>
        <v>55.607710494890171</v>
      </c>
      <c r="AA84" s="110">
        <f t="shared" si="36"/>
        <v>53.84636219536354</v>
      </c>
      <c r="AB84" s="110">
        <f t="shared" si="36"/>
        <v>53.739184086955468</v>
      </c>
      <c r="AC84" s="110">
        <f t="shared" si="36"/>
        <v>53.285935859111888</v>
      </c>
      <c r="AD84" s="110">
        <f t="shared" si="36"/>
        <v>52.715029773916655</v>
      </c>
      <c r="AE84" s="110">
        <f t="shared" si="36"/>
        <v>51.77923703275453</v>
      </c>
      <c r="AF84" s="132">
        <f>IFERROR(MIN(AF83-AF76,       HLOOKUP($AO84,   $C$66:$AE$86,  ROW($AO84)-ROW($AO$65),FALSE) *(1+AQ84)), "")</f>
        <v>48.102437089147031</v>
      </c>
      <c r="AG84" s="132">
        <f t="shared" ref="AG84:AL84" si="37">IFERROR(MIN(AG83-AG76,       HLOOKUP($AO84,   $C$66:$AE$86,  ROW($AO84)-ROW($AO$65),FALSE) *(1+AR84)), "")</f>
        <v>40.617497423401481</v>
      </c>
      <c r="AH84" s="132">
        <f t="shared" si="37"/>
        <v>33.132557757655945</v>
      </c>
      <c r="AI84" s="132">
        <f t="shared" si="37"/>
        <v>25.647618091910399</v>
      </c>
      <c r="AJ84" s="132">
        <f t="shared" si="37"/>
        <v>18.162678426164863</v>
      </c>
      <c r="AK84" s="132">
        <f t="shared" si="37"/>
        <v>10.677738760419318</v>
      </c>
      <c r="AL84" s="132">
        <f t="shared" si="37"/>
        <v>8.8981156336827638</v>
      </c>
      <c r="AM84" s="85"/>
      <c r="AN84" s="85"/>
      <c r="AO84">
        <v>1990</v>
      </c>
      <c r="AQ84" s="123">
        <f t="array" ref="AQ84">IFERROR(IF(AZ84="",  INDEX($AY84:$BG84,   MATCH(  LARGE(($AY84:$BG84&lt;&gt;"")*($AY$66:$BG$66&lt;AQ$66)*$AY$66:$BG$66,  1),    $AY$66:$BG$66,0)) -   (INDEX($AY84:$BG84,   MATCH(  LARGE(($AY84:$BG84&lt;&gt;"")*($AY$66:$BG$66&lt;AQ$66)*$AY$66:$BG$66,  1),    $AY$66:$BG$66,0))  -    INDEX($AY84:$BG84,      MATCH( LARGE(($AY84:$BG84&lt;&gt;"")*($AY$66:$BG$66&gt;AQ$66)*$AY$66:$BG$66,     SUM(($AY84:$BG84&lt;&gt;"")*($AY$66:$BG$66&gt;AQ$66))   ),  $AY$66:$BG$66,0)))   /         (LARGE(($AY84:$BG84&lt;&gt;"")*($AY$66:$BG$66&gt;AQ$66)*$AY$66:$BG$66,     SUM(($AY84:$BG84&lt;&gt;"")*($AY$66:$BG$66&gt;AQ$66))   )  -     LARGE(($AY84:$BG84&lt;&gt;"")*($AY$66:$BG$66&lt;AQ$66)*$AY$66:$BG$66,  1) )        *        (AQ$66-LARGE(($AY84:$BG84&lt;&gt;"")*($AY$66:$BG$66&lt;AQ$66)*$AY$66:$BG$66,  1)),AZ84),   "")</f>
        <v>-0.32426090155733445</v>
      </c>
      <c r="AR84" s="123">
        <f t="array" ref="AR84">IFERROR(IF(BA84="",  INDEX($AY84:$BG84,   MATCH(  LARGE(($AY84:$BG84&lt;&gt;"")*($AY$66:$BG$66&lt;AR$66)*$AY$66:$BG$66,  1),    $AY$66:$BG$66,0)) -   (INDEX($AY84:$BG84,   MATCH(  LARGE(($AY84:$BG84&lt;&gt;"")*($AY$66:$BG$66&lt;AR$66)*$AY$66:$BG$66,  1),    $AY$66:$BG$66,0))  -    INDEX($AY84:$BG84,      MATCH( LARGE(($AY84:$BG84&lt;&gt;"")*($AY$66:$BG$66&gt;AR$66)*$AY$66:$BG$66,     SUM(($AY84:$BG84&lt;&gt;"")*($AY$66:$BG$66&gt;AR$66))   ),  $AY$66:$BG$66,0)))   /         (LARGE(($AY84:$BG84&lt;&gt;"")*($AY$66:$BG$66&gt;AR$66)*$AY$66:$BG$66,     SUM(($AY84:$BG84&lt;&gt;"")*($AY$66:$BG$66&gt;AR$66))   )  -     LARGE(($AY84:$BG84&lt;&gt;"")*($AY$66:$BG$66&lt;AR$66)*$AY$66:$BG$66,  1) )        *        (AR$66-LARGE(($AY84:$BG84&lt;&gt;"")*($AY$66:$BG$66&lt;AR$66)*$AY$66:$BG$66,  1)),BA84),   "")</f>
        <v>-0.4294087212458676</v>
      </c>
      <c r="AS84" s="123">
        <f t="array" ref="AS84">IFERROR(IF(BB84="",  INDEX($AY84:$BG84,   MATCH(  LARGE(($AY84:$BG84&lt;&gt;"")*($AY$66:$BG$66&lt;AS$66)*$AY$66:$BG$66,  1),    $AY$66:$BG$66,0)) -   (INDEX($AY84:$BG84,   MATCH(  LARGE(($AY84:$BG84&lt;&gt;"")*($AY$66:$BG$66&lt;AS$66)*$AY$66:$BG$66,  1),    $AY$66:$BG$66,0))  -    INDEX($AY84:$BG84,      MATCH( LARGE(($AY84:$BG84&lt;&gt;"")*($AY$66:$BG$66&gt;AS$66)*$AY$66:$BG$66,     SUM(($AY84:$BG84&lt;&gt;"")*($AY$66:$BG$66&gt;AS$66))   ),  $AY$66:$BG$66,0)))   /         (LARGE(($AY84:$BG84&lt;&gt;"")*($AY$66:$BG$66&gt;AS$66)*$AY$66:$BG$66,     SUM(($AY84:$BG84&lt;&gt;"")*($AY$66:$BG$66&gt;AS$66))   )  -     LARGE(($AY84:$BG84&lt;&gt;"")*($AY$66:$BG$66&lt;AS$66)*$AY$66:$BG$66,  1) )        *        (AS$66-LARGE(($AY84:$BG84&lt;&gt;"")*($AY$66:$BG$66&lt;AS$66)*$AY$66:$BG$66,  1)),BB84),   "")</f>
        <v>-0.53455654093440064</v>
      </c>
      <c r="AT84" s="123">
        <f t="array" ref="AT84">IFERROR(IF(BC84="",  INDEX($AY84:$BG84,   MATCH(  LARGE(($AY84:$BG84&lt;&gt;"")*($AY$66:$BG$66&lt;AT$66)*$AY$66:$BG$66,  1),    $AY$66:$BG$66,0)) -   (INDEX($AY84:$BG84,   MATCH(  LARGE(($AY84:$BG84&lt;&gt;"")*($AY$66:$BG$66&lt;AT$66)*$AY$66:$BG$66,  1),    $AY$66:$BG$66,0))  -    INDEX($AY84:$BG84,      MATCH( LARGE(($AY84:$BG84&lt;&gt;"")*($AY$66:$BG$66&gt;AT$66)*$AY$66:$BG$66,     SUM(($AY84:$BG84&lt;&gt;"")*($AY$66:$BG$66&gt;AT$66))   ),  $AY$66:$BG$66,0)))   /         (LARGE(($AY84:$BG84&lt;&gt;"")*($AY$66:$BG$66&gt;AT$66)*$AY$66:$BG$66,     SUM(($AY84:$BG84&lt;&gt;"")*($AY$66:$BG$66&gt;AT$66))   )  -     LARGE(($AY84:$BG84&lt;&gt;"")*($AY$66:$BG$66&lt;AT$66)*$AY$66:$BG$66,  1) )        *        (AT$66-LARGE(($AY84:$BG84&lt;&gt;"")*($AY$66:$BG$66&lt;AT$66)*$AY$66:$BG$66,  1)),BC84),   "")</f>
        <v>-0.63970436062293379</v>
      </c>
      <c r="AU84" s="123">
        <f t="array" ref="AU84">IFERROR(IF(BD84="",  INDEX($AY84:$BG84,   MATCH(  LARGE(($AY84:$BG84&lt;&gt;"")*($AY$66:$BG$66&lt;AU$66)*$AY$66:$BG$66,  1),    $AY$66:$BG$66,0)) -   (INDEX($AY84:$BG84,   MATCH(  LARGE(($AY84:$BG84&lt;&gt;"")*($AY$66:$BG$66&lt;AU$66)*$AY$66:$BG$66,  1),    $AY$66:$BG$66,0))  -    INDEX($AY84:$BG84,      MATCH( LARGE(($AY84:$BG84&lt;&gt;"")*($AY$66:$BG$66&gt;AU$66)*$AY$66:$BG$66,     SUM(($AY84:$BG84&lt;&gt;"")*($AY$66:$BG$66&gt;AU$66))   ),  $AY$66:$BG$66,0)))   /         (LARGE(($AY84:$BG84&lt;&gt;"")*($AY$66:$BG$66&gt;AU$66)*$AY$66:$BG$66,     SUM(($AY84:$BG84&lt;&gt;"")*($AY$66:$BG$66&gt;AU$66))   )  -     LARGE(($AY84:$BG84&lt;&gt;"")*($AY$66:$BG$66&lt;AU$66)*$AY$66:$BG$66,  1) )        *        (AU$66-LARGE(($AY84:$BG84&lt;&gt;"")*($AY$66:$BG$66&lt;AU$66)*$AY$66:$BG$66,  1)),BD84),   "")</f>
        <v>-0.74485218031146683</v>
      </c>
      <c r="AV84" s="123">
        <f t="array" ref="AV84">IFERROR(IF(BE84="",  INDEX($AY84:$BG84,   MATCH(  LARGE(($AY84:$BG84&lt;&gt;"")*($AY$66:$BG$66&lt;AV$66)*$AY$66:$BG$66,  1),    $AY$66:$BG$66,0)) -   (INDEX($AY84:$BG84,   MATCH(  LARGE(($AY84:$BG84&lt;&gt;"")*($AY$66:$BG$66&lt;AV$66)*$AY$66:$BG$66,  1),    $AY$66:$BG$66,0))  -    INDEX($AY84:$BG84,      MATCH( LARGE(($AY84:$BG84&lt;&gt;"")*($AY$66:$BG$66&gt;AV$66)*$AY$66:$BG$66,     SUM(($AY84:$BG84&lt;&gt;"")*($AY$66:$BG$66&gt;AV$66))   ),  $AY$66:$BG$66,0)))   /         (LARGE(($AY84:$BG84&lt;&gt;"")*($AY$66:$BG$66&gt;AV$66)*$AY$66:$BG$66,     SUM(($AY84:$BG84&lt;&gt;"")*($AY$66:$BG$66&gt;AV$66))   )  -     LARGE(($AY84:$BG84&lt;&gt;"")*($AY$66:$BG$66&lt;AV$66)*$AY$66:$BG$66,  1) )        *        (AV$66-LARGE(($AY84:$BG84&lt;&gt;"")*($AY$66:$BG$66&lt;AV$66)*$AY$66:$BG$66,  1)),BE84),   "")</f>
        <v>-0.85</v>
      </c>
      <c r="AW84" s="123">
        <f t="array" ref="AW84">IFERROR(IF(BF84="",  INDEX($AY84:$BG84,   MATCH(  LARGE(($AY84:$BG84&lt;&gt;"")*($AY$66:$BG$66&lt;AW$66)*$AY$66:$BG$66,  1),    $AY$66:$BG$66,0)) -   (INDEX($AY84:$BG84,   MATCH(  LARGE(($AY84:$BG84&lt;&gt;"")*($AY$66:$BG$66&lt;AW$66)*$AY$66:$BG$66,  1),    $AY$66:$BG$66,0))  -    INDEX($AY84:$BG84,      MATCH( LARGE(($AY84:$BG84&lt;&gt;"")*($AY$66:$BG$66&gt;AW$66)*$AY$66:$BG$66,     SUM(($AY84:$BG84&lt;&gt;"")*($AY$66:$BG$66&gt;AW$66))   ),  $AY$66:$BG$66,0)))   /         (LARGE(($AY84:$BG84&lt;&gt;"")*($AY$66:$BG$66&gt;AW$66)*$AY$66:$BG$66,     SUM(($AY84:$BG84&lt;&gt;"")*($AY$66:$BG$66&gt;AW$66))   )  -     LARGE(($AY84:$BG84&lt;&gt;"")*($AY$66:$BG$66&lt;AW$66)*$AY$66:$BG$66,  1) )        *        (AW$66-LARGE(($AY84:$BG84&lt;&gt;"")*($AY$66:$BG$66&lt;AW$66)*$AY$66:$BG$66,  1)),BF84),   "")</f>
        <v>-0.875</v>
      </c>
      <c r="AY84" s="115">
        <f>AVERAGE(AC84:AE84)/ HLOOKUP($AO84,   $C$66:$AE$86,  ROW($AO84)-ROW($AO$65),FALSE)   -1</f>
        <v>-0.26117220974421462</v>
      </c>
      <c r="AZ84" s="124" t="str">
        <f t="shared" ref="AZ84:BF84" si="38" xml:space="preserve">                            IF(C26="","",C26)</f>
        <v/>
      </c>
      <c r="BA84" s="124" t="str">
        <f t="shared" si="38"/>
        <v/>
      </c>
      <c r="BB84" s="124" t="str">
        <f t="shared" si="38"/>
        <v/>
      </c>
      <c r="BC84" s="124" t="str">
        <f t="shared" si="38"/>
        <v/>
      </c>
      <c r="BD84" s="124" t="str">
        <f t="shared" si="38"/>
        <v/>
      </c>
      <c r="BE84" s="124">
        <f t="shared" si="38"/>
        <v>-0.85</v>
      </c>
      <c r="BF84" s="124">
        <f t="shared" si="38"/>
        <v>-0.875</v>
      </c>
      <c r="BG84" s="125"/>
      <c r="BI84" s="38"/>
      <c r="BJ84" s="38"/>
      <c r="BK84" s="38"/>
      <c r="BL84" s="38"/>
      <c r="BM84" s="38"/>
      <c r="BN84" s="38"/>
      <c r="BO84" s="38"/>
      <c r="BP84" s="38"/>
      <c r="BQ84" s="38"/>
    </row>
    <row r="85" spans="2:69" x14ac:dyDescent="0.3">
      <c r="B85" s="112" t="s">
        <v>126</v>
      </c>
      <c r="C85" s="113">
        <f t="shared" ref="C85:AE85" si="39">SUM(C68,C71,C74)</f>
        <v>57.30497037654925</v>
      </c>
      <c r="D85" s="113">
        <f t="shared" si="39"/>
        <v>57.655020360321394</v>
      </c>
      <c r="E85" s="113">
        <f t="shared" si="39"/>
        <v>57.393163041765099</v>
      </c>
      <c r="F85" s="113">
        <f t="shared" si="39"/>
        <v>57.445434337377847</v>
      </c>
      <c r="G85" s="113">
        <f t="shared" si="39"/>
        <v>59.904729038371364</v>
      </c>
      <c r="H85" s="113">
        <f t="shared" si="39"/>
        <v>59.32346560979181</v>
      </c>
      <c r="I85" s="113">
        <f t="shared" si="39"/>
        <v>63.253660400006481</v>
      </c>
      <c r="J85" s="113">
        <f t="shared" si="39"/>
        <v>58.161949133268223</v>
      </c>
      <c r="K85" s="113">
        <f t="shared" si="39"/>
        <v>58.647501951050224</v>
      </c>
      <c r="L85" s="113">
        <f t="shared" si="39"/>
        <v>55.771956917579061</v>
      </c>
      <c r="M85" s="113">
        <f t="shared" si="39"/>
        <v>54.639989316390043</v>
      </c>
      <c r="N85" s="113">
        <f t="shared" si="39"/>
        <v>55.569584846299698</v>
      </c>
      <c r="O85" s="113">
        <f t="shared" si="39"/>
        <v>56.511794721603451</v>
      </c>
      <c r="P85" s="113">
        <f t="shared" si="39"/>
        <v>57.079250777299833</v>
      </c>
      <c r="Q85" s="113">
        <f t="shared" si="39"/>
        <v>56.381588772571263</v>
      </c>
      <c r="R85" s="113">
        <f t="shared" si="39"/>
        <v>53.758004012921049</v>
      </c>
      <c r="S85" s="113">
        <f t="shared" si="39"/>
        <v>53.585400722118095</v>
      </c>
      <c r="T85" s="113">
        <f t="shared" si="39"/>
        <v>52.842402153668338</v>
      </c>
      <c r="U85" s="113">
        <f t="shared" si="39"/>
        <v>50.753277198925566</v>
      </c>
      <c r="V85" s="113">
        <f t="shared" si="39"/>
        <v>47.125642124026953</v>
      </c>
      <c r="W85" s="113">
        <f t="shared" si="39"/>
        <v>52.941994305057392</v>
      </c>
      <c r="X85" s="113">
        <f t="shared" si="39"/>
        <v>49.061474434328048</v>
      </c>
      <c r="Y85" s="113">
        <f t="shared" si="39"/>
        <v>46.565696954397914</v>
      </c>
      <c r="Z85" s="113">
        <f t="shared" si="39"/>
        <v>44.962578349342145</v>
      </c>
      <c r="AA85" s="113">
        <f t="shared" si="39"/>
        <v>43.21538592437043</v>
      </c>
      <c r="AB85" s="113">
        <f t="shared" si="39"/>
        <v>43.217952817499224</v>
      </c>
      <c r="AC85" s="113">
        <f t="shared" si="39"/>
        <v>42.85170355899605</v>
      </c>
      <c r="AD85" s="113">
        <f t="shared" si="39"/>
        <v>42.179350970820416</v>
      </c>
      <c r="AE85" s="113">
        <f t="shared" si="39"/>
        <v>41.641974872372792</v>
      </c>
      <c r="AF85" s="114">
        <f>MIN(AF83-SUM(AF67:AF78),     IF(AF84="",  10000,   AF84-SUM(AF67:AF75,AF77:AF78)))</f>
        <v>38.044070708543615</v>
      </c>
      <c r="AG85" s="114">
        <f t="shared" ref="AG85:AL85" si="40">MIN(AG83-SUM(AG67:AG78),     IF(AG84="",  10000,   AG84-SUM(AG67:AG75,AG77:AG78)))</f>
        <v>31.076949999344478</v>
      </c>
      <c r="AH85" s="114">
        <f t="shared" si="40"/>
        <v>24.10982929014536</v>
      </c>
      <c r="AI85" s="114">
        <f t="shared" si="40"/>
        <v>17.142708580946231</v>
      </c>
      <c r="AJ85" s="114">
        <f t="shared" si="40"/>
        <v>10.175587871747112</v>
      </c>
      <c r="AK85" s="114">
        <f t="shared" si="40"/>
        <v>3.2084671625479846</v>
      </c>
      <c r="AL85" s="114">
        <f t="shared" si="40"/>
        <v>1.9466629923578473</v>
      </c>
      <c r="AM85" s="85"/>
      <c r="AN85" s="85"/>
      <c r="BI85" s="38"/>
      <c r="BJ85" s="38"/>
      <c r="BK85" s="38"/>
      <c r="BL85" s="38"/>
      <c r="BM85" s="38"/>
      <c r="BN85" s="38"/>
      <c r="BO85" s="38"/>
      <c r="BP85" s="38"/>
      <c r="BQ85" s="38"/>
    </row>
    <row r="86" spans="2:69" x14ac:dyDescent="0.3">
      <c r="B86" s="38" t="s">
        <v>147</v>
      </c>
      <c r="C86" s="110">
        <f>C84-C85</f>
        <v>13.879954692912861</v>
      </c>
      <c r="D86" s="110">
        <f t="shared" ref="D86:AE86" si="41">D84-D85</f>
        <v>13.773073624666303</v>
      </c>
      <c r="E86" s="110">
        <f t="shared" si="41"/>
        <v>13.577060762049875</v>
      </c>
      <c r="F86" s="110">
        <f t="shared" si="41"/>
        <v>13.83094344085147</v>
      </c>
      <c r="G86" s="110">
        <f t="shared" si="41"/>
        <v>13.884008609136366</v>
      </c>
      <c r="H86" s="110">
        <f t="shared" si="41"/>
        <v>13.797017882539933</v>
      </c>
      <c r="I86" s="110">
        <f t="shared" si="41"/>
        <v>13.834293383136867</v>
      </c>
      <c r="J86" s="110">
        <f t="shared" si="41"/>
        <v>13.922339920123108</v>
      </c>
      <c r="K86" s="110">
        <f t="shared" si="41"/>
        <v>13.901941179028292</v>
      </c>
      <c r="L86" s="110">
        <f t="shared" si="41"/>
        <v>13.682655623157373</v>
      </c>
      <c r="M86" s="110">
        <f t="shared" si="41"/>
        <v>13.474658701247506</v>
      </c>
      <c r="N86" s="110">
        <f t="shared" si="41"/>
        <v>13.364678517399717</v>
      </c>
      <c r="O86" s="110">
        <f t="shared" si="41"/>
        <v>13.130305562019046</v>
      </c>
      <c r="P86" s="110">
        <f t="shared" si="41"/>
        <v>12.93797278768362</v>
      </c>
      <c r="Q86" s="110">
        <f t="shared" si="41"/>
        <v>13.073560475148071</v>
      </c>
      <c r="R86" s="110">
        <f t="shared" si="41"/>
        <v>12.866026450623337</v>
      </c>
      <c r="S86" s="110">
        <f t="shared" si="41"/>
        <v>12.661957686663172</v>
      </c>
      <c r="T86" s="110">
        <f t="shared" si="41"/>
        <v>12.286759081400795</v>
      </c>
      <c r="U86" s="110">
        <f t="shared" si="41"/>
        <v>12.000155187402335</v>
      </c>
      <c r="V86" s="110">
        <f t="shared" si="41"/>
        <v>11.371109760628372</v>
      </c>
      <c r="W86" s="110">
        <f t="shared" si="41"/>
        <v>11.525312652372904</v>
      </c>
      <c r="X86" s="110">
        <f t="shared" si="41"/>
        <v>11.069998034386614</v>
      </c>
      <c r="Y86" s="110">
        <f t="shared" si="41"/>
        <v>10.728603909856012</v>
      </c>
      <c r="Z86" s="110">
        <f t="shared" si="41"/>
        <v>10.645132145548025</v>
      </c>
      <c r="AA86" s="110">
        <f t="shared" si="41"/>
        <v>10.630976270993109</v>
      </c>
      <c r="AB86" s="110">
        <f t="shared" si="41"/>
        <v>10.521231269456244</v>
      </c>
      <c r="AC86" s="110">
        <f t="shared" si="41"/>
        <v>10.434232300115838</v>
      </c>
      <c r="AD86" s="110">
        <f t="shared" si="41"/>
        <v>10.535678803096239</v>
      </c>
      <c r="AE86" s="110">
        <f t="shared" si="41"/>
        <v>10.137262160381738</v>
      </c>
      <c r="AF86" s="133">
        <f>IF(AF84="",AF83-AF85-AF76,AF84-AF85)</f>
        <v>10.058366380603417</v>
      </c>
      <c r="AG86" s="133">
        <f t="shared" ref="AG86:AL86" si="42">IF(AG84="",AG83-AG85-AG76,AG84-AG85)</f>
        <v>9.540547424057003</v>
      </c>
      <c r="AH86" s="133">
        <f t="shared" si="42"/>
        <v>9.0227284675105857</v>
      </c>
      <c r="AI86" s="133">
        <f t="shared" si="42"/>
        <v>8.5049095109641684</v>
      </c>
      <c r="AJ86" s="133">
        <f t="shared" si="42"/>
        <v>7.9870905544177511</v>
      </c>
      <c r="AK86" s="133">
        <f t="shared" si="42"/>
        <v>7.4692715978713338</v>
      </c>
      <c r="AL86" s="133">
        <f t="shared" si="42"/>
        <v>6.9514526413249165</v>
      </c>
      <c r="AM86" s="85"/>
      <c r="AN86" s="85"/>
      <c r="BI86" s="38"/>
      <c r="BJ86" s="38"/>
      <c r="BK86" s="38"/>
      <c r="BL86" s="38"/>
      <c r="BM86" s="38"/>
      <c r="BN86" s="38"/>
      <c r="BO86" s="38"/>
      <c r="BP86" s="38"/>
      <c r="BQ86" s="38"/>
    </row>
    <row r="87" spans="2:69" x14ac:dyDescent="0.3">
      <c r="BI87" s="38"/>
      <c r="BJ87" s="38"/>
      <c r="BK87" s="38"/>
      <c r="BL87" s="38"/>
      <c r="BM87" s="38"/>
      <c r="BN87" s="38"/>
      <c r="BO87" s="38"/>
      <c r="BP87" s="38"/>
      <c r="BQ87" s="38"/>
    </row>
    <row r="88" spans="2:69" x14ac:dyDescent="0.3">
      <c r="BI88" s="38"/>
      <c r="BJ88" s="38"/>
      <c r="BK88" s="38"/>
      <c r="BL88" s="38"/>
      <c r="BM88" s="38"/>
      <c r="BN88" s="38"/>
      <c r="BO88" s="38"/>
      <c r="BP88" s="38"/>
      <c r="BQ88" s="38"/>
    </row>
    <row r="89" spans="2:69" x14ac:dyDescent="0.3">
      <c r="BI89" s="38"/>
      <c r="BJ89" s="38"/>
      <c r="BK89" s="38"/>
      <c r="BL89" s="38"/>
      <c r="BM89" s="38"/>
      <c r="BN89" s="38"/>
      <c r="BO89" s="38"/>
      <c r="BP89" s="38"/>
      <c r="BQ89" s="38"/>
    </row>
    <row r="90" spans="2:69" s="106" customFormat="1" x14ac:dyDescent="0.3">
      <c r="B90" s="105" t="s">
        <v>148</v>
      </c>
    </row>
    <row r="91" spans="2:69" s="106" customFormat="1" x14ac:dyDescent="0.3">
      <c r="B91" s="134" t="s">
        <v>149</v>
      </c>
    </row>
    <row r="93" spans="2:69" x14ac:dyDescent="0.3">
      <c r="B93" s="135" t="s">
        <v>150</v>
      </c>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148"/>
      <c r="AF93" s="148"/>
    </row>
    <row r="94" spans="2:69" x14ac:dyDescent="0.3">
      <c r="B94" s="128" t="s">
        <v>151</v>
      </c>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row>
    <row r="96" spans="2:69" x14ac:dyDescent="0.3">
      <c r="B96" s="135" t="s">
        <v>152</v>
      </c>
      <c r="C96" s="149" t="s">
        <v>153</v>
      </c>
      <c r="D96" s="149" t="s">
        <v>154</v>
      </c>
      <c r="E96" s="149" t="s">
        <v>155</v>
      </c>
      <c r="F96" s="149" t="s">
        <v>156</v>
      </c>
      <c r="G96" s="149" t="s">
        <v>157</v>
      </c>
      <c r="H96" s="149" t="s">
        <v>158</v>
      </c>
      <c r="I96" s="149" t="s">
        <v>159</v>
      </c>
      <c r="J96" s="149" t="s">
        <v>160</v>
      </c>
      <c r="K96" s="149" t="s">
        <v>161</v>
      </c>
      <c r="L96" s="149" t="s">
        <v>162</v>
      </c>
      <c r="M96" s="149" t="s">
        <v>163</v>
      </c>
      <c r="N96" s="149" t="s">
        <v>164</v>
      </c>
      <c r="O96" s="149" t="s">
        <v>165</v>
      </c>
      <c r="P96" s="149" t="s">
        <v>166</v>
      </c>
      <c r="Q96" s="149" t="s">
        <v>167</v>
      </c>
      <c r="R96" s="149" t="s">
        <v>168</v>
      </c>
      <c r="S96" s="149" t="s">
        <v>50</v>
      </c>
      <c r="T96" s="149" t="s">
        <v>169</v>
      </c>
      <c r="U96" s="149" t="s">
        <v>170</v>
      </c>
      <c r="V96" s="149" t="s">
        <v>171</v>
      </c>
      <c r="W96" s="149" t="s">
        <v>172</v>
      </c>
      <c r="X96" s="149" t="s">
        <v>66</v>
      </c>
      <c r="Y96" s="149" t="s">
        <v>67</v>
      </c>
      <c r="Z96" s="149" t="s">
        <v>68</v>
      </c>
      <c r="AA96" s="149" t="s">
        <v>69</v>
      </c>
      <c r="AB96" s="149" t="s">
        <v>70</v>
      </c>
      <c r="AC96" s="149" t="s">
        <v>71</v>
      </c>
      <c r="AD96" s="149" t="s">
        <v>72</v>
      </c>
      <c r="AE96" s="149" t="s">
        <v>73</v>
      </c>
      <c r="AF96" s="149" t="s">
        <v>173</v>
      </c>
    </row>
    <row r="97" spans="2:32" x14ac:dyDescent="0.3">
      <c r="B97" s="128" t="s">
        <v>174</v>
      </c>
      <c r="C97" s="150">
        <v>36.697111511591189</v>
      </c>
      <c r="D97" s="150">
        <v>36.697111511591189</v>
      </c>
      <c r="E97" s="150">
        <v>37.829500470170451</v>
      </c>
      <c r="F97" s="150">
        <v>37.527349562869745</v>
      </c>
      <c r="G97" s="150">
        <v>41.916215474957667</v>
      </c>
      <c r="H97" s="150">
        <v>42.132300976630432</v>
      </c>
      <c r="I97" s="150">
        <v>38.593826425850551</v>
      </c>
      <c r="J97" s="150">
        <v>40.156241508692872</v>
      </c>
      <c r="K97" s="150">
        <v>34.462328215775393</v>
      </c>
      <c r="L97" s="150">
        <v>34.318288695838092</v>
      </c>
      <c r="M97" s="150">
        <v>31.895443655370908</v>
      </c>
      <c r="N97" s="150">
        <v>28.382473708984161</v>
      </c>
      <c r="O97" s="150">
        <v>28.003656449220959</v>
      </c>
      <c r="P97" s="150">
        <v>29.122887325777285</v>
      </c>
      <c r="Q97" s="150">
        <v>31.954375290436353</v>
      </c>
      <c r="R97" s="150">
        <v>37.584219002515539</v>
      </c>
      <c r="S97" s="150">
        <v>34.495095139953733</v>
      </c>
      <c r="T97" s="150">
        <v>23.959005644436804</v>
      </c>
      <c r="U97" s="150">
        <v>24.661746925255169</v>
      </c>
      <c r="V97" s="150">
        <v>21.350849535649544</v>
      </c>
      <c r="W97" s="150">
        <v>16.686563009533188</v>
      </c>
      <c r="X97" s="150">
        <v>19.359651576547925</v>
      </c>
      <c r="Y97" s="150">
        <v>16.293571170859046</v>
      </c>
      <c r="Z97" s="150">
        <v>12.845025601351335</v>
      </c>
      <c r="AA97" s="150">
        <v>13.100371145521471</v>
      </c>
      <c r="AB97" s="150">
        <v>12.827007100817378</v>
      </c>
      <c r="AC97" s="150">
        <v>11.746488975076527</v>
      </c>
      <c r="AD97" s="150">
        <v>8.4974584725008757</v>
      </c>
      <c r="AE97" s="150">
        <v>9.6471519722289454</v>
      </c>
      <c r="AF97" s="150">
        <v>9.7852751621657958</v>
      </c>
    </row>
    <row r="98" spans="2:32" x14ac:dyDescent="0.3">
      <c r="B98" s="128" t="s">
        <v>175</v>
      </c>
      <c r="C98" s="150">
        <v>52.190052858142757</v>
      </c>
      <c r="D98" s="150">
        <v>52.190052858142757</v>
      </c>
      <c r="E98" s="150">
        <v>52.917090505622021</v>
      </c>
      <c r="F98" s="150">
        <v>53.003447527324433</v>
      </c>
      <c r="G98" s="150">
        <v>52.945193896341515</v>
      </c>
      <c r="H98" s="150">
        <v>54.960406900672652</v>
      </c>
      <c r="I98" s="150">
        <v>54.076276322357735</v>
      </c>
      <c r="J98" s="150">
        <v>58.20840755968824</v>
      </c>
      <c r="K98" s="150">
        <v>53.163031009952256</v>
      </c>
      <c r="L98" s="150">
        <v>53.594801768143768</v>
      </c>
      <c r="M98" s="150">
        <v>50.826293696764708</v>
      </c>
      <c r="N98" s="150">
        <v>49.125748445309995</v>
      </c>
      <c r="O98" s="150">
        <v>49.935169485324138</v>
      </c>
      <c r="P98" s="150">
        <v>50.703316520665375</v>
      </c>
      <c r="Q98" s="150">
        <v>51.653610177712082</v>
      </c>
      <c r="R98" s="150">
        <v>50.497011657676012</v>
      </c>
      <c r="S98" s="150">
        <v>48.042044484363672</v>
      </c>
      <c r="T98" s="150">
        <v>47.917006589569588</v>
      </c>
      <c r="U98" s="150">
        <v>47.038425990789904</v>
      </c>
      <c r="V98" s="150">
        <v>45.218730779999277</v>
      </c>
      <c r="W98" s="150">
        <v>43.321909279454026</v>
      </c>
      <c r="X98" s="150">
        <v>47.283322918311626</v>
      </c>
      <c r="Y98" s="150">
        <v>43.54304872155182</v>
      </c>
      <c r="Z98" s="150">
        <v>41.245619715864528</v>
      </c>
      <c r="AA98" s="150">
        <v>39.635002917919955</v>
      </c>
      <c r="AB98" s="150">
        <v>38.046443500032737</v>
      </c>
      <c r="AC98" s="150">
        <v>38.063544552695404</v>
      </c>
      <c r="AD98" s="150">
        <v>37.183076482178009</v>
      </c>
      <c r="AE98" s="150">
        <v>36.770082405505519</v>
      </c>
      <c r="AF98" s="150">
        <v>36.401629904375305</v>
      </c>
    </row>
    <row r="99" spans="2:32" x14ac:dyDescent="0.3">
      <c r="B99" s="128" t="s">
        <v>139</v>
      </c>
      <c r="C99" s="150">
        <v>7.611488649153717</v>
      </c>
      <c r="D99" s="150">
        <v>7.611488649153717</v>
      </c>
      <c r="E99" s="150">
        <v>7.3875993308164496</v>
      </c>
      <c r="F99" s="150">
        <v>6.8804189294020146</v>
      </c>
      <c r="G99" s="150">
        <v>7.0306327558652084</v>
      </c>
      <c r="H99" s="150">
        <v>7.5094295067727037</v>
      </c>
      <c r="I99" s="150">
        <v>7.9027044067468655</v>
      </c>
      <c r="J99" s="150">
        <v>7.6755806285272783</v>
      </c>
      <c r="K99" s="150">
        <v>7.734158152513352</v>
      </c>
      <c r="L99" s="150">
        <v>7.9413119948549928</v>
      </c>
      <c r="M99" s="150">
        <v>7.8760388135377477</v>
      </c>
      <c r="N99" s="150">
        <v>8.3601289141848483</v>
      </c>
      <c r="O99" s="150">
        <v>8.4487463621505245</v>
      </c>
      <c r="P99" s="150">
        <v>8.6940161254461437</v>
      </c>
      <c r="Q99" s="150">
        <v>8.3355855045557092</v>
      </c>
      <c r="R99" s="150">
        <v>8.9159861485439595</v>
      </c>
      <c r="S99" s="150">
        <v>8.8237011808479604</v>
      </c>
      <c r="T99" s="150">
        <v>8.7931135031666354</v>
      </c>
      <c r="U99" s="150">
        <v>8.7138172085786856</v>
      </c>
      <c r="V99" s="150">
        <v>8.3817724537935892</v>
      </c>
      <c r="W99" s="150">
        <v>6.3633330517776674</v>
      </c>
      <c r="X99" s="150">
        <v>8.3831841985944262</v>
      </c>
      <c r="Y99" s="150">
        <v>7.8849715277610377</v>
      </c>
      <c r="Z99" s="150">
        <v>7.5341123981160649</v>
      </c>
      <c r="AA99" s="150">
        <v>7.4689682501328907</v>
      </c>
      <c r="AB99" s="150">
        <v>7.3550224783039928</v>
      </c>
      <c r="AC99" s="150">
        <v>7.3139422892734496</v>
      </c>
      <c r="AD99" s="150">
        <v>7.8498936069413165</v>
      </c>
      <c r="AE99" s="150">
        <v>7.5929756846392813</v>
      </c>
      <c r="AF99" s="150">
        <v>7.3418197220931765</v>
      </c>
    </row>
    <row r="100" spans="2:32" x14ac:dyDescent="0.3">
      <c r="B100" s="128" t="s">
        <v>140</v>
      </c>
      <c r="C100" s="150">
        <v>7.6410815292799308</v>
      </c>
      <c r="D100" s="150">
        <v>7.6410815292799308</v>
      </c>
      <c r="E100" s="150">
        <v>7.3156024707753211</v>
      </c>
      <c r="F100" s="150">
        <v>7.2665551774549204</v>
      </c>
      <c r="G100" s="150">
        <v>7.6015055820687047</v>
      </c>
      <c r="H100" s="150">
        <v>7.7508766644113853</v>
      </c>
      <c r="I100" s="150">
        <v>7.5795692020842038</v>
      </c>
      <c r="J100" s="150">
        <v>7.6684544990936034</v>
      </c>
      <c r="K100" s="150">
        <v>7.6859549818907604</v>
      </c>
      <c r="L100" s="150">
        <v>7.5649078753829793</v>
      </c>
      <c r="M100" s="150">
        <v>7.4345888535501947</v>
      </c>
      <c r="N100" s="150">
        <v>7.4063348410204668</v>
      </c>
      <c r="O100" s="150">
        <v>7.3786679092174303</v>
      </c>
      <c r="P100" s="150">
        <v>7.2469708316148997</v>
      </c>
      <c r="Q100" s="150">
        <v>7.1593545657918485</v>
      </c>
      <c r="R100" s="150">
        <v>7.1884779217037567</v>
      </c>
      <c r="S100" s="150">
        <v>7.0421420041188831</v>
      </c>
      <c r="T100" s="150">
        <v>6.9132525711210482</v>
      </c>
      <c r="U100" s="150">
        <v>6.9265880795348158</v>
      </c>
      <c r="V100" s="150">
        <v>6.9636177574962019</v>
      </c>
      <c r="W100" s="150">
        <v>6.7113103977823991</v>
      </c>
      <c r="X100" s="150">
        <v>6.8326114855419675</v>
      </c>
      <c r="Y100" s="150">
        <v>6.8249886622669402</v>
      </c>
      <c r="Z100" s="150">
        <v>6.7547235566687993</v>
      </c>
      <c r="AA100" s="150">
        <v>6.8297131683275181</v>
      </c>
      <c r="AB100" s="150">
        <v>6.8859305535056308</v>
      </c>
      <c r="AC100" s="150">
        <v>6.8984106768432083</v>
      </c>
      <c r="AD100" s="150">
        <v>6.8687302861130117</v>
      </c>
      <c r="AE100" s="150">
        <v>7.029452756922705</v>
      </c>
      <c r="AF100" s="150">
        <v>6.7901694121429701</v>
      </c>
    </row>
    <row r="101" spans="2:32" x14ac:dyDescent="0.3">
      <c r="B101" s="128" t="s">
        <v>141</v>
      </c>
      <c r="C101" s="150">
        <v>-34.487813557870929</v>
      </c>
      <c r="D101" s="150">
        <v>-34.487813557870929</v>
      </c>
      <c r="E101" s="150">
        <v>-33.598593514817246</v>
      </c>
      <c r="F101" s="150">
        <v>-33.442874240945223</v>
      </c>
      <c r="G101" s="150">
        <v>-29.36016230327165</v>
      </c>
      <c r="H101" s="150">
        <v>-31.656436670877298</v>
      </c>
      <c r="I101" s="150">
        <v>-34.526657066481206</v>
      </c>
      <c r="J101" s="150">
        <v>-36.931712274450483</v>
      </c>
      <c r="K101" s="150">
        <v>-37.62196083761593</v>
      </c>
      <c r="L101" s="150">
        <v>-38.231154434240423</v>
      </c>
      <c r="M101" s="150">
        <v>-37.559168885365537</v>
      </c>
      <c r="N101" s="150">
        <v>-39.732174308653391</v>
      </c>
      <c r="O101" s="150">
        <v>-40.930606914478439</v>
      </c>
      <c r="P101" s="150">
        <v>-40.519212957845198</v>
      </c>
      <c r="Q101" s="150">
        <v>-38.062848274547108</v>
      </c>
      <c r="R101" s="150">
        <v>-31.870930245203802</v>
      </c>
      <c r="S101" s="150">
        <v>-32.128935323590646</v>
      </c>
      <c r="T101" s="150">
        <v>-42.288352764344452</v>
      </c>
      <c r="U101" s="150">
        <v>-40.467414309813961</v>
      </c>
      <c r="V101" s="150">
        <v>-41.402582850678357</v>
      </c>
      <c r="W101" s="150">
        <v>-41.810188875122144</v>
      </c>
      <c r="X101" s="150">
        <v>-45.107655380882377</v>
      </c>
      <c r="Y101" s="150">
        <v>-43.837901297855616</v>
      </c>
      <c r="Z101" s="150">
        <v>-44.449275262902596</v>
      </c>
      <c r="AA101" s="150">
        <v>-42.507339349368713</v>
      </c>
      <c r="AB101" s="150">
        <v>-41.019355094546164</v>
      </c>
      <c r="AC101" s="150">
        <v>-41.992695111878945</v>
      </c>
      <c r="AD101" s="150">
        <v>-44.788477386611021</v>
      </c>
      <c r="AE101" s="150">
        <v>-43.067877801687708</v>
      </c>
      <c r="AF101" s="150">
        <v>-41.993961870588734</v>
      </c>
    </row>
    <row r="102" spans="2:32" x14ac:dyDescent="0.3">
      <c r="B102" s="128" t="s">
        <v>142</v>
      </c>
      <c r="C102" s="150">
        <v>3.7423020328857053</v>
      </c>
      <c r="D102" s="150">
        <v>3.7423020328857053</v>
      </c>
      <c r="E102" s="150">
        <v>3.8078016777739059</v>
      </c>
      <c r="F102" s="150">
        <v>3.8198021696336033</v>
      </c>
      <c r="G102" s="150">
        <v>3.6990455439538898</v>
      </c>
      <c r="H102" s="150">
        <v>3.5680245756509863</v>
      </c>
      <c r="I102" s="150">
        <v>3.5619335611429466</v>
      </c>
      <c r="J102" s="150">
        <v>3.5355110958342331</v>
      </c>
      <c r="K102" s="150">
        <v>3.5011449090349585</v>
      </c>
      <c r="L102" s="150">
        <v>3.4484214916967741</v>
      </c>
      <c r="M102" s="150">
        <v>3.3176911768837929</v>
      </c>
      <c r="N102" s="150">
        <v>3.2224358171222431</v>
      </c>
      <c r="O102" s="150">
        <v>3.1716796070073152</v>
      </c>
      <c r="P102" s="150">
        <v>2.9977968058960727</v>
      </c>
      <c r="Q102" s="150">
        <v>2.8686733169238234</v>
      </c>
      <c r="R102" s="150">
        <v>2.8536735197956129</v>
      </c>
      <c r="S102" s="150">
        <v>2.7161427942138574</v>
      </c>
      <c r="T102" s="150">
        <v>2.6239857449239912</v>
      </c>
      <c r="U102" s="150">
        <v>2.4503299561657257</v>
      </c>
      <c r="V102" s="150">
        <v>2.1893113950388328</v>
      </c>
      <c r="W102" s="150">
        <v>2.1001991556412305</v>
      </c>
      <c r="X102" s="150">
        <v>1.968188354982275</v>
      </c>
      <c r="Y102" s="150">
        <v>1.8784635571348627</v>
      </c>
      <c r="Z102" s="150">
        <v>1.7598451936045361</v>
      </c>
      <c r="AA102" s="150">
        <v>1.6740261585098137</v>
      </c>
      <c r="AB102" s="150">
        <v>1.5589656635211808</v>
      </c>
      <c r="AC102" s="150">
        <v>1.4632865681434075</v>
      </c>
      <c r="AD102" s="150">
        <v>1.3842354838795543</v>
      </c>
      <c r="AE102" s="150">
        <v>1.3225189268491442</v>
      </c>
      <c r="AF102" s="150">
        <v>1.2456179941430749</v>
      </c>
    </row>
    <row r="103" spans="2:32" x14ac:dyDescent="0.3">
      <c r="B103" s="128" t="s">
        <v>143</v>
      </c>
      <c r="C103" s="151" t="s">
        <v>189</v>
      </c>
      <c r="D103" s="151" t="s">
        <v>189</v>
      </c>
      <c r="E103" s="151" t="s">
        <v>189</v>
      </c>
      <c r="F103" s="151" t="s">
        <v>189</v>
      </c>
      <c r="G103" s="151" t="s">
        <v>189</v>
      </c>
      <c r="H103" s="151" t="s">
        <v>189</v>
      </c>
      <c r="I103" s="151" t="s">
        <v>189</v>
      </c>
      <c r="J103" s="151" t="s">
        <v>189</v>
      </c>
      <c r="K103" s="151" t="s">
        <v>189</v>
      </c>
      <c r="L103" s="151" t="s">
        <v>189</v>
      </c>
      <c r="M103" s="151" t="s">
        <v>189</v>
      </c>
      <c r="N103" s="151" t="s">
        <v>189</v>
      </c>
      <c r="O103" s="151" t="s">
        <v>189</v>
      </c>
      <c r="P103" s="151" t="s">
        <v>189</v>
      </c>
      <c r="Q103" s="151" t="s">
        <v>189</v>
      </c>
      <c r="R103" s="151" t="s">
        <v>189</v>
      </c>
      <c r="S103" s="151" t="s">
        <v>189</v>
      </c>
      <c r="T103" s="151" t="s">
        <v>189</v>
      </c>
      <c r="U103" s="151" t="s">
        <v>189</v>
      </c>
      <c r="V103" s="151" t="s">
        <v>189</v>
      </c>
      <c r="W103" s="151" t="s">
        <v>189</v>
      </c>
      <c r="X103" s="151" t="s">
        <v>189</v>
      </c>
      <c r="Y103" s="151" t="s">
        <v>189</v>
      </c>
      <c r="Z103" s="151" t="s">
        <v>189</v>
      </c>
      <c r="AA103" s="151" t="s">
        <v>189</v>
      </c>
      <c r="AB103" s="151" t="s">
        <v>189</v>
      </c>
      <c r="AC103" s="151" t="s">
        <v>189</v>
      </c>
      <c r="AD103" s="151" t="s">
        <v>189</v>
      </c>
      <c r="AE103" s="151" t="s">
        <v>189</v>
      </c>
      <c r="AF103" s="151" t="s">
        <v>189</v>
      </c>
    </row>
    <row r="104" spans="2:32" x14ac:dyDescent="0.3">
      <c r="C104" s="138"/>
    </row>
    <row r="105" spans="2:32" x14ac:dyDescent="0.3">
      <c r="C105" s="138"/>
    </row>
    <row r="106" spans="2:32" x14ac:dyDescent="0.3">
      <c r="B106" s="135" t="s">
        <v>176</v>
      </c>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c r="AA106" s="148"/>
      <c r="AB106" s="148"/>
      <c r="AC106" s="148"/>
      <c r="AD106" s="148"/>
      <c r="AE106" s="148"/>
      <c r="AF106" s="148"/>
    </row>
    <row r="107" spans="2:32" x14ac:dyDescent="0.3">
      <c r="B107" s="128" t="s">
        <v>177</v>
      </c>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c r="AA107" s="148"/>
      <c r="AB107" s="148"/>
      <c r="AC107" s="148"/>
      <c r="AD107" s="148"/>
      <c r="AE107" s="148"/>
      <c r="AF107" s="148"/>
    </row>
    <row r="108" spans="2:32" x14ac:dyDescent="0.3">
      <c r="C108" s="138"/>
    </row>
    <row r="109" spans="2:32" x14ac:dyDescent="0.3">
      <c r="B109" s="135" t="s">
        <v>152</v>
      </c>
      <c r="C109" s="149" t="s">
        <v>153</v>
      </c>
      <c r="D109" s="149" t="s">
        <v>154</v>
      </c>
      <c r="E109" s="149" t="s">
        <v>155</v>
      </c>
      <c r="F109" s="149" t="s">
        <v>156</v>
      </c>
      <c r="G109" s="149" t="s">
        <v>157</v>
      </c>
      <c r="H109" s="149" t="s">
        <v>158</v>
      </c>
      <c r="I109" s="149" t="s">
        <v>159</v>
      </c>
      <c r="J109" s="149" t="s">
        <v>160</v>
      </c>
      <c r="K109" s="149" t="s">
        <v>161</v>
      </c>
      <c r="L109" s="149" t="s">
        <v>162</v>
      </c>
      <c r="M109" s="149" t="s">
        <v>163</v>
      </c>
      <c r="N109" s="149" t="s">
        <v>164</v>
      </c>
      <c r="O109" s="149" t="s">
        <v>165</v>
      </c>
      <c r="P109" s="149" t="s">
        <v>166</v>
      </c>
      <c r="Q109" s="149" t="s">
        <v>167</v>
      </c>
      <c r="R109" s="149" t="s">
        <v>168</v>
      </c>
      <c r="S109" s="149" t="s">
        <v>50</v>
      </c>
      <c r="T109" s="149" t="s">
        <v>169</v>
      </c>
      <c r="U109" s="149" t="s">
        <v>170</v>
      </c>
      <c r="V109" s="149" t="s">
        <v>171</v>
      </c>
      <c r="W109" s="149" t="s">
        <v>172</v>
      </c>
      <c r="X109" s="149" t="s">
        <v>66</v>
      </c>
      <c r="Y109" s="149" t="s">
        <v>67</v>
      </c>
      <c r="Z109" s="149" t="s">
        <v>68</v>
      </c>
      <c r="AA109" s="149" t="s">
        <v>69</v>
      </c>
      <c r="AB109" s="149" t="s">
        <v>70</v>
      </c>
      <c r="AC109" s="149" t="s">
        <v>71</v>
      </c>
      <c r="AD109" s="149" t="s">
        <v>72</v>
      </c>
      <c r="AE109" s="149" t="s">
        <v>73</v>
      </c>
      <c r="AF109" s="149" t="s">
        <v>173</v>
      </c>
    </row>
    <row r="110" spans="2:32" x14ac:dyDescent="0.3">
      <c r="B110" s="128" t="s">
        <v>174</v>
      </c>
      <c r="C110" s="150">
        <v>21.112931969678325</v>
      </c>
      <c r="D110" s="150">
        <v>21.112931969678325</v>
      </c>
      <c r="E110" s="150">
        <v>22.375130693504147</v>
      </c>
      <c r="F110" s="150">
        <v>22.279382502819875</v>
      </c>
      <c r="G110" s="150">
        <v>26.398880029106198</v>
      </c>
      <c r="H110" s="150">
        <v>26.560512399494062</v>
      </c>
      <c r="I110" s="150">
        <v>23.092712715310608</v>
      </c>
      <c r="J110" s="150">
        <v>24.626119213556009</v>
      </c>
      <c r="K110" s="150">
        <v>18.834245908652292</v>
      </c>
      <c r="L110" s="150">
        <v>18.717029321809797</v>
      </c>
      <c r="M110" s="150">
        <v>16.496094117213516</v>
      </c>
      <c r="N110" s="150">
        <v>13.177787104736659</v>
      </c>
      <c r="O110" s="150">
        <v>12.909397993821251</v>
      </c>
      <c r="P110" s="150">
        <v>14.276457886758246</v>
      </c>
      <c r="Q110" s="150">
        <v>17.317196953641552</v>
      </c>
      <c r="R110" s="150">
        <v>22.833819465573143</v>
      </c>
      <c r="S110" s="150">
        <v>19.936932851491616</v>
      </c>
      <c r="T110" s="150">
        <v>9.6035379488182233</v>
      </c>
      <c r="U110" s="150">
        <v>10.709116079627693</v>
      </c>
      <c r="V110" s="150">
        <v>7.7066357087939572</v>
      </c>
      <c r="W110" s="150">
        <v>3.7248204602580084</v>
      </c>
      <c r="X110" s="150">
        <v>6.2255298939030057</v>
      </c>
      <c r="Y110" s="150">
        <v>3.680426898802196</v>
      </c>
      <c r="Z110" s="150">
        <v>0.6524760229805987</v>
      </c>
      <c r="AA110" s="150">
        <v>0.9802372177545623</v>
      </c>
      <c r="AB110" s="150">
        <v>0.67030415958898359</v>
      </c>
      <c r="AC110" s="150">
        <v>-0.30847020625272759</v>
      </c>
      <c r="AD110" s="150">
        <v>-3.499900297603503</v>
      </c>
      <c r="AE110" s="150">
        <v>-2.441815274230231</v>
      </c>
      <c r="AF110" s="150">
        <v>-1.9742945443399553</v>
      </c>
    </row>
    <row r="111" spans="2:32" x14ac:dyDescent="0.3">
      <c r="B111" s="128" t="s">
        <v>175</v>
      </c>
      <c r="C111" s="150">
        <v>51.172312196289731</v>
      </c>
      <c r="D111" s="150">
        <v>51.172312196289731</v>
      </c>
      <c r="E111" s="150">
        <v>51.840870831755794</v>
      </c>
      <c r="F111" s="150">
        <v>51.916208845908763</v>
      </c>
      <c r="G111" s="150">
        <v>51.853757789886046</v>
      </c>
      <c r="H111" s="150">
        <v>53.852367858421083</v>
      </c>
      <c r="I111" s="150">
        <v>52.959825077906515</v>
      </c>
      <c r="J111" s="150">
        <v>57.077709405865171</v>
      </c>
      <c r="K111" s="150">
        <v>52.099836515928189</v>
      </c>
      <c r="L111" s="150">
        <v>52.555229788464565</v>
      </c>
      <c r="M111" s="150">
        <v>49.82451105289195</v>
      </c>
      <c r="N111" s="150">
        <v>48.224239947579306</v>
      </c>
      <c r="O111" s="150">
        <v>49.005161791442568</v>
      </c>
      <c r="P111" s="150">
        <v>49.796893242895997</v>
      </c>
      <c r="Q111" s="150">
        <v>50.760623223555108</v>
      </c>
      <c r="R111" s="150">
        <v>49.583206732076711</v>
      </c>
      <c r="S111" s="150">
        <v>47.140116340928607</v>
      </c>
      <c r="T111" s="150">
        <v>47.009092381812756</v>
      </c>
      <c r="U111" s="150">
        <v>46.136215030517434</v>
      </c>
      <c r="V111" s="150">
        <v>44.318651600709352</v>
      </c>
      <c r="W111" s="150">
        <v>42.411047712137957</v>
      </c>
      <c r="X111" s="150">
        <v>46.335254247874907</v>
      </c>
      <c r="Y111" s="150">
        <v>42.656434767348742</v>
      </c>
      <c r="Z111" s="150">
        <v>40.362730948231068</v>
      </c>
      <c r="AA111" s="150">
        <v>38.741916506288874</v>
      </c>
      <c r="AB111" s="150">
        <v>37.206194622942817</v>
      </c>
      <c r="AC111" s="150">
        <v>37.209049532301989</v>
      </c>
      <c r="AD111" s="150">
        <v>36.32469437825371</v>
      </c>
      <c r="AE111" s="150">
        <v>35.897354023325875</v>
      </c>
      <c r="AF111" s="150">
        <v>35.543263299741916</v>
      </c>
    </row>
    <row r="112" spans="2:32" x14ac:dyDescent="0.3">
      <c r="B112" s="128" t="s">
        <v>139</v>
      </c>
      <c r="C112" s="150">
        <v>5.9549065338827054</v>
      </c>
      <c r="D112" s="150">
        <v>5.9549065338827054</v>
      </c>
      <c r="E112" s="150">
        <v>5.6736739488554573</v>
      </c>
      <c r="F112" s="150">
        <v>5.3640924103490892</v>
      </c>
      <c r="G112" s="150">
        <v>5.4572360141584655</v>
      </c>
      <c r="H112" s="150">
        <v>5.8911570089357941</v>
      </c>
      <c r="I112" s="150">
        <v>6.1907540101461676</v>
      </c>
      <c r="J112" s="150">
        <v>5.9786227912427634</v>
      </c>
      <c r="K112" s="150">
        <v>5.8837466289342402</v>
      </c>
      <c r="L112" s="150">
        <v>5.9584878669334786</v>
      </c>
      <c r="M112" s="150">
        <v>5.7871592530929057</v>
      </c>
      <c r="N112" s="150">
        <v>6.2560738470716082</v>
      </c>
      <c r="O112" s="150">
        <v>6.4244603939875651</v>
      </c>
      <c r="P112" s="150">
        <v>6.5815955714610785</v>
      </c>
      <c r="Q112" s="150">
        <v>6.18869804070125</v>
      </c>
      <c r="R112" s="150">
        <v>6.6751482433931049</v>
      </c>
      <c r="S112" s="150">
        <v>6.5013862574996866</v>
      </c>
      <c r="T112" s="150">
        <v>6.4866949432038847</v>
      </c>
      <c r="U112" s="150">
        <v>6.5906051811219131</v>
      </c>
      <c r="V112" s="150">
        <v>6.33003409096984</v>
      </c>
      <c r="W112" s="150">
        <v>4.6000542495701584</v>
      </c>
      <c r="X112" s="150">
        <v>6.4829399354433566</v>
      </c>
      <c r="Y112" s="150">
        <v>6.2811741829213323</v>
      </c>
      <c r="Z112" s="150">
        <v>6.0608472655871326</v>
      </c>
      <c r="AA112" s="150">
        <v>6.0780983198648606</v>
      </c>
      <c r="AB112" s="150">
        <v>5.8858661883841368</v>
      </c>
      <c r="AC112" s="150">
        <v>5.8844207808494087</v>
      </c>
      <c r="AD112" s="150">
        <v>6.3988939694379932</v>
      </c>
      <c r="AE112" s="150">
        <v>6.1544588376394671</v>
      </c>
      <c r="AF112" s="150">
        <v>5.9701627381381197</v>
      </c>
    </row>
    <row r="113" spans="2:32" x14ac:dyDescent="0.3">
      <c r="B113" s="128" t="s">
        <v>140</v>
      </c>
      <c r="C113" s="150">
        <v>0.17775164637681151</v>
      </c>
      <c r="D113" s="150">
        <v>0.17775164637681151</v>
      </c>
      <c r="E113" s="150">
        <v>0.14047557971014488</v>
      </c>
      <c r="F113" s="150">
        <v>0.11286178550724633</v>
      </c>
      <c r="G113" s="150">
        <v>0.13444053333333314</v>
      </c>
      <c r="H113" s="150">
        <v>0.16120417101449272</v>
      </c>
      <c r="I113" s="150">
        <v>0.17288652173913038</v>
      </c>
      <c r="J113" s="150">
        <v>0.19732820289854969</v>
      </c>
      <c r="K113" s="150">
        <v>0.17836598840579707</v>
      </c>
      <c r="L113" s="150">
        <v>0.13378429565217387</v>
      </c>
      <c r="M113" s="150">
        <v>0.1602866115942029</v>
      </c>
      <c r="N113" s="150">
        <v>0.15967552173913035</v>
      </c>
      <c r="O113" s="150">
        <v>0.13996266086956519</v>
      </c>
      <c r="P113" s="150">
        <v>0.13330590724637681</v>
      </c>
      <c r="Q113" s="150">
        <v>0.12992951304347822</v>
      </c>
      <c r="R113" s="150">
        <v>0.12323379710144911</v>
      </c>
      <c r="S113" s="150">
        <v>0.11650141449275363</v>
      </c>
      <c r="T113" s="150">
        <v>8.9613397101449263E-2</v>
      </c>
      <c r="U113" s="150">
        <v>0.11558194202898545</v>
      </c>
      <c r="V113" s="150">
        <v>0.10459150724637677</v>
      </c>
      <c r="W113" s="150">
        <v>0.11454016231884052</v>
      </c>
      <c r="X113" s="150">
        <v>0.12380012173913044</v>
      </c>
      <c r="Y113" s="150">
        <v>0.12386548405797101</v>
      </c>
      <c r="Z113" s="150">
        <v>0.14211874057971011</v>
      </c>
      <c r="AA113" s="150">
        <v>0.14256352318840576</v>
      </c>
      <c r="AB113" s="150">
        <v>0.12332511304347819</v>
      </c>
      <c r="AC113" s="150">
        <v>0.12448250434782603</v>
      </c>
      <c r="AD113" s="150">
        <v>0.12811521130434778</v>
      </c>
      <c r="AE113" s="150">
        <v>0.12753810985507244</v>
      </c>
      <c r="AF113" s="150">
        <v>0.12854883449275359</v>
      </c>
    </row>
    <row r="114" spans="2:32" x14ac:dyDescent="0.3">
      <c r="B114" s="128" t="s">
        <v>141</v>
      </c>
      <c r="C114" s="150">
        <v>-36.235892919870921</v>
      </c>
      <c r="D114" s="150">
        <v>-36.235892919870921</v>
      </c>
      <c r="E114" s="150">
        <v>-35.332092345817252</v>
      </c>
      <c r="F114" s="150">
        <v>-35.172107514945232</v>
      </c>
      <c r="G114" s="150">
        <v>-31.094569308271652</v>
      </c>
      <c r="H114" s="150">
        <v>-33.393296638877302</v>
      </c>
      <c r="I114" s="150">
        <v>-36.273493894481206</v>
      </c>
      <c r="J114" s="150">
        <v>-38.676659186450479</v>
      </c>
      <c r="K114" s="150">
        <v>-39.378306224615933</v>
      </c>
      <c r="L114" s="150">
        <v>-39.979636629240424</v>
      </c>
      <c r="M114" s="150">
        <v>-39.324062800365539</v>
      </c>
      <c r="N114" s="150">
        <v>-41.506641211653388</v>
      </c>
      <c r="O114" s="150">
        <v>-42.707657852478441</v>
      </c>
      <c r="P114" s="150">
        <v>-42.296061834845204</v>
      </c>
      <c r="Q114" s="150">
        <v>-39.8433696515471</v>
      </c>
      <c r="R114" s="150">
        <v>-33.642099540203802</v>
      </c>
      <c r="S114" s="150">
        <v>-33.91592382659065</v>
      </c>
      <c r="T114" s="150">
        <v>-44.070727249344458</v>
      </c>
      <c r="U114" s="150">
        <v>-42.231788366813966</v>
      </c>
      <c r="V114" s="150">
        <v>-43.14935987467836</v>
      </c>
      <c r="W114" s="150">
        <v>-43.506296378122144</v>
      </c>
      <c r="X114" s="150">
        <v>-46.81669346688237</v>
      </c>
      <c r="Y114" s="150">
        <v>-45.486473699855622</v>
      </c>
      <c r="Z114" s="150">
        <v>-46.039531407902594</v>
      </c>
      <c r="AA114" s="150">
        <v>-44.106098266368711</v>
      </c>
      <c r="AB114" s="150">
        <v>-42.667251253546162</v>
      </c>
      <c r="AC114" s="150">
        <v>-43.645225688878945</v>
      </c>
      <c r="AD114" s="150">
        <v>-46.472465639611023</v>
      </c>
      <c r="AE114" s="150">
        <v>-44.748631320687707</v>
      </c>
      <c r="AF114" s="150">
        <v>-43.740477266588726</v>
      </c>
    </row>
    <row r="115" spans="2:32" x14ac:dyDescent="0.3">
      <c r="B115" s="128" t="s">
        <v>142</v>
      </c>
      <c r="C115" s="150">
        <v>4.3854512999999998E-2</v>
      </c>
      <c r="D115" s="150">
        <v>4.3854512999999998E-2</v>
      </c>
      <c r="E115" s="150">
        <v>5.2202679000000002E-2</v>
      </c>
      <c r="F115" s="150">
        <v>5.8326976000000003E-2</v>
      </c>
      <c r="G115" s="150">
        <v>4.8015000000000002E-2</v>
      </c>
      <c r="H115" s="150">
        <v>4.9079999999999999E-2</v>
      </c>
      <c r="I115" s="150">
        <v>4.2741000000000001E-2</v>
      </c>
      <c r="J115" s="150">
        <v>4.9118000000000002E-2</v>
      </c>
      <c r="K115" s="150">
        <v>5.0603000000000002E-2</v>
      </c>
      <c r="L115" s="150">
        <v>4.9163999999999999E-2</v>
      </c>
      <c r="M115" s="150">
        <v>4.8200000000000007E-2</v>
      </c>
      <c r="N115" s="150">
        <v>4.4438999999999999E-2</v>
      </c>
      <c r="O115" s="150">
        <v>4.7470999999999999E-2</v>
      </c>
      <c r="P115" s="150">
        <v>6.0725000000000001E-2</v>
      </c>
      <c r="Q115" s="150">
        <v>8.1315827888820302E-2</v>
      </c>
      <c r="R115" s="150">
        <v>9.4330233205682512E-2</v>
      </c>
      <c r="S115" s="150">
        <v>9.4852665161210603E-2</v>
      </c>
      <c r="T115" s="150">
        <v>8.8864476044587901E-2</v>
      </c>
      <c r="U115" s="150">
        <v>9.8502292773316902E-2</v>
      </c>
      <c r="V115" s="150">
        <v>0.102718384546747</v>
      </c>
      <c r="W115" s="150">
        <v>0.105474714353189</v>
      </c>
      <c r="X115" s="150">
        <v>0.10022905572798299</v>
      </c>
      <c r="Y115" s="150">
        <v>0.10542616432976501</v>
      </c>
      <c r="Z115" s="150">
        <v>0.12631047648528199</v>
      </c>
      <c r="AA115" s="150">
        <v>0.12375713478113301</v>
      </c>
      <c r="AB115" s="150">
        <v>0.12216948876471599</v>
      </c>
      <c r="AC115" s="150">
        <v>0.11880266512699601</v>
      </c>
      <c r="AD115" s="150">
        <v>0.120861783011465</v>
      </c>
      <c r="AE115" s="150">
        <v>0.127465075637059</v>
      </c>
      <c r="AF115" s="150">
        <v>0.124207849875988</v>
      </c>
    </row>
    <row r="116" spans="2:32" x14ac:dyDescent="0.3">
      <c r="B116" s="128" t="s">
        <v>143</v>
      </c>
      <c r="C116" s="151" t="s">
        <v>189</v>
      </c>
      <c r="D116" s="151" t="s">
        <v>189</v>
      </c>
      <c r="E116" s="151" t="s">
        <v>189</v>
      </c>
      <c r="F116" s="151" t="s">
        <v>189</v>
      </c>
      <c r="G116" s="151" t="s">
        <v>189</v>
      </c>
      <c r="H116" s="151" t="s">
        <v>189</v>
      </c>
      <c r="I116" s="151" t="s">
        <v>189</v>
      </c>
      <c r="J116" s="151" t="s">
        <v>189</v>
      </c>
      <c r="K116" s="151" t="s">
        <v>189</v>
      </c>
      <c r="L116" s="151" t="s">
        <v>189</v>
      </c>
      <c r="M116" s="151" t="s">
        <v>189</v>
      </c>
      <c r="N116" s="151" t="s">
        <v>189</v>
      </c>
      <c r="O116" s="151" t="s">
        <v>189</v>
      </c>
      <c r="P116" s="151" t="s">
        <v>189</v>
      </c>
      <c r="Q116" s="151" t="s">
        <v>189</v>
      </c>
      <c r="R116" s="151" t="s">
        <v>189</v>
      </c>
      <c r="S116" s="151" t="s">
        <v>189</v>
      </c>
      <c r="T116" s="151" t="s">
        <v>189</v>
      </c>
      <c r="U116" s="151" t="s">
        <v>189</v>
      </c>
      <c r="V116" s="151" t="s">
        <v>189</v>
      </c>
      <c r="W116" s="151" t="s">
        <v>189</v>
      </c>
      <c r="X116" s="151" t="s">
        <v>189</v>
      </c>
      <c r="Y116" s="151" t="s">
        <v>189</v>
      </c>
      <c r="Z116" s="151" t="s">
        <v>189</v>
      </c>
      <c r="AA116" s="151" t="s">
        <v>189</v>
      </c>
      <c r="AB116" s="151" t="s">
        <v>189</v>
      </c>
      <c r="AC116" s="151" t="s">
        <v>189</v>
      </c>
      <c r="AD116" s="151" t="s">
        <v>189</v>
      </c>
      <c r="AE116" s="151" t="s">
        <v>189</v>
      </c>
      <c r="AF116" s="151" t="s">
        <v>189</v>
      </c>
    </row>
  </sheetData>
  <conditionalFormatting sqref="C22:I22">
    <cfRule type="containsText" dxfId="2" priority="3" operator="containsText" text="err">
      <formula>NOT(ISERROR(SEARCH("err",C22)))</formula>
    </cfRule>
  </conditionalFormatting>
  <conditionalFormatting sqref="C27:I27">
    <cfRule type="containsText" dxfId="1" priority="2" operator="containsText" text="err">
      <formula>NOT(ISERROR(SEARCH("err",C27)))</formula>
    </cfRule>
  </conditionalFormatting>
  <conditionalFormatting sqref="F36:L36">
    <cfRule type="containsText" dxfId="0" priority="1" operator="containsText" text="err">
      <formula>NOT(ISERROR(SEARCH("err",F36)))</formula>
    </cfRule>
  </conditionalFormatting>
  <hyperlinks>
    <hyperlink ref="B91" r:id="rId1" xr:uid="{2BC4DB15-E74C-4D2F-9EFA-7225AAF67736}"/>
  </hyperlinks>
  <pageMargins left="0.7" right="0.7" top="0.75" bottom="0.75" header="0.3" footer="0.3"/>
  <pageSetup paperSize="9" orientation="portrait" verticalDpi="0" r:id="rId2"/>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9E992-32F3-4D22-A86B-8193C856BE99}">
  <sheetPr codeName="Sheet12"/>
  <dimension ref="A3:BQ52"/>
  <sheetViews>
    <sheetView workbookViewId="0">
      <pane xSplit="2" topLeftCell="C1" activePane="topRight" state="frozen"/>
      <selection activeCell="AL42" sqref="AL42"/>
      <selection pane="topRight" activeCell="AL42" sqref="AL42"/>
    </sheetView>
  </sheetViews>
  <sheetFormatPr defaultRowHeight="14.4" x14ac:dyDescent="0.3"/>
  <cols>
    <col min="1" max="1" width="1.6640625" customWidth="1"/>
    <col min="2" max="2" width="31.88671875" customWidth="1"/>
    <col min="3" max="10" width="5.6640625" customWidth="1"/>
    <col min="11" max="11" width="6.88671875" customWidth="1"/>
    <col min="12" max="43" width="5.6640625" customWidth="1"/>
    <col min="44" max="44" width="9.109375" customWidth="1"/>
    <col min="45" max="49" width="5.6640625" customWidth="1"/>
    <col min="50" max="50" width="8.6640625" customWidth="1"/>
    <col min="51" max="54" width="5.6640625" customWidth="1"/>
    <col min="55" max="55" width="11" customWidth="1"/>
    <col min="56" max="58" width="5.6640625" customWidth="1"/>
  </cols>
  <sheetData>
    <row r="3" spans="1:69" x14ac:dyDescent="0.3">
      <c r="B3" s="32" t="s">
        <v>195</v>
      </c>
      <c r="C3" s="33"/>
      <c r="D3" s="33"/>
      <c r="E3" s="33"/>
      <c r="F3" s="33"/>
      <c r="G3" s="33"/>
      <c r="H3" s="33"/>
    </row>
    <row r="4" spans="1:69" x14ac:dyDescent="0.3">
      <c r="B4" s="33"/>
      <c r="C4" s="33"/>
      <c r="D4" s="33"/>
      <c r="E4" s="33"/>
      <c r="F4" s="33"/>
      <c r="G4" s="33"/>
      <c r="H4" s="33"/>
    </row>
    <row r="5" spans="1:69" x14ac:dyDescent="0.3">
      <c r="B5" s="33"/>
      <c r="C5" s="33"/>
      <c r="D5" s="33"/>
      <c r="E5" s="33"/>
      <c r="F5" s="33"/>
      <c r="G5" s="33"/>
      <c r="H5" s="33"/>
    </row>
    <row r="6" spans="1:69" x14ac:dyDescent="0.3">
      <c r="B6" s="33"/>
      <c r="C6" s="33"/>
      <c r="D6" s="33"/>
      <c r="E6" s="33"/>
      <c r="F6" s="33"/>
      <c r="G6" s="33"/>
      <c r="H6" s="33"/>
    </row>
    <row r="7" spans="1:69" x14ac:dyDescent="0.3">
      <c r="B7" s="33"/>
      <c r="C7" s="33"/>
      <c r="D7" s="33"/>
      <c r="E7" s="33"/>
      <c r="F7" s="33"/>
      <c r="G7" s="33"/>
      <c r="H7" s="33"/>
    </row>
    <row r="8" spans="1:69" x14ac:dyDescent="0.3">
      <c r="B8" s="33"/>
      <c r="C8" s="33"/>
      <c r="D8" s="33"/>
      <c r="E8" s="33"/>
      <c r="F8" s="33"/>
      <c r="G8" s="33"/>
      <c r="H8" s="33"/>
    </row>
    <row r="11" spans="1:69" s="36" customFormat="1" x14ac:dyDescent="0.3">
      <c r="A11" s="34"/>
      <c r="B11" s="35" t="s">
        <v>196</v>
      </c>
      <c r="C11" s="34"/>
      <c r="D11" s="34"/>
    </row>
    <row r="12" spans="1:69" s="106" customFormat="1" x14ac:dyDescent="0.3">
      <c r="B12" s="105" t="s">
        <v>123</v>
      </c>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c r="AB12" s="105"/>
      <c r="AE12" s="105"/>
      <c r="AL12" s="107"/>
      <c r="AM12" s="107"/>
      <c r="AN12" s="107"/>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row>
    <row r="13" spans="1:69" x14ac:dyDescent="0.3">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E13" s="38"/>
      <c r="AL13" s="85"/>
      <c r="AM13" s="85"/>
      <c r="AN13" s="85"/>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row>
    <row r="14" spans="1:69" x14ac:dyDescent="0.3">
      <c r="C14" s="108">
        <v>1990</v>
      </c>
      <c r="D14" s="108">
        <f>C14+1</f>
        <v>1991</v>
      </c>
      <c r="E14" s="108">
        <f t="shared" ref="E14:AE14" si="0">D14+1</f>
        <v>1992</v>
      </c>
      <c r="F14" s="108">
        <f t="shared" si="0"/>
        <v>1993</v>
      </c>
      <c r="G14" s="108">
        <f t="shared" si="0"/>
        <v>1994</v>
      </c>
      <c r="H14" s="108">
        <f t="shared" si="0"/>
        <v>1995</v>
      </c>
      <c r="I14" s="108">
        <f t="shared" si="0"/>
        <v>1996</v>
      </c>
      <c r="J14" s="108">
        <f t="shared" si="0"/>
        <v>1997</v>
      </c>
      <c r="K14" s="108">
        <f t="shared" si="0"/>
        <v>1998</v>
      </c>
      <c r="L14" s="108">
        <f t="shared" si="0"/>
        <v>1999</v>
      </c>
      <c r="M14" s="108">
        <f t="shared" si="0"/>
        <v>2000</v>
      </c>
      <c r="N14" s="108">
        <f t="shared" si="0"/>
        <v>2001</v>
      </c>
      <c r="O14" s="108">
        <f t="shared" si="0"/>
        <v>2002</v>
      </c>
      <c r="P14" s="108">
        <f t="shared" si="0"/>
        <v>2003</v>
      </c>
      <c r="Q14" s="108">
        <f t="shared" si="0"/>
        <v>2004</v>
      </c>
      <c r="R14" s="108">
        <f t="shared" si="0"/>
        <v>2005</v>
      </c>
      <c r="S14" s="108">
        <f t="shared" si="0"/>
        <v>2006</v>
      </c>
      <c r="T14" s="108">
        <f t="shared" si="0"/>
        <v>2007</v>
      </c>
      <c r="U14" s="108">
        <f t="shared" si="0"/>
        <v>2008</v>
      </c>
      <c r="V14" s="108">
        <f t="shared" si="0"/>
        <v>2009</v>
      </c>
      <c r="W14" s="108">
        <f t="shared" si="0"/>
        <v>2010</v>
      </c>
      <c r="X14" s="108">
        <f t="shared" si="0"/>
        <v>2011</v>
      </c>
      <c r="Y14" s="108">
        <f t="shared" si="0"/>
        <v>2012</v>
      </c>
      <c r="Z14" s="108">
        <f t="shared" si="0"/>
        <v>2013</v>
      </c>
      <c r="AA14" s="108">
        <f t="shared" si="0"/>
        <v>2014</v>
      </c>
      <c r="AB14" s="108">
        <f t="shared" si="0"/>
        <v>2015</v>
      </c>
      <c r="AC14" s="108">
        <f t="shared" si="0"/>
        <v>2016</v>
      </c>
      <c r="AD14" s="108">
        <v>2017</v>
      </c>
      <c r="AE14" s="108">
        <f t="shared" si="0"/>
        <v>2018</v>
      </c>
      <c r="AF14" s="108">
        <v>2020</v>
      </c>
      <c r="AG14" s="108">
        <v>2025</v>
      </c>
      <c r="AH14" s="108">
        <v>2030</v>
      </c>
      <c r="AI14" s="108">
        <v>2035</v>
      </c>
      <c r="AJ14" s="108">
        <v>2040</v>
      </c>
      <c r="AK14" s="108">
        <v>2045</v>
      </c>
      <c r="AL14" s="108">
        <v>2050</v>
      </c>
      <c r="AM14" s="85"/>
      <c r="AN14" s="85"/>
      <c r="AO14" s="38" t="s">
        <v>197</v>
      </c>
      <c r="AP14" s="38">
        <v>2050</v>
      </c>
      <c r="AQ14" s="38"/>
      <c r="AR14" s="38" t="s">
        <v>198</v>
      </c>
      <c r="AS14" s="38" t="s">
        <v>113</v>
      </c>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row>
    <row r="15" spans="1:69" x14ac:dyDescent="0.3">
      <c r="B15" s="109" t="s">
        <v>199</v>
      </c>
      <c r="C15" s="110">
        <f>SUM(DNK!C42,   FIN!C42,  ISL!C42,   NOR!C42,   SWE!C42)</f>
        <v>224.8973490759667</v>
      </c>
      <c r="D15" s="110">
        <f>SUM(DNK!D42,   FIN!D42,  ISL!D42,   NOR!D42,   SWE!D42)</f>
        <v>216.00782782331481</v>
      </c>
      <c r="E15" s="110">
        <f>SUM(DNK!E42,   FIN!E42,  ISL!E42,   NOR!E42,   SWE!E42)</f>
        <v>212.89272593569831</v>
      </c>
      <c r="F15" s="110">
        <f>SUM(DNK!F42,   FIN!F42,  ISL!F42,   NOR!F42,   SWE!F42)</f>
        <v>223.43895104128296</v>
      </c>
      <c r="G15" s="110">
        <f>SUM(DNK!G42,   FIN!G42,  ISL!G42,   NOR!G42,   SWE!G42)</f>
        <v>238.48010049867739</v>
      </c>
      <c r="H15" s="110">
        <f>SUM(DNK!H42,   FIN!H42,  ISL!H42,   NOR!H42,   SWE!H42)</f>
        <v>230.38608921586012</v>
      </c>
      <c r="I15" s="110">
        <f>SUM(DNK!I42,   FIN!I42,  ISL!I42,   NOR!I42,   SWE!I42)</f>
        <v>243.47888749438323</v>
      </c>
      <c r="J15" s="110">
        <f>SUM(DNK!J42,   FIN!J42,  ISL!J42,   NOR!J42,   SWE!J42)</f>
        <v>231.68195357563667</v>
      </c>
      <c r="K15" s="110">
        <f>SUM(DNK!K42,   FIN!K42,  ISL!K42,   NOR!K42,   SWE!K42)</f>
        <v>222.74659393871144</v>
      </c>
      <c r="L15" s="110">
        <f>SUM(DNK!L42,   FIN!L42,  ISL!L42,   NOR!L42,   SWE!L42)</f>
        <v>213.99755002887699</v>
      </c>
      <c r="M15" s="110">
        <f>SUM(DNK!M42,   FIN!M42,  ISL!M42,   NOR!M42,   SWE!M42)</f>
        <v>200.62631772572493</v>
      </c>
      <c r="N15" s="110">
        <f>SUM(DNK!N42,   FIN!N42,  ISL!N42,   NOR!N42,   SWE!N42)</f>
        <v>204.97767024182704</v>
      </c>
      <c r="O15" s="110">
        <f>SUM(DNK!O42,   FIN!O42,  ISL!O42,   NOR!O42,   SWE!O42)</f>
        <v>206.3168958800772</v>
      </c>
      <c r="P15" s="110">
        <f>SUM(DNK!P42,   FIN!P42,  ISL!P42,   NOR!P42,   SWE!P42)</f>
        <v>220.13971962549076</v>
      </c>
      <c r="Q15" s="110">
        <f>SUM(DNK!Q42,   FIN!Q42,  ISL!Q42,   NOR!Q42,   SWE!Q42)</f>
        <v>215.57715318601737</v>
      </c>
      <c r="R15" s="110">
        <f>SUM(DNK!R42,   FIN!R42,  ISL!R42,   NOR!R42,   SWE!R42)</f>
        <v>196.82790693604278</v>
      </c>
      <c r="S15" s="110">
        <f>SUM(DNK!S42,   FIN!S42,  ISL!S42,   NOR!S42,   SWE!S42)</f>
        <v>198.06377836254589</v>
      </c>
      <c r="T15" s="110">
        <f>SUM(DNK!T42,   FIN!T42,  ISL!T42,   NOR!T42,   SWE!T42)</f>
        <v>200.2627845759572</v>
      </c>
      <c r="U15" s="110">
        <f>SUM(DNK!U42,   FIN!U42,  ISL!U42,   NOR!U42,   SWE!U42)</f>
        <v>180.2451400481971</v>
      </c>
      <c r="V15" s="110">
        <f>SUM(DNK!V42,   FIN!V42,  ISL!V42,   NOR!V42,   SWE!V42)</f>
        <v>155.4167173292642</v>
      </c>
      <c r="W15" s="110">
        <f>SUM(DNK!W42,   FIN!W42,  ISL!W42,   NOR!W42,   SWE!W42)</f>
        <v>180.94778455718611</v>
      </c>
      <c r="X15" s="110">
        <f>SUM(DNK!X42,   FIN!X42,  ISL!X42,   NOR!X42,   SWE!X42)</f>
        <v>160.47359916069985</v>
      </c>
      <c r="Y15" s="110">
        <f>SUM(DNK!Y42,   FIN!Y42,  ISL!Y42,   NOR!Y42,   SWE!Y42)</f>
        <v>148.82282451701423</v>
      </c>
      <c r="Z15" s="110">
        <f>SUM(DNK!Z42,   FIN!Z42,  ISL!Z42,   NOR!Z42,   SWE!Z42)</f>
        <v>157.97370439097278</v>
      </c>
      <c r="AA15" s="110">
        <f>SUM(DNK!AA42,   FIN!AA42,  ISL!AA42,   NOR!AA42,   SWE!AA42)</f>
        <v>149.83146517853709</v>
      </c>
      <c r="AB15" s="110">
        <f>SUM(DNK!AB42,   FIN!AB42,  ISL!AB42,   NOR!AB42,   SWE!AB42)</f>
        <v>149.92880827969239</v>
      </c>
      <c r="AC15" s="110">
        <f>SUM(DNK!AC42,   FIN!AC42,  ISL!AC42,   NOR!AC42,   SWE!AC42)</f>
        <v>153.27226980687175</v>
      </c>
      <c r="AD15" s="110">
        <f>SUM(DNK!AD42,   FIN!AD42,  ISL!AD42,   NOR!AD42,   SWE!AD42)</f>
        <v>145.22024321334473</v>
      </c>
      <c r="AE15" s="110">
        <f>SUM(DNK!AE42,   FIN!AE42,  ISL!AE42,   NOR!AE42,   SWE!AE42)</f>
        <v>154.38740328211838</v>
      </c>
      <c r="AF15" s="110">
        <f>SUM(DNK!AF42,   FIN!AF42,  ISL!AF42,   NOR!AF42,   SWE!AF42)</f>
        <v>126.66130286707906</v>
      </c>
      <c r="AG15" s="110">
        <f>SUM(DNK!AG42,   FIN!AG42,  ISL!AG42,   NOR!AG42,   SWE!AG42)</f>
        <v>86.163520810913752</v>
      </c>
      <c r="AH15" s="110">
        <f>SUM(DNK!AH42,   FIN!AH42,  ISL!AH42,   NOR!AH42,   SWE!AH42)</f>
        <v>47.076089367480165</v>
      </c>
      <c r="AI15" s="110">
        <f>SUM(DNK!AI42,   FIN!AI42,  ISL!AI42,   NOR!AI42,   SWE!AI42)</f>
        <v>15.985365662687776</v>
      </c>
      <c r="AJ15" s="110">
        <f>SUM(DNK!AJ42,   FIN!AJ42,  ISL!AJ42,   NOR!AJ42,   SWE!AJ42)</f>
        <v>-8.1962032865537058</v>
      </c>
      <c r="AK15" s="110">
        <f>SUM(DNK!AK42,   FIN!AK42,  ISL!AK42,   NOR!AK42,   SWE!AK42)</f>
        <v>-29.51764345577633</v>
      </c>
      <c r="AL15" s="110">
        <f>SUM(DNK!AL42,   FIN!AL42,  ISL!AL42,   NOR!AL42,   SWE!AL42)</f>
        <v>-45.133767085989952</v>
      </c>
      <c r="AM15" s="85"/>
      <c r="AN15" s="85"/>
      <c r="AO15" s="110">
        <f>AVERAGE(AC15:AE15)</f>
        <v>150.95997210077829</v>
      </c>
      <c r="AP15" s="110">
        <f>AL15</f>
        <v>-45.133767085989952</v>
      </c>
      <c r="AQ15" s="38"/>
      <c r="AR15" s="110">
        <f>AP15-AO15</f>
        <v>-196.09373918676823</v>
      </c>
      <c r="AS15" s="38">
        <f>AR15/AR$15</f>
        <v>1</v>
      </c>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row>
    <row r="16" spans="1:69" x14ac:dyDescent="0.3">
      <c r="B16" s="109" t="s">
        <v>125</v>
      </c>
      <c r="C16" s="110">
        <f>SUM(DNK!C43,   FIN!C43,  ISL!C43,   NOR!C43,   SWE!C43)</f>
        <v>268.44210173754055</v>
      </c>
      <c r="D16" s="110">
        <f>SUM(DNK!D43,   FIN!D43,  ISL!D43,   NOR!D43,   SWE!D43)</f>
        <v>274.62923123183685</v>
      </c>
      <c r="E16" s="110">
        <f>SUM(DNK!E43,   FIN!E43,  ISL!E43,   NOR!E43,   SWE!E43)</f>
        <v>264.99530263530869</v>
      </c>
      <c r="F16" s="110">
        <f>SUM(DNK!F43,   FIN!F43,  ISL!F43,   NOR!F43,   SWE!F43)</f>
        <v>271.68654130398784</v>
      </c>
      <c r="G16" s="110">
        <f>SUM(DNK!G43,   FIN!G43,  ISL!G43,   NOR!G43,   SWE!G43)</f>
        <v>285.39120578280938</v>
      </c>
      <c r="H16" s="110">
        <f>SUM(DNK!H43,   FIN!H43,  ISL!H43,   NOR!H43,   SWE!H43)</f>
        <v>278.68021956590133</v>
      </c>
      <c r="I16" s="110">
        <f>SUM(DNK!I43,   FIN!I43,  ISL!I43,   NOR!I43,   SWE!I43)</f>
        <v>304.85818859216363</v>
      </c>
      <c r="J16" s="110">
        <f>SUM(DNK!J43,   FIN!J43,  ISL!J43,   NOR!J43,   SWE!J43)</f>
        <v>289.24362253059712</v>
      </c>
      <c r="K16" s="110">
        <f>SUM(DNK!K43,   FIN!K43,  ISL!K43,   NOR!K43,   SWE!K43)</f>
        <v>282.34351701736489</v>
      </c>
      <c r="L16" s="110">
        <f>SUM(DNK!L43,   FIN!L43,  ISL!L43,   NOR!L43,   SWE!L43)</f>
        <v>277.38367902560088</v>
      </c>
      <c r="M16" s="110">
        <f>SUM(DNK!M43,   FIN!M43,  ISL!M43,   NOR!M43,   SWE!M43)</f>
        <v>269.31920014076525</v>
      </c>
      <c r="N16" s="110">
        <f>SUM(DNK!N43,   FIN!N43,  ISL!N43,   NOR!N43,   SWE!N43)</f>
        <v>278.32798469617188</v>
      </c>
      <c r="O16" s="110">
        <f>SUM(DNK!O43,   FIN!O43,  ISL!O43,   NOR!O43,   SWE!O43)</f>
        <v>279.96860983587953</v>
      </c>
      <c r="P16" s="110">
        <f>SUM(DNK!P43,   FIN!P43,  ISL!P43,   NOR!P43,   SWE!P43)</f>
        <v>293.51784507751881</v>
      </c>
      <c r="Q16" s="110">
        <f>SUM(DNK!Q43,   FIN!Q43,  ISL!Q43,   NOR!Q43,   SWE!Q43)</f>
        <v>283.6440061807499</v>
      </c>
      <c r="R16" s="110">
        <f>SUM(DNK!R43,   FIN!R43,  ISL!R43,   NOR!R43,   SWE!R43)</f>
        <v>263.46538109202743</v>
      </c>
      <c r="S16" s="110">
        <f>SUM(DNK!S43,   FIN!S43,  ISL!S43,   NOR!S43,   SWE!S43)</f>
        <v>282.72701760075029</v>
      </c>
      <c r="T16" s="110">
        <f>SUM(DNK!T43,   FIN!T43,  ISL!T43,   NOR!T43,   SWE!T43)</f>
        <v>277.32653553222889</v>
      </c>
      <c r="U16" s="110">
        <f>SUM(DNK!U43,   FIN!U43,  ISL!U43,   NOR!U43,   SWE!U43)</f>
        <v>262.24489775011904</v>
      </c>
      <c r="V16" s="110">
        <f>SUM(DNK!V43,   FIN!V43,  ISL!V43,   NOR!V43,   SWE!V43)</f>
        <v>248.87104511069367</v>
      </c>
      <c r="W16" s="110">
        <f>SUM(DNK!W43,   FIN!W43,  ISL!W43,   NOR!W43,   SWE!W43)</f>
        <v>265.16971725274846</v>
      </c>
      <c r="X16" s="110">
        <f>SUM(DNK!X43,   FIN!X43,  ISL!X43,   NOR!X43,   SWE!X43)</f>
        <v>246.77642996059467</v>
      </c>
      <c r="Y16" s="110">
        <f>SUM(DNK!Y43,   FIN!Y43,  ISL!Y43,   NOR!Y43,   SWE!Y43)</f>
        <v>233.35591734838792</v>
      </c>
      <c r="Z16" s="110">
        <f>SUM(DNK!Z43,   FIN!Z43,  ISL!Z43,   NOR!Z43,   SWE!Z43)</f>
        <v>233.68357004496858</v>
      </c>
      <c r="AA16" s="110">
        <f>SUM(DNK!AA43,   FIN!AA43,  ISL!AA43,   NOR!AA43,   SWE!AA43)</f>
        <v>223.56014150602977</v>
      </c>
      <c r="AB16" s="110">
        <f>SUM(DNK!AB43,   FIN!AB43,  ISL!AB43,   NOR!AB43,   SWE!AB43)</f>
        <v>217.72129590811443</v>
      </c>
      <c r="AC16" s="110">
        <f>SUM(DNK!AC43,   FIN!AC43,  ISL!AC43,   NOR!AC43,   SWE!AC43)</f>
        <v>221.35065730162847</v>
      </c>
      <c r="AD16" s="110">
        <f>SUM(DNK!AD43,   FIN!AD43,  ISL!AD43,   NOR!AD43,   SWE!AD43)</f>
        <v>214.95180687859798</v>
      </c>
      <c r="AE16" s="110">
        <f>SUM(DNK!AE43,   FIN!AE43,  ISL!AE43,   NOR!AE43,   SWE!AE43)</f>
        <v>214.71214668307738</v>
      </c>
      <c r="AF16" s="110">
        <f>SUM(DNK!AF43,   FIN!AF43,  ISL!AF43,   NOR!AF43,   SWE!AF43)</f>
        <v>195.78424343053314</v>
      </c>
      <c r="AG16" s="110">
        <f>SUM(DNK!AG43,   FIN!AG43,  ISL!AG43,   NOR!AG43,   SWE!AG43)</f>
        <v>160.41653200180852</v>
      </c>
      <c r="AH16" s="110">
        <f>SUM(DNK!AH43,   FIN!AH43,  ISL!AH43,   NOR!AH43,   SWE!AH43)</f>
        <v>121.81422489390363</v>
      </c>
      <c r="AI16" s="110">
        <f>SUM(DNK!AI43,   FIN!AI43,  ISL!AI43,   NOR!AI43,   SWE!AI43)</f>
        <v>90.288895265992451</v>
      </c>
      <c r="AJ16" s="110">
        <f>SUM(DNK!AJ43,   FIN!AJ43,  ISL!AJ43,   NOR!AJ43,   SWE!AJ43)</f>
        <v>67.230220174113057</v>
      </c>
      <c r="AK16" s="110">
        <f>SUM(DNK!AK43,   FIN!AK43,  ISL!AK43,   NOR!AK43,   SWE!AK43)</f>
        <v>46.477041230679653</v>
      </c>
      <c r="AL16" s="110">
        <f>SUM(DNK!AL43,   FIN!AL43,  ISL!AL43,   NOR!AL43,   SWE!AL43)</f>
        <v>31.429178826255239</v>
      </c>
      <c r="AM16" s="85"/>
      <c r="AN16" s="85"/>
      <c r="AO16" s="110">
        <f>AVERAGE(AC16:AE16)</f>
        <v>217.00487028776797</v>
      </c>
      <c r="AP16" s="110">
        <f>AL16</f>
        <v>31.429178826255239</v>
      </c>
      <c r="AQ16" s="38"/>
      <c r="AR16" s="110">
        <f>AP16-AO16</f>
        <v>-185.57569146151275</v>
      </c>
      <c r="AS16" s="38">
        <f>AR16/AR$15</f>
        <v>0.94636214410069641</v>
      </c>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row>
    <row r="17" spans="2:69" x14ac:dyDescent="0.3">
      <c r="B17" s="109" t="s">
        <v>120</v>
      </c>
      <c r="C17" s="110">
        <f>SUM(DNK!C44,   FIN!C44,  ISL!C44,   NOR!C44,   SWE!C44)</f>
        <v>-50.001585994397985</v>
      </c>
      <c r="D17" s="110">
        <f>SUM(DNK!D44,   FIN!D44,  ISL!D44,   NOR!D44,   SWE!D44)</f>
        <v>-58.621403408522035</v>
      </c>
      <c r="E17" s="110">
        <f>SUM(DNK!E44,   FIN!E44,  ISL!E44,   NOR!E44,   SWE!E44)</f>
        <v>-52.102576699610324</v>
      </c>
      <c r="F17" s="110">
        <f>SUM(DNK!F44,   FIN!F44,  ISL!F44,   NOR!F44,   SWE!F44)</f>
        <v>-48.247590262704826</v>
      </c>
      <c r="G17" s="110">
        <f>SUM(DNK!G44,   FIN!G44,  ISL!G44,   NOR!G44,   SWE!G44)</f>
        <v>-46.911105284131999</v>
      </c>
      <c r="H17" s="110">
        <f>SUM(DNK!H44,   FIN!H44,  ISL!H44,   NOR!H44,   SWE!H44)</f>
        <v>-48.294130350041243</v>
      </c>
      <c r="I17" s="110">
        <f>SUM(DNK!I44,   FIN!I44,  ISL!I44,   NOR!I44,   SWE!I44)</f>
        <v>-61.379301097780434</v>
      </c>
      <c r="J17" s="110">
        <f>SUM(DNK!J44,   FIN!J44,  ISL!J44,   NOR!J44,   SWE!J44)</f>
        <v>-57.561668954960481</v>
      </c>
      <c r="K17" s="110">
        <f>SUM(DNK!K44,   FIN!K44,  ISL!K44,   NOR!K44,   SWE!K44)</f>
        <v>-59.596923078653489</v>
      </c>
      <c r="L17" s="110">
        <f>SUM(DNK!L44,   FIN!L44,  ISL!L44,   NOR!L44,   SWE!L44)</f>
        <v>-63.386128996723912</v>
      </c>
      <c r="M17" s="110">
        <f>SUM(DNK!M44,   FIN!M44,  ISL!M44,   NOR!M44,   SWE!M44)</f>
        <v>-68.692882415040316</v>
      </c>
      <c r="N17" s="110">
        <f>SUM(DNK!N44,   FIN!N44,  ISL!N44,   NOR!N44,   SWE!N44)</f>
        <v>-73.350314454344868</v>
      </c>
      <c r="O17" s="110">
        <f>SUM(DNK!O44,   FIN!O44,  ISL!O44,   NOR!O44,   SWE!O44)</f>
        <v>-73.651713955802336</v>
      </c>
      <c r="P17" s="110">
        <f>SUM(DNK!P44,   FIN!P44,  ISL!P44,   NOR!P44,   SWE!P44)</f>
        <v>-73.378125452028087</v>
      </c>
      <c r="Q17" s="110">
        <f>SUM(DNK!Q44,   FIN!Q44,  ISL!Q44,   NOR!Q44,   SWE!Q44)</f>
        <v>-68.066852994732585</v>
      </c>
      <c r="R17" s="110">
        <f>SUM(DNK!R44,   FIN!R44,  ISL!R44,   NOR!R44,   SWE!R44)</f>
        <v>-66.637474155984648</v>
      </c>
      <c r="S17" s="110">
        <f>SUM(DNK!S44,   FIN!S44,  ISL!S44,   NOR!S44,   SWE!S44)</f>
        <v>-84.663239238204397</v>
      </c>
      <c r="T17" s="110">
        <f>SUM(DNK!T44,   FIN!T44,  ISL!T44,   NOR!T44,   SWE!T44)</f>
        <v>-77.063750956271676</v>
      </c>
      <c r="U17" s="110">
        <f>SUM(DNK!U44,   FIN!U44,  ISL!U44,   NOR!U44,   SWE!U44)</f>
        <v>-81.999757701921908</v>
      </c>
      <c r="V17" s="110">
        <f>SUM(DNK!V44,   FIN!V44,  ISL!V44,   NOR!V44,   SWE!V44)</f>
        <v>-93.454327781429498</v>
      </c>
      <c r="W17" s="110">
        <f>SUM(DNK!W44,   FIN!W44,  ISL!W44,   NOR!W44,   SWE!W44)</f>
        <v>-84.221932695562373</v>
      </c>
      <c r="X17" s="110">
        <f>SUM(DNK!X44,   FIN!X44,  ISL!X44,   NOR!X44,   SWE!X44)</f>
        <v>-86.302830799894849</v>
      </c>
      <c r="Y17" s="110">
        <f>SUM(DNK!Y44,   FIN!Y44,  ISL!Y44,   NOR!Y44,   SWE!Y44)</f>
        <v>-84.533092831373708</v>
      </c>
      <c r="Z17" s="110">
        <f>SUM(DNK!Z44,   FIN!Z44,  ISL!Z44,   NOR!Z44,   SWE!Z44)</f>
        <v>-75.709865653995777</v>
      </c>
      <c r="AA17" s="110">
        <f>SUM(DNK!AA44,   FIN!AA44,  ISL!AA44,   NOR!AA44,   SWE!AA44)</f>
        <v>-73.72867632749265</v>
      </c>
      <c r="AB17" s="110">
        <f>SUM(DNK!AB44,   FIN!AB44,  ISL!AB44,   NOR!AB44,   SWE!AB44)</f>
        <v>-67.792487628422009</v>
      </c>
      <c r="AC17" s="110">
        <f>SUM(DNK!AC44,   FIN!AC44,  ISL!AC44,   NOR!AC44,   SWE!AC44)</f>
        <v>-68.078387494756711</v>
      </c>
      <c r="AD17" s="110">
        <f>SUM(DNK!AD44,   FIN!AD44,  ISL!AD44,   NOR!AD44,   SWE!AD44)</f>
        <v>-69.731563665253248</v>
      </c>
      <c r="AE17" s="110">
        <f>SUM(DNK!AE44,   FIN!AE44,  ISL!AE44,   NOR!AE44,   SWE!AE44)</f>
        <v>-60.32474340095898</v>
      </c>
      <c r="AF17" s="110">
        <f>SUM(DNK!AF44,   FIN!AF44,  ISL!AF44,   NOR!AF44,   SWE!AF44)</f>
        <v>-69.12294056345408</v>
      </c>
      <c r="AG17" s="110">
        <f>SUM(DNK!AG44,   FIN!AG44,  ISL!AG44,   NOR!AG44,   SWE!AG44)</f>
        <v>-74.253011190894782</v>
      </c>
      <c r="AH17" s="110">
        <f>SUM(DNK!AH44,   FIN!AH44,  ISL!AH44,   NOR!AH44,   SWE!AH44)</f>
        <v>-74.738135526423449</v>
      </c>
      <c r="AI17" s="110">
        <f>SUM(DNK!AI44,   FIN!AI44,  ISL!AI44,   NOR!AI44,   SWE!AI44)</f>
        <v>-74.303529603304668</v>
      </c>
      <c r="AJ17" s="110">
        <f>SUM(DNK!AJ44,   FIN!AJ44,  ISL!AJ44,   NOR!AJ44,   SWE!AJ44)</f>
        <v>-75.426423460666769</v>
      </c>
      <c r="AK17" s="110">
        <f>SUM(DNK!AK44,   FIN!AK44,  ISL!AK44,   NOR!AK44,   SWE!AK44)</f>
        <v>-75.994684686455983</v>
      </c>
      <c r="AL17" s="110">
        <f>SUM(DNK!AL44,   FIN!AL44,  ISL!AL44,   NOR!AL44,   SWE!AL44)</f>
        <v>-76.562945912245198</v>
      </c>
      <c r="AM17" s="85"/>
      <c r="AN17" s="85"/>
      <c r="AO17" s="110">
        <f>AVERAGE(AC17:AE17)</f>
        <v>-66.044898186989656</v>
      </c>
      <c r="AP17" s="110">
        <f>AL17</f>
        <v>-76.562945912245198</v>
      </c>
      <c r="AQ17" s="38"/>
      <c r="AR17" s="110">
        <f>AP17-AO17</f>
        <v>-10.518047725255542</v>
      </c>
      <c r="AS17" s="38">
        <f>AR17/AR$15</f>
        <v>5.3637855899303824E-2</v>
      </c>
      <c r="AT17" s="38"/>
      <c r="AU17" s="38"/>
      <c r="AV17" s="38"/>
      <c r="AW17" s="38"/>
      <c r="AX17" s="38"/>
      <c r="AY17" s="38"/>
      <c r="AZ17" s="38"/>
      <c r="BA17" s="38"/>
      <c r="BB17" s="38"/>
      <c r="BC17" s="38"/>
      <c r="BD17" s="38"/>
      <c r="BE17" s="38"/>
      <c r="BF17" s="38"/>
      <c r="BG17" s="38"/>
      <c r="BH17" s="38"/>
      <c r="BI17" s="38"/>
      <c r="BJ17" s="38"/>
      <c r="BK17" s="38"/>
      <c r="BL17" s="38"/>
      <c r="BM17" s="38"/>
      <c r="BN17" s="38"/>
      <c r="BO17" s="38"/>
      <c r="BP17" s="38"/>
      <c r="BQ17" s="38"/>
    </row>
    <row r="18" spans="2:69" x14ac:dyDescent="0.3">
      <c r="B18" s="112" t="s">
        <v>200</v>
      </c>
      <c r="C18" s="113">
        <f>SUM(DNK!C45,   FIN!C45,  ISL!C45,   NOR!C45,   SWE!C45)</f>
        <v>206.66130353484343</v>
      </c>
      <c r="D18" s="113">
        <f>SUM(DNK!D45,   FIN!D45,  ISL!D45,   NOR!D45,   SWE!D45)</f>
        <v>214.22783010963869</v>
      </c>
      <c r="E18" s="113">
        <f>SUM(DNK!E45,   FIN!E45,  ISL!E45,   NOR!E45,   SWE!E45)</f>
        <v>208.25133685226371</v>
      </c>
      <c r="F18" s="113">
        <f>SUM(DNK!F45,   FIN!F45,  ISL!F45,   NOR!F45,   SWE!F45)</f>
        <v>214.107807244649</v>
      </c>
      <c r="G18" s="110">
        <f>SUM(DNK!G45,   FIN!G45,  ISL!G45,   NOR!G45,   SWE!G45)</f>
        <v>227.75268245330017</v>
      </c>
      <c r="H18" s="110">
        <f>SUM(DNK!H45,   FIN!H45,  ISL!H45,   NOR!H45,   SWE!H45)</f>
        <v>221.27781670968614</v>
      </c>
      <c r="I18" s="110">
        <f>SUM(DNK!I45,   FIN!I45,  ISL!I45,   NOR!I45,   SWE!I45)</f>
        <v>247.63425377708987</v>
      </c>
      <c r="J18" s="110">
        <f>SUM(DNK!J45,   FIN!J45,  ISL!J45,   NOR!J45,   SWE!J45)</f>
        <v>232.05571352559861</v>
      </c>
      <c r="K18" s="110">
        <f>SUM(DNK!K45,   FIN!K45,  ISL!K45,   NOR!K45,   SWE!K45)</f>
        <v>225.25680855878036</v>
      </c>
      <c r="L18" s="110">
        <f>SUM(DNK!L45,   FIN!L45,  ISL!L45,   NOR!L45,   SWE!L45)</f>
        <v>220.30918110417508</v>
      </c>
      <c r="M18" s="110">
        <f>SUM(DNK!M45,   FIN!M45,  ISL!M45,   NOR!M45,   SWE!M45)</f>
        <v>212.72552481489078</v>
      </c>
      <c r="N18" s="110">
        <f>SUM(DNK!N45,   FIN!N45,  ISL!N45,   NOR!N45,   SWE!N45)</f>
        <v>222.14295111955573</v>
      </c>
      <c r="O18" s="110">
        <f>SUM(DNK!O45,   FIN!O45,  ISL!O45,   NOR!O45,   SWE!O45)</f>
        <v>224.42669200654677</v>
      </c>
      <c r="P18" s="110">
        <f>SUM(DNK!P45,   FIN!P45,  ISL!P45,   NOR!P45,   SWE!P45)</f>
        <v>239.0653551134676</v>
      </c>
      <c r="Q18" s="110">
        <f>SUM(DNK!Q45,   FIN!Q45,  ISL!Q45,   NOR!Q45,   SWE!Q45)</f>
        <v>229.55289802452171</v>
      </c>
      <c r="R18" s="110">
        <f>SUM(DNK!R45,   FIN!R45,  ISL!R45,   NOR!R45,   SWE!R45)</f>
        <v>210.61310520594489</v>
      </c>
      <c r="S18" s="110">
        <f>SUM(DNK!S45,   FIN!S45,  ISL!S45,   NOR!S45,   SWE!S45)</f>
        <v>230.44830895843018</v>
      </c>
      <c r="T18" s="110">
        <f>SUM(DNK!T45,   FIN!T45,  ISL!T45,   NOR!T45,   SWE!T45)</f>
        <v>225.41587543304985</v>
      </c>
      <c r="U18" s="110">
        <f>SUM(DNK!U45,   FIN!U45,  ISL!U45,   NOR!U45,   SWE!U45)</f>
        <v>211.17516352121089</v>
      </c>
      <c r="V18" s="110">
        <f>SUM(DNK!V45,   FIN!V45,  ISL!V45,   NOR!V45,   SWE!V45)</f>
        <v>200.83488048685655</v>
      </c>
      <c r="W18" s="110">
        <f>SUM(DNK!W45,   FIN!W45,  ISL!W45,   NOR!W45,   SWE!W45)</f>
        <v>217.58410416719309</v>
      </c>
      <c r="X18" s="110">
        <f>SUM(DNK!X45,   FIN!X45,  ISL!X45,   NOR!X45,   SWE!X45)</f>
        <v>200.37557060118604</v>
      </c>
      <c r="Y18" s="110">
        <f>SUM(DNK!Y45,   FIN!Y45,  ISL!Y45,   NOR!Y45,   SWE!Y45)</f>
        <v>187.51676164569992</v>
      </c>
      <c r="Z18" s="110">
        <f>SUM(DNK!Z45,   FIN!Z45,  ISL!Z45,   NOR!Z45,   SWE!Z45)</f>
        <v>188.24245972661376</v>
      </c>
      <c r="AA18" s="110">
        <f>SUM(DNK!AA45,   FIN!AA45,  ISL!AA45,   NOR!AA45,   SWE!AA45)</f>
        <v>178.08680601092811</v>
      </c>
      <c r="AB18" s="110">
        <f>SUM(DNK!AB45,   FIN!AB45,  ISL!AB45,   NOR!AB45,   SWE!AB45)</f>
        <v>172.69584733048356</v>
      </c>
      <c r="AC18" s="110">
        <f>SUM(DNK!AC45,   FIN!AC45,  ISL!AC45,   NOR!AC45,   SWE!AC45)</f>
        <v>176.32249734158273</v>
      </c>
      <c r="AD18" s="110">
        <f>SUM(DNK!AD45,   FIN!AD45,  ISL!AD45,   NOR!AD45,   SWE!AD45)</f>
        <v>170.2161521591577</v>
      </c>
      <c r="AE18" s="110">
        <f>SUM(DNK!AE45,   FIN!AE45,  ISL!AE45,   NOR!AE45,   SWE!AE45)</f>
        <v>171.20131499151958</v>
      </c>
      <c r="AF18" s="110">
        <f>SUM(DNK!AF45,   FIN!AF45,  ISL!AF45,   NOR!AF45,   SWE!AF45)</f>
        <v>152.95513855070638</v>
      </c>
      <c r="AG18" s="110">
        <f>SUM(DNK!AG45,   FIN!AG45,  ISL!AG45,   NOR!AG45,   SWE!AG45)</f>
        <v>120.24705586173927</v>
      </c>
      <c r="AH18" s="110">
        <f>SUM(DNK!AH45,   FIN!AH45,  ISL!AH45,   NOR!AH45,   SWE!AH45)</f>
        <v>84.304377493591886</v>
      </c>
      <c r="AI18" s="110">
        <f>SUM(DNK!AI45,   FIN!AI45,  ISL!AI45,   NOR!AI45,   SWE!AI45)</f>
        <v>55.326188833056676</v>
      </c>
      <c r="AJ18" s="110">
        <f>SUM(DNK!AJ45,   FIN!AJ45,  ISL!AJ45,   NOR!AJ45,   SWE!AJ45)</f>
        <v>34.814654708553277</v>
      </c>
      <c r="AK18" s="110">
        <f>SUM(DNK!AK45,   FIN!AK45,  ISL!AK45,   NOR!AK45,   SWE!AK45)</f>
        <v>16.60861673249584</v>
      </c>
      <c r="AL18" s="110">
        <f>SUM(DNK!AL45,   FIN!AL45,  ISL!AL45,   NOR!AL45,   SWE!AL45)</f>
        <v>4.1078952954474008</v>
      </c>
      <c r="AM18" s="85"/>
      <c r="AN18" s="85"/>
      <c r="AO18" s="110">
        <f>AVERAGE(AC18:AE18)</f>
        <v>172.57998816408667</v>
      </c>
      <c r="AP18" s="110">
        <f>AL18</f>
        <v>4.1078952954474008</v>
      </c>
      <c r="AQ18" s="38"/>
      <c r="AR18" s="110">
        <f>AP18-AO18</f>
        <v>-168.47209286863927</v>
      </c>
      <c r="AS18" s="38">
        <f>AR18/AR$15</f>
        <v>0.85914060065007525</v>
      </c>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row>
    <row r="19" spans="2:69" x14ac:dyDescent="0.3">
      <c r="B19" s="38" t="s">
        <v>127</v>
      </c>
      <c r="C19" s="110">
        <f>C16-C18</f>
        <v>61.780798202697127</v>
      </c>
      <c r="D19" s="110">
        <f t="shared" ref="D19:AL19" si="1">D16-D18</f>
        <v>60.401401122198166</v>
      </c>
      <c r="E19" s="110">
        <f t="shared" si="1"/>
        <v>56.743965783044985</v>
      </c>
      <c r="F19" s="110">
        <f t="shared" si="1"/>
        <v>57.578734059338842</v>
      </c>
      <c r="G19" s="110">
        <f t="shared" si="1"/>
        <v>57.638523329509212</v>
      </c>
      <c r="H19" s="110">
        <f t="shared" si="1"/>
        <v>57.40240285621519</v>
      </c>
      <c r="I19" s="110">
        <f t="shared" si="1"/>
        <v>57.223934815073761</v>
      </c>
      <c r="J19" s="110">
        <f t="shared" si="1"/>
        <v>57.187909004998517</v>
      </c>
      <c r="K19" s="110">
        <f t="shared" si="1"/>
        <v>57.086708458584525</v>
      </c>
      <c r="L19" s="110">
        <f t="shared" si="1"/>
        <v>57.074497921425802</v>
      </c>
      <c r="M19" s="110">
        <f t="shared" si="1"/>
        <v>56.593675325874472</v>
      </c>
      <c r="N19" s="110">
        <f t="shared" si="1"/>
        <v>56.185033576616149</v>
      </c>
      <c r="O19" s="110">
        <f t="shared" si="1"/>
        <v>55.54191782933276</v>
      </c>
      <c r="P19" s="110">
        <f t="shared" si="1"/>
        <v>54.45248996405121</v>
      </c>
      <c r="Q19" s="110">
        <f t="shared" si="1"/>
        <v>54.091108156228188</v>
      </c>
      <c r="R19" s="110">
        <f t="shared" si="1"/>
        <v>52.852275886082538</v>
      </c>
      <c r="S19" s="110">
        <f t="shared" si="1"/>
        <v>52.278708642320112</v>
      </c>
      <c r="T19" s="110">
        <f t="shared" si="1"/>
        <v>51.91066009917904</v>
      </c>
      <c r="U19" s="110">
        <f t="shared" si="1"/>
        <v>51.069734228908146</v>
      </c>
      <c r="V19" s="110">
        <f t="shared" si="1"/>
        <v>48.036164623837124</v>
      </c>
      <c r="W19" s="110">
        <f t="shared" si="1"/>
        <v>47.585613085555366</v>
      </c>
      <c r="X19" s="110">
        <f t="shared" si="1"/>
        <v>46.400859359408628</v>
      </c>
      <c r="Y19" s="110">
        <f t="shared" si="1"/>
        <v>45.839155702688004</v>
      </c>
      <c r="Z19" s="110">
        <f t="shared" si="1"/>
        <v>45.441110318354816</v>
      </c>
      <c r="AA19" s="110">
        <f t="shared" si="1"/>
        <v>45.473335495101651</v>
      </c>
      <c r="AB19" s="110">
        <f t="shared" si="1"/>
        <v>45.025448577630868</v>
      </c>
      <c r="AC19" s="110">
        <f t="shared" si="1"/>
        <v>45.028159960045741</v>
      </c>
      <c r="AD19" s="110">
        <f t="shared" si="1"/>
        <v>44.735654719440276</v>
      </c>
      <c r="AE19" s="110">
        <f t="shared" si="1"/>
        <v>43.510831691557797</v>
      </c>
      <c r="AF19" s="110">
        <f t="shared" si="1"/>
        <v>42.829104879826758</v>
      </c>
      <c r="AG19" s="110">
        <f t="shared" si="1"/>
        <v>40.16947614006925</v>
      </c>
      <c r="AH19" s="110">
        <f t="shared" si="1"/>
        <v>37.509847400311742</v>
      </c>
      <c r="AI19" s="110">
        <f t="shared" si="1"/>
        <v>34.962706432935775</v>
      </c>
      <c r="AJ19" s="110">
        <f t="shared" si="1"/>
        <v>32.41556546555978</v>
      </c>
      <c r="AK19" s="110">
        <f t="shared" si="1"/>
        <v>29.868424498183813</v>
      </c>
      <c r="AL19" s="110">
        <f t="shared" si="1"/>
        <v>27.32128353080784</v>
      </c>
      <c r="AM19" s="85"/>
      <c r="AN19" s="85"/>
      <c r="AO19" s="110">
        <f>AVERAGE(AC19:AE19)</f>
        <v>44.424882123681272</v>
      </c>
      <c r="AP19" s="110">
        <f>AL19</f>
        <v>27.32128353080784</v>
      </c>
      <c r="AQ19" s="38"/>
      <c r="AR19" s="110">
        <f>AP19-AO19</f>
        <v>-17.103598592873432</v>
      </c>
      <c r="AS19" s="38">
        <f>AR19/AR$15</f>
        <v>8.7221543450620928E-2</v>
      </c>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row>
    <row r="20" spans="2:69" x14ac:dyDescent="0.3">
      <c r="B20" s="109" t="s">
        <v>201</v>
      </c>
      <c r="C20" s="38">
        <v>14.524627678981803</v>
      </c>
      <c r="D20" s="38">
        <v>13.70898078437857</v>
      </c>
      <c r="E20" s="38">
        <v>14.714154740199742</v>
      </c>
      <c r="F20" s="38">
        <v>15.948916695959127</v>
      </c>
      <c r="G20" s="38">
        <v>16.900196211941946</v>
      </c>
      <c r="H20" s="38">
        <v>17.158078810567797</v>
      </c>
      <c r="I20" s="38">
        <v>17.919344738241776</v>
      </c>
      <c r="J20" s="38">
        <v>19.145213745106631</v>
      </c>
      <c r="K20" s="38">
        <v>20.513528422550603</v>
      </c>
      <c r="L20" s="38">
        <v>20.576654813114899</v>
      </c>
      <c r="M20" s="38">
        <v>20.722177110007813</v>
      </c>
      <c r="N20" s="38">
        <v>19.467396894525429</v>
      </c>
      <c r="O20" s="38">
        <v>17.27628935007753</v>
      </c>
      <c r="P20" s="38">
        <v>18.764917217207419</v>
      </c>
      <c r="Q20" s="38">
        <v>19.645850246215744</v>
      </c>
      <c r="R20" s="38">
        <v>20.678283661053243</v>
      </c>
      <c r="S20" s="38">
        <v>22.385419661517204</v>
      </c>
      <c r="T20" s="38">
        <v>23.014805770558574</v>
      </c>
      <c r="U20" s="38">
        <v>22.103537660822965</v>
      </c>
      <c r="V20" s="38">
        <v>19.4083201308901</v>
      </c>
      <c r="W20" s="38">
        <v>19.270864050115222</v>
      </c>
      <c r="X20" s="38">
        <v>19.182365716827849</v>
      </c>
      <c r="Y20" s="38">
        <v>18.072473434273871</v>
      </c>
      <c r="Z20" s="38">
        <v>18.281039815401993</v>
      </c>
      <c r="AA20" s="38">
        <v>18.791034734220858</v>
      </c>
      <c r="AB20" s="38">
        <v>19.514521474999096</v>
      </c>
      <c r="AC20">
        <v>20.403444816819743</v>
      </c>
      <c r="AD20">
        <v>21.933264169814926</v>
      </c>
      <c r="AE20" s="38"/>
      <c r="AL20" s="85"/>
      <c r="AM20" s="85"/>
      <c r="AN20" s="85"/>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row>
    <row r="21" spans="2:69" x14ac:dyDescent="0.3">
      <c r="B21" s="109"/>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E21" s="38"/>
      <c r="AL21" s="85"/>
      <c r="AM21" s="85"/>
      <c r="AN21" s="85"/>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row>
    <row r="22" spans="2:69" x14ac:dyDescent="0.3">
      <c r="B22" s="109" t="str">
        <f t="shared" ref="B22:B27" si="2">B15&amp;", from 1990"</f>
        <v>Net total, excl. intl. transport, from 1990</v>
      </c>
      <c r="C22" s="115">
        <f t="shared" ref="C22:AL26" si="3">C15/$C15-1</f>
        <v>0</v>
      </c>
      <c r="D22" s="115">
        <f t="shared" si="3"/>
        <v>-3.9527016610805599E-2</v>
      </c>
      <c r="E22" s="115">
        <f t="shared" si="3"/>
        <v>-5.3378233178788759E-2</v>
      </c>
      <c r="F22" s="115">
        <f t="shared" si="3"/>
        <v>-6.4847275464822163E-3</v>
      </c>
      <c r="G22" s="115">
        <f t="shared" si="3"/>
        <v>6.0395338044303193E-2</v>
      </c>
      <c r="H22" s="115">
        <f t="shared" si="3"/>
        <v>2.4405535069421447E-2</v>
      </c>
      <c r="I22" s="115">
        <f t="shared" si="3"/>
        <v>8.2622309665997706E-2</v>
      </c>
      <c r="J22" s="115">
        <f t="shared" si="3"/>
        <v>3.0167561011927413E-2</v>
      </c>
      <c r="K22" s="115">
        <f t="shared" si="3"/>
        <v>-9.5632747388622041E-3</v>
      </c>
      <c r="L22" s="115">
        <f t="shared" si="3"/>
        <v>-4.8465662631745565E-2</v>
      </c>
      <c r="M22" s="115">
        <f t="shared" si="3"/>
        <v>-0.10792048661295428</v>
      </c>
      <c r="N22" s="115">
        <f t="shared" si="3"/>
        <v>-8.8572314951614217E-2</v>
      </c>
      <c r="O22" s="115">
        <f t="shared" si="3"/>
        <v>-8.26174842532863E-2</v>
      </c>
      <c r="P22" s="115">
        <f t="shared" si="3"/>
        <v>-2.1154671097830091E-2</v>
      </c>
      <c r="Q22" s="115">
        <f t="shared" si="3"/>
        <v>-4.1441999775644889E-2</v>
      </c>
      <c r="R22" s="115">
        <f t="shared" si="3"/>
        <v>-0.12481001779368472</v>
      </c>
      <c r="S22" s="115">
        <f t="shared" si="3"/>
        <v>-0.11931474881172055</v>
      </c>
      <c r="T22" s="115">
        <f t="shared" si="3"/>
        <v>-0.10953692696345807</v>
      </c>
      <c r="U22" s="115">
        <f t="shared" si="3"/>
        <v>-0.19854484373084724</v>
      </c>
      <c r="V22" s="115">
        <f t="shared" si="3"/>
        <v>-0.30894375603881863</v>
      </c>
      <c r="W22" s="115">
        <f t="shared" si="3"/>
        <v>-0.19542055386315438</v>
      </c>
      <c r="X22" s="115">
        <f t="shared" si="3"/>
        <v>-0.28645846729614211</v>
      </c>
      <c r="Y22" s="115">
        <f t="shared" si="3"/>
        <v>-0.33826332267374004</v>
      </c>
      <c r="Z22" s="115">
        <f t="shared" si="3"/>
        <v>-0.29757418199886465</v>
      </c>
      <c r="AA22" s="115">
        <f t="shared" si="3"/>
        <v>-0.33377842916269129</v>
      </c>
      <c r="AB22" s="115">
        <f t="shared" si="3"/>
        <v>-0.33334559568752919</v>
      </c>
      <c r="AC22" s="115">
        <f t="shared" si="3"/>
        <v>-0.31847898413823084</v>
      </c>
      <c r="AD22" s="115">
        <f t="shared" si="3"/>
        <v>-0.35428210332398502</v>
      </c>
      <c r="AE22" s="115">
        <f t="shared" si="3"/>
        <v>-0.31352057320173743</v>
      </c>
      <c r="AF22" s="115">
        <f t="shared" si="3"/>
        <v>-0.4368039312713512</v>
      </c>
      <c r="AG22" s="115">
        <f t="shared" si="3"/>
        <v>-0.61687622746585102</v>
      </c>
      <c r="AH22" s="115">
        <f t="shared" si="3"/>
        <v>-0.79067743768034093</v>
      </c>
      <c r="AI22" s="115">
        <f t="shared" si="3"/>
        <v>-0.9289215025060692</v>
      </c>
      <c r="AJ22" s="115">
        <f t="shared" si="3"/>
        <v>-1.0364441969646567</v>
      </c>
      <c r="AK22" s="115">
        <f t="shared" si="3"/>
        <v>-1.1312494059047613</v>
      </c>
      <c r="AL22" s="115">
        <f t="shared" si="3"/>
        <v>-1.2006860786551312</v>
      </c>
      <c r="AM22" s="85"/>
      <c r="AN22" s="85"/>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row>
    <row r="23" spans="2:69" x14ac:dyDescent="0.3">
      <c r="B23" s="109" t="str">
        <f t="shared" si="2"/>
        <v>Total GHG, excl. LULUCF, from 1990</v>
      </c>
      <c r="C23" s="115">
        <f t="shared" si="3"/>
        <v>0</v>
      </c>
      <c r="D23" s="115">
        <f t="shared" si="3"/>
        <v>2.3048282867139669E-2</v>
      </c>
      <c r="E23" s="115">
        <f t="shared" si="3"/>
        <v>-1.2840009372307226E-2</v>
      </c>
      <c r="F23" s="115">
        <f t="shared" si="3"/>
        <v>1.2086180019628356E-2</v>
      </c>
      <c r="G23" s="115">
        <f t="shared" si="3"/>
        <v>6.3138769721897692E-2</v>
      </c>
      <c r="H23" s="115">
        <f t="shared" si="3"/>
        <v>3.8139016801361114E-2</v>
      </c>
      <c r="I23" s="115">
        <f t="shared" si="3"/>
        <v>0.13565713656283163</v>
      </c>
      <c r="J23" s="115">
        <f t="shared" si="3"/>
        <v>7.7489785165646197E-2</v>
      </c>
      <c r="K23" s="115">
        <f t="shared" si="3"/>
        <v>5.1785525406949473E-2</v>
      </c>
      <c r="L23" s="115">
        <f t="shared" si="3"/>
        <v>3.3309146479573615E-2</v>
      </c>
      <c r="M23" s="115">
        <f t="shared" si="3"/>
        <v>3.2673652811816556E-3</v>
      </c>
      <c r="N23" s="115">
        <f t="shared" si="3"/>
        <v>3.6826872143539191E-2</v>
      </c>
      <c r="O23" s="115">
        <f t="shared" si="3"/>
        <v>4.2938525751853085E-2</v>
      </c>
      <c r="P23" s="115">
        <f t="shared" si="3"/>
        <v>9.3412110759344191E-2</v>
      </c>
      <c r="Q23" s="115">
        <f t="shared" si="3"/>
        <v>5.6630105131841191E-2</v>
      </c>
      <c r="R23" s="115">
        <f t="shared" si="3"/>
        <v>-1.8539270156582743E-2</v>
      </c>
      <c r="S23" s="115">
        <f t="shared" si="3"/>
        <v>5.3214141041021623E-2</v>
      </c>
      <c r="T23" s="115">
        <f t="shared" si="3"/>
        <v>3.3096275648202056E-2</v>
      </c>
      <c r="U23" s="115">
        <f t="shared" si="3"/>
        <v>-2.3085812349512125E-2</v>
      </c>
      <c r="V23" s="115">
        <f t="shared" si="3"/>
        <v>-7.2906062425266538E-2</v>
      </c>
      <c r="W23" s="115">
        <f t="shared" si="3"/>
        <v>-1.2190280375585671E-2</v>
      </c>
      <c r="X23" s="115">
        <f t="shared" si="3"/>
        <v>-8.0708918745274527E-2</v>
      </c>
      <c r="Y23" s="115">
        <f t="shared" si="3"/>
        <v>-0.1307029864617022</v>
      </c>
      <c r="Z23" s="115">
        <f t="shared" si="3"/>
        <v>-0.12948241526791449</v>
      </c>
      <c r="AA23" s="115">
        <f t="shared" si="3"/>
        <v>-0.167194191749372</v>
      </c>
      <c r="AB23" s="115">
        <f t="shared" si="3"/>
        <v>-0.1889450481169922</v>
      </c>
      <c r="AC23" s="115">
        <f t="shared" si="3"/>
        <v>-0.17542495804906943</v>
      </c>
      <c r="AD23" s="115">
        <f t="shared" si="3"/>
        <v>-0.19926194331186076</v>
      </c>
      <c r="AE23" s="115">
        <f t="shared" si="3"/>
        <v>-0.20015472501029541</v>
      </c>
      <c r="AF23" s="115">
        <f t="shared" si="3"/>
        <v>-0.27066491372521728</v>
      </c>
      <c r="AG23" s="115">
        <f t="shared" si="3"/>
        <v>-0.40241664417212053</v>
      </c>
      <c r="AH23" s="115">
        <f t="shared" si="3"/>
        <v>-0.54621788420877793</v>
      </c>
      <c r="AI23" s="115">
        <f t="shared" si="3"/>
        <v>-0.66365598137706017</v>
      </c>
      <c r="AJ23" s="115">
        <f t="shared" si="3"/>
        <v>-0.74955411338626399</v>
      </c>
      <c r="AK23" s="115">
        <f t="shared" si="3"/>
        <v>-0.82686381558686772</v>
      </c>
      <c r="AL23" s="115">
        <f t="shared" si="3"/>
        <v>-0.88292008361272645</v>
      </c>
      <c r="AM23" s="85"/>
      <c r="AN23" s="85"/>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row>
    <row r="24" spans="2:69" x14ac:dyDescent="0.3">
      <c r="B24" s="109" t="str">
        <f t="shared" si="2"/>
        <v>LULUCF, from 1990</v>
      </c>
      <c r="C24" s="115">
        <f t="shared" si="3"/>
        <v>0</v>
      </c>
      <c r="D24" s="115">
        <f t="shared" si="3"/>
        <v>0.17239088006308023</v>
      </c>
      <c r="E24" s="115">
        <f t="shared" si="3"/>
        <v>4.2018481282728226E-2</v>
      </c>
      <c r="F24" s="115">
        <f t="shared" si="3"/>
        <v>-3.5078801938195903E-2</v>
      </c>
      <c r="G24" s="115">
        <f t="shared" si="3"/>
        <v>-6.1807653673470186E-2</v>
      </c>
      <c r="H24" s="115">
        <f t="shared" si="3"/>
        <v>-3.4148029715458161E-2</v>
      </c>
      <c r="I24" s="115">
        <f t="shared" si="3"/>
        <v>0.22754708429962944</v>
      </c>
      <c r="J24" s="115">
        <f t="shared" si="3"/>
        <v>0.15119686326368731</v>
      </c>
      <c r="K24" s="115">
        <f t="shared" si="3"/>
        <v>0.19190065461784611</v>
      </c>
      <c r="L24" s="115">
        <f t="shared" si="3"/>
        <v>0.26768236919175892</v>
      </c>
      <c r="M24" s="115">
        <f t="shared" si="3"/>
        <v>0.3738140710723945</v>
      </c>
      <c r="N24" s="115">
        <f t="shared" si="3"/>
        <v>0.46695975728775485</v>
      </c>
      <c r="O24" s="115">
        <f t="shared" si="3"/>
        <v>0.47298755611580079</v>
      </c>
      <c r="P24" s="115">
        <f t="shared" si="3"/>
        <v>0.46751595959874415</v>
      </c>
      <c r="Q24" s="115">
        <f t="shared" si="3"/>
        <v>0.36129387980530403</v>
      </c>
      <c r="R24" s="115">
        <f t="shared" si="3"/>
        <v>0.33270720979631507</v>
      </c>
      <c r="S24" s="115">
        <f t="shared" si="3"/>
        <v>0.69321107629845558</v>
      </c>
      <c r="T24" s="115">
        <f t="shared" si="3"/>
        <v>0.54122613160521849</v>
      </c>
      <c r="U24" s="115">
        <f t="shared" si="3"/>
        <v>0.63994313522592861</v>
      </c>
      <c r="V24" s="115">
        <f t="shared" si="3"/>
        <v>0.86902727029298266</v>
      </c>
      <c r="W24" s="115">
        <f t="shared" si="3"/>
        <v>0.68438522540061686</v>
      </c>
      <c r="X24" s="115">
        <f t="shared" si="3"/>
        <v>0.72600186741204453</v>
      </c>
      <c r="Y24" s="115">
        <f t="shared" si="3"/>
        <v>0.69060823072381194</v>
      </c>
      <c r="Z24" s="115">
        <f t="shared" si="3"/>
        <v>0.514149284434259</v>
      </c>
      <c r="AA24" s="115">
        <f t="shared" si="3"/>
        <v>0.4745267547263996</v>
      </c>
      <c r="AB24" s="115">
        <f t="shared" si="3"/>
        <v>0.35580674653034516</v>
      </c>
      <c r="AC24" s="115">
        <f t="shared" si="3"/>
        <v>0.36152456248855769</v>
      </c>
      <c r="AD24" s="115">
        <f t="shared" si="3"/>
        <v>0.39458703716049626</v>
      </c>
      <c r="AE24" s="115">
        <f t="shared" si="3"/>
        <v>0.2064565993510199</v>
      </c>
      <c r="AF24" s="115">
        <f t="shared" si="3"/>
        <v>0.38241496122139784</v>
      </c>
      <c r="AG24" s="115">
        <f t="shared" si="3"/>
        <v>0.48501311936813063</v>
      </c>
      <c r="AH24" s="115">
        <f t="shared" si="3"/>
        <v>0.49471529832667449</v>
      </c>
      <c r="AI24" s="115">
        <f t="shared" si="3"/>
        <v>0.48602345556857718</v>
      </c>
      <c r="AJ24" s="115">
        <f t="shared" si="3"/>
        <v>0.50848062037706754</v>
      </c>
      <c r="AK24" s="115">
        <f t="shared" si="3"/>
        <v>0.51984548440063838</v>
      </c>
      <c r="AL24" s="115">
        <f t="shared" si="3"/>
        <v>0.53121034842420922</v>
      </c>
      <c r="AM24" s="85"/>
      <c r="AN24" s="85"/>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row>
    <row r="25" spans="2:69" x14ac:dyDescent="0.3">
      <c r="B25" s="109" t="str">
        <f t="shared" si="2"/>
        <v>Energy-related CO₂, from 1990</v>
      </c>
      <c r="C25" s="115">
        <f t="shared" si="3"/>
        <v>0</v>
      </c>
      <c r="D25" s="115">
        <f t="shared" si="3"/>
        <v>3.661317549717058E-2</v>
      </c>
      <c r="E25" s="115">
        <f t="shared" si="3"/>
        <v>7.693909262273646E-3</v>
      </c>
      <c r="F25" s="115">
        <f t="shared" si="3"/>
        <v>3.6032404627458936E-2</v>
      </c>
      <c r="G25" s="115">
        <f t="shared" si="3"/>
        <v>0.10205770774546918</v>
      </c>
      <c r="H25" s="115">
        <f t="shared" si="3"/>
        <v>7.0726899157385503E-2</v>
      </c>
      <c r="I25" s="115">
        <f t="shared" si="3"/>
        <v>0.19826135585822602</v>
      </c>
      <c r="J25" s="115">
        <f t="shared" si="3"/>
        <v>0.12287936617255313</v>
      </c>
      <c r="K25" s="115">
        <f t="shared" si="3"/>
        <v>8.9980585169403549E-2</v>
      </c>
      <c r="L25" s="115">
        <f t="shared" si="3"/>
        <v>6.6039831046698971E-2</v>
      </c>
      <c r="M25" s="115">
        <f t="shared" si="3"/>
        <v>2.9343767683265964E-2</v>
      </c>
      <c r="N25" s="115">
        <f t="shared" si="3"/>
        <v>7.4913142034362945E-2</v>
      </c>
      <c r="O25" s="115">
        <f t="shared" si="3"/>
        <v>8.5963787936274461E-2</v>
      </c>
      <c r="P25" s="115">
        <f t="shared" si="3"/>
        <v>0.1567978669657466</v>
      </c>
      <c r="Q25" s="115">
        <f t="shared" si="3"/>
        <v>0.11076865430599936</v>
      </c>
      <c r="R25" s="115">
        <f t="shared" si="3"/>
        <v>1.9122117220339518E-2</v>
      </c>
      <c r="S25" s="115">
        <f t="shared" si="3"/>
        <v>0.11510140029469151</v>
      </c>
      <c r="T25" s="115">
        <f t="shared" si="3"/>
        <v>9.0750283567452517E-2</v>
      </c>
      <c r="U25" s="115">
        <f t="shared" si="3"/>
        <v>2.1841824807837806E-2</v>
      </c>
      <c r="V25" s="115">
        <f t="shared" si="3"/>
        <v>-2.8193101215992944E-2</v>
      </c>
      <c r="W25" s="115">
        <f t="shared" si="3"/>
        <v>5.2853632709754406E-2</v>
      </c>
      <c r="X25" s="115">
        <f t="shared" si="3"/>
        <v>-3.0415626080659064E-2</v>
      </c>
      <c r="Y25" s="115">
        <f t="shared" si="3"/>
        <v>-9.2637284105370532E-2</v>
      </c>
      <c r="Z25" s="115">
        <f t="shared" si="3"/>
        <v>-8.9125750651835145E-2</v>
      </c>
      <c r="AA25" s="115">
        <f t="shared" si="3"/>
        <v>-0.13826728582062586</v>
      </c>
      <c r="AB25" s="115">
        <f t="shared" si="3"/>
        <v>-0.16435324670558482</v>
      </c>
      <c r="AC25" s="115">
        <f t="shared" si="3"/>
        <v>-0.14680448479870123</v>
      </c>
      <c r="AD25" s="115">
        <f t="shared" si="3"/>
        <v>-0.17635208310558736</v>
      </c>
      <c r="AE25" s="115">
        <f t="shared" si="3"/>
        <v>-0.17158504246705886</v>
      </c>
      <c r="AF25" s="115">
        <f t="shared" si="3"/>
        <v>-0.25987528417521133</v>
      </c>
      <c r="AG25" s="115">
        <f t="shared" si="3"/>
        <v>-0.41814430759425936</v>
      </c>
      <c r="AH25" s="115">
        <f t="shared" si="3"/>
        <v>-0.59206500659966066</v>
      </c>
      <c r="AI25" s="115">
        <f t="shared" si="3"/>
        <v>-0.73228568732158128</v>
      </c>
      <c r="AJ25" s="115">
        <f t="shared" si="3"/>
        <v>-0.83153762163953704</v>
      </c>
      <c r="AK25" s="115">
        <f t="shared" si="3"/>
        <v>-0.91963363992961744</v>
      </c>
      <c r="AL25" s="115">
        <f t="shared" si="3"/>
        <v>-0.98012257144814341</v>
      </c>
      <c r="AM25" s="85"/>
      <c r="AN25" s="85"/>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row>
    <row r="26" spans="2:69" x14ac:dyDescent="0.3">
      <c r="B26" s="109" t="str">
        <f t="shared" si="2"/>
        <v>Non-CO₂, from 1990</v>
      </c>
      <c r="C26" s="115">
        <f t="shared" si="3"/>
        <v>0</v>
      </c>
      <c r="D26" s="115">
        <f t="shared" si="3"/>
        <v>-2.2327278387910821E-2</v>
      </c>
      <c r="E26" s="115">
        <f t="shared" si="3"/>
        <v>-8.1527474007810019E-2</v>
      </c>
      <c r="F26" s="115">
        <f t="shared" si="3"/>
        <v>-6.8015698495375476E-2</v>
      </c>
      <c r="G26" s="115">
        <f t="shared" si="3"/>
        <v>-6.7047933883882416E-2</v>
      </c>
      <c r="H26" s="115">
        <f t="shared" si="3"/>
        <v>-7.0869841016246271E-2</v>
      </c>
      <c r="I26" s="115">
        <f t="shared" si="3"/>
        <v>-7.375857095068139E-2</v>
      </c>
      <c r="J26" s="115">
        <f t="shared" si="3"/>
        <v>-7.4341694042698525E-2</v>
      </c>
      <c r="K26" s="115">
        <f t="shared" si="3"/>
        <v>-7.5979752296364444E-2</v>
      </c>
      <c r="L26" s="115">
        <f t="shared" si="3"/>
        <v>-7.6177395213159693E-2</v>
      </c>
      <c r="M26" s="115">
        <f t="shared" si="3"/>
        <v>-8.39601142705243E-2</v>
      </c>
      <c r="N26" s="115">
        <f t="shared" si="3"/>
        <v>-9.0574495456044235E-2</v>
      </c>
      <c r="O26" s="115">
        <f t="shared" si="3"/>
        <v>-0.10098413349881263</v>
      </c>
      <c r="P26" s="115">
        <f t="shared" si="3"/>
        <v>-0.11861789507157883</v>
      </c>
      <c r="Q26" s="115">
        <f t="shared" si="3"/>
        <v>-0.12446731460541793</v>
      </c>
      <c r="R26" s="115">
        <f t="shared" si="3"/>
        <v>-0.14451937456879282</v>
      </c>
      <c r="S26" s="115">
        <f t="shared" si="3"/>
        <v>-0.15380328252156172</v>
      </c>
      <c r="T26" s="115">
        <f t="shared" si="3"/>
        <v>-0.15976061155984211</v>
      </c>
      <c r="U26" s="115">
        <f t="shared" si="3"/>
        <v>-0.17337205548311252</v>
      </c>
      <c r="V26" s="115">
        <f t="shared" si="3"/>
        <v>-0.22247419875938024</v>
      </c>
      <c r="W26" s="115">
        <f t="shared" si="3"/>
        <v>-0.22976694264403419</v>
      </c>
      <c r="X26" s="115">
        <f t="shared" si="3"/>
        <v>-0.2489436732887188</v>
      </c>
      <c r="Y26" s="115">
        <f t="shared" si="3"/>
        <v>-0.25803555414913959</v>
      </c>
      <c r="Z26" s="115">
        <f t="shared" si="3"/>
        <v>-0.26447841982768328</v>
      </c>
      <c r="AA26" s="115">
        <f t="shared" si="3"/>
        <v>-0.26395681477102628</v>
      </c>
      <c r="AB26" s="115">
        <f t="shared" si="3"/>
        <v>-0.27120642841313725</v>
      </c>
      <c r="AC26" s="115">
        <f t="shared" si="3"/>
        <v>-0.27116254127516315</v>
      </c>
      <c r="AD26" s="115">
        <f t="shared" si="3"/>
        <v>-0.2758971068540309</v>
      </c>
      <c r="AE26" s="115">
        <f t="shared" si="3"/>
        <v>-0.29572240959395257</v>
      </c>
      <c r="AF26" s="115">
        <f t="shared" si="3"/>
        <v>-0.30675701632555152</v>
      </c>
      <c r="AG26" s="115">
        <f t="shared" si="3"/>
        <v>-0.34980645591083359</v>
      </c>
      <c r="AH26" s="115">
        <f t="shared" si="3"/>
        <v>-0.39285589549611555</v>
      </c>
      <c r="AI26" s="115">
        <f t="shared" si="3"/>
        <v>-0.43408457886500029</v>
      </c>
      <c r="AJ26" s="115">
        <f t="shared" si="3"/>
        <v>-0.47531326223388559</v>
      </c>
      <c r="AK26" s="115">
        <f t="shared" si="3"/>
        <v>-0.51654194560277045</v>
      </c>
      <c r="AL26" s="115">
        <f t="shared" si="3"/>
        <v>-0.5577706289716553</v>
      </c>
      <c r="AM26" s="85"/>
      <c r="AN26" s="85"/>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row>
    <row r="27" spans="2:69" x14ac:dyDescent="0.3">
      <c r="B27" s="109" t="str">
        <f t="shared" si="2"/>
        <v>Intl. Transport, from 1990</v>
      </c>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E27" s="38"/>
      <c r="AL27" s="85"/>
      <c r="AM27" s="85"/>
      <c r="AN27" s="85"/>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row>
    <row r="28" spans="2:69" x14ac:dyDescent="0.3">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E28" s="38"/>
      <c r="AL28" s="85"/>
      <c r="AM28" s="85"/>
      <c r="AN28" s="85"/>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row>
    <row r="29" spans="2:69" x14ac:dyDescent="0.3">
      <c r="B29" s="109" t="str">
        <f t="shared" ref="B29:B34" si="4">B15&amp;", from 2005"</f>
        <v>Net total, excl. intl. transport, from 2005</v>
      </c>
      <c r="C29" s="115"/>
      <c r="D29" s="115"/>
      <c r="E29" s="115"/>
      <c r="F29" s="115"/>
      <c r="G29" s="115"/>
      <c r="H29" s="115"/>
      <c r="I29" s="115"/>
      <c r="J29" s="115"/>
      <c r="K29" s="115"/>
      <c r="L29" s="115"/>
      <c r="M29" s="115"/>
      <c r="N29" s="115"/>
      <c r="O29" s="115"/>
      <c r="P29" s="115"/>
      <c r="Q29" s="115"/>
      <c r="R29" s="115">
        <f t="shared" ref="R29:AL33" si="5">R15/$R15-1</f>
        <v>0</v>
      </c>
      <c r="S29" s="115">
        <f t="shared" si="5"/>
        <v>6.2789441077819586E-3</v>
      </c>
      <c r="T29" s="115">
        <f t="shared" si="5"/>
        <v>1.7451171906383012E-2</v>
      </c>
      <c r="U29" s="115">
        <f t="shared" si="5"/>
        <v>-8.4250079909827469E-2</v>
      </c>
      <c r="V29" s="115">
        <f t="shared" si="5"/>
        <v>-0.21039287696248643</v>
      </c>
      <c r="W29" s="115">
        <f t="shared" si="5"/>
        <v>-8.0680238011252903E-2</v>
      </c>
      <c r="X29" s="115">
        <f t="shared" si="5"/>
        <v>-0.18470098240264221</v>
      </c>
      <c r="Y29" s="115">
        <f t="shared" si="5"/>
        <v>-0.2438936793379981</v>
      </c>
      <c r="Z29" s="115">
        <f t="shared" si="5"/>
        <v>-0.19740189869364044</v>
      </c>
      <c r="AA29" s="115">
        <f t="shared" si="5"/>
        <v>-0.23876919939394925</v>
      </c>
      <c r="AB29" s="115">
        <f t="shared" si="5"/>
        <v>-0.23827463994518716</v>
      </c>
      <c r="AC29" s="115">
        <f t="shared" si="5"/>
        <v>-0.22128791494655276</v>
      </c>
      <c r="AD29" s="115">
        <f t="shared" si="5"/>
        <v>-0.26219688318622136</v>
      </c>
      <c r="AE29" s="115">
        <f t="shared" si="5"/>
        <v>-0.21562238970368675</v>
      </c>
      <c r="AF29" s="115">
        <f t="shared" si="5"/>
        <v>-0.35648707117412803</v>
      </c>
      <c r="AG29" s="115">
        <f t="shared" si="5"/>
        <v>-0.56223930766630714</v>
      </c>
      <c r="AH29" s="115">
        <f t="shared" si="5"/>
        <v>-0.76082614452239716</v>
      </c>
      <c r="AI29" s="115">
        <f t="shared" si="5"/>
        <v>-0.91878506502697277</v>
      </c>
      <c r="AJ29" s="115">
        <f t="shared" si="5"/>
        <v>-1.0416414695158902</v>
      </c>
      <c r="AK29" s="115">
        <f t="shared" si="5"/>
        <v>-1.1499667598729675</v>
      </c>
      <c r="AL29" s="115">
        <f t="shared" si="5"/>
        <v>-1.2293057310244919</v>
      </c>
      <c r="AM29" s="85"/>
      <c r="AN29" s="85"/>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row>
    <row r="30" spans="2:69" x14ac:dyDescent="0.3">
      <c r="B30" s="109" t="str">
        <f t="shared" si="4"/>
        <v>Total GHG, excl. LULUCF, from 2005</v>
      </c>
      <c r="C30" s="115"/>
      <c r="D30" s="115"/>
      <c r="E30" s="115"/>
      <c r="F30" s="115"/>
      <c r="G30" s="115"/>
      <c r="H30" s="115"/>
      <c r="I30" s="115"/>
      <c r="J30" s="115"/>
      <c r="K30" s="115"/>
      <c r="L30" s="115"/>
      <c r="M30" s="115"/>
      <c r="N30" s="115"/>
      <c r="O30" s="115"/>
      <c r="P30" s="115"/>
      <c r="Q30" s="115"/>
      <c r="R30" s="115">
        <f t="shared" si="5"/>
        <v>0</v>
      </c>
      <c r="S30" s="115">
        <f t="shared" si="5"/>
        <v>7.3108794897022378E-2</v>
      </c>
      <c r="T30" s="115">
        <f t="shared" si="5"/>
        <v>5.2610913747942467E-2</v>
      </c>
      <c r="U30" s="115">
        <f t="shared" si="5"/>
        <v>-4.6324239520564303E-3</v>
      </c>
      <c r="V30" s="115">
        <f t="shared" si="5"/>
        <v>-5.5393752002036334E-2</v>
      </c>
      <c r="W30" s="115">
        <f t="shared" si="5"/>
        <v>6.4689188145203858E-3</v>
      </c>
      <c r="X30" s="115">
        <f t="shared" si="5"/>
        <v>-6.3344000119709754E-2</v>
      </c>
      <c r="Y30" s="115">
        <f t="shared" si="5"/>
        <v>-0.11428242913296605</v>
      </c>
      <c r="Z30" s="115">
        <f t="shared" si="5"/>
        <v>-0.11303880199978222</v>
      </c>
      <c r="AA30" s="115">
        <f t="shared" si="5"/>
        <v>-0.15146293384199472</v>
      </c>
      <c r="AB30" s="115">
        <f t="shared" si="5"/>
        <v>-0.17362465229515212</v>
      </c>
      <c r="AC30" s="115">
        <f t="shared" si="5"/>
        <v>-0.15984917493083639</v>
      </c>
      <c r="AD30" s="115">
        <f t="shared" si="5"/>
        <v>-0.18413642814227593</v>
      </c>
      <c r="AE30" s="115">
        <f t="shared" si="5"/>
        <v>-0.18504607401122175</v>
      </c>
      <c r="AF30" s="115">
        <f t="shared" si="5"/>
        <v>-0.25688816261538938</v>
      </c>
      <c r="AG30" s="115">
        <f t="shared" si="5"/>
        <v>-0.39112861303863045</v>
      </c>
      <c r="AH30" s="115">
        <f t="shared" si="5"/>
        <v>-0.53764618186647306</v>
      </c>
      <c r="AI30" s="115">
        <f t="shared" si="5"/>
        <v>-0.65730262210633705</v>
      </c>
      <c r="AJ30" s="115">
        <f t="shared" si="5"/>
        <v>-0.74482332405322804</v>
      </c>
      <c r="AK30" s="115">
        <f t="shared" si="5"/>
        <v>-0.82359336532929384</v>
      </c>
      <c r="AL30" s="115">
        <f t="shared" si="5"/>
        <v>-0.88070850638521969</v>
      </c>
      <c r="AM30" s="85"/>
      <c r="AN30" s="85"/>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row>
    <row r="31" spans="2:69" x14ac:dyDescent="0.3">
      <c r="B31" s="109" t="str">
        <f t="shared" si="4"/>
        <v>LULUCF, from 2005</v>
      </c>
      <c r="C31" s="115"/>
      <c r="D31" s="115"/>
      <c r="E31" s="115"/>
      <c r="F31" s="115"/>
      <c r="G31" s="115"/>
      <c r="H31" s="115"/>
      <c r="I31" s="115"/>
      <c r="J31" s="115"/>
      <c r="K31" s="115"/>
      <c r="L31" s="115"/>
      <c r="M31" s="115"/>
      <c r="N31" s="115"/>
      <c r="O31" s="115"/>
      <c r="P31" s="115"/>
      <c r="Q31" s="115"/>
      <c r="R31" s="115">
        <f t="shared" si="5"/>
        <v>0</v>
      </c>
      <c r="S31" s="115">
        <f t="shared" si="5"/>
        <v>0.27050492700286233</v>
      </c>
      <c r="T31" s="115">
        <f t="shared" si="5"/>
        <v>0.15646266507462836</v>
      </c>
      <c r="U31" s="115">
        <f t="shared" si="5"/>
        <v>0.230535201709136</v>
      </c>
      <c r="V31" s="115">
        <f t="shared" si="5"/>
        <v>0.40242902308500028</v>
      </c>
      <c r="W31" s="115">
        <f t="shared" si="5"/>
        <v>0.26388242895305591</v>
      </c>
      <c r="X31" s="115">
        <f t="shared" si="5"/>
        <v>0.29510957449974229</v>
      </c>
      <c r="Y31" s="115">
        <f t="shared" si="5"/>
        <v>0.26855187568332939</v>
      </c>
      <c r="Z31" s="115">
        <f t="shared" si="5"/>
        <v>0.1361454888997522</v>
      </c>
      <c r="AA31" s="115">
        <f t="shared" si="5"/>
        <v>0.10641463022606401</v>
      </c>
      <c r="AB31" s="115">
        <f t="shared" si="5"/>
        <v>1.7332791902251676E-2</v>
      </c>
      <c r="AC31" s="115">
        <f t="shared" si="5"/>
        <v>2.1623168600286125E-2</v>
      </c>
      <c r="AD31" s="115">
        <f t="shared" si="5"/>
        <v>4.6431674496334674E-2</v>
      </c>
      <c r="AE31" s="115">
        <f t="shared" si="5"/>
        <v>-9.4732443493414253E-2</v>
      </c>
      <c r="AF31" s="115">
        <f t="shared" si="5"/>
        <v>3.7298328589878249E-2</v>
      </c>
      <c r="AG31" s="115">
        <f t="shared" si="5"/>
        <v>0.11428309868233777</v>
      </c>
      <c r="AH31" s="115">
        <f t="shared" si="5"/>
        <v>0.12156315156058906</v>
      </c>
      <c r="AI31" s="115">
        <f t="shared" si="5"/>
        <v>0.1150412068346911</v>
      </c>
      <c r="AJ31" s="115">
        <f t="shared" si="5"/>
        <v>0.13189199344664515</v>
      </c>
      <c r="AK31" s="115">
        <f t="shared" si="5"/>
        <v>0.14041964598730172</v>
      </c>
      <c r="AL31" s="115">
        <f t="shared" si="5"/>
        <v>0.14894729852795829</v>
      </c>
      <c r="AM31" s="85"/>
      <c r="AN31" s="85"/>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row>
    <row r="32" spans="2:69" x14ac:dyDescent="0.3">
      <c r="B32" s="109" t="str">
        <f t="shared" si="4"/>
        <v>Energy-related CO₂, from 2005</v>
      </c>
      <c r="C32" s="115"/>
      <c r="D32" s="115"/>
      <c r="E32" s="115"/>
      <c r="F32" s="115"/>
      <c r="G32" s="115"/>
      <c r="H32" s="115"/>
      <c r="I32" s="115"/>
      <c r="J32" s="115"/>
      <c r="K32" s="115"/>
      <c r="L32" s="115"/>
      <c r="M32" s="115"/>
      <c r="N32" s="115"/>
      <c r="O32" s="115"/>
      <c r="P32" s="115"/>
      <c r="Q32" s="115"/>
      <c r="R32" s="115">
        <f t="shared" si="5"/>
        <v>0</v>
      </c>
      <c r="S32" s="115">
        <f t="shared" si="5"/>
        <v>9.4178392807464206E-2</v>
      </c>
      <c r="T32" s="115">
        <f t="shared" si="5"/>
        <v>7.0284183943018608E-2</v>
      </c>
      <c r="U32" s="115">
        <f t="shared" si="5"/>
        <v>2.6686768362129687E-3</v>
      </c>
      <c r="V32" s="115">
        <f t="shared" si="5"/>
        <v>-4.642742772120878E-2</v>
      </c>
      <c r="W32" s="115">
        <f t="shared" si="5"/>
        <v>3.3098600177000836E-2</v>
      </c>
      <c r="X32" s="115">
        <f t="shared" si="5"/>
        <v>-4.8608250634490369E-2</v>
      </c>
      <c r="Y32" s="115">
        <f t="shared" si="5"/>
        <v>-0.10966242360683376</v>
      </c>
      <c r="Z32" s="115">
        <f t="shared" si="5"/>
        <v>-0.1062167781888802</v>
      </c>
      <c r="AA32" s="115">
        <f t="shared" si="5"/>
        <v>-0.15443625487222845</v>
      </c>
      <c r="AB32" s="115">
        <f t="shared" si="5"/>
        <v>-0.18003275645351935</v>
      </c>
      <c r="AC32" s="115">
        <f t="shared" si="5"/>
        <v>-0.16281326763038606</v>
      </c>
      <c r="AD32" s="115">
        <f t="shared" si="5"/>
        <v>-0.191806454813368</v>
      </c>
      <c r="AE32" s="115">
        <f t="shared" si="5"/>
        <v>-0.18712885969696458</v>
      </c>
      <c r="AF32" s="115">
        <f t="shared" si="5"/>
        <v>-0.27376248310312179</v>
      </c>
      <c r="AG32" s="115">
        <f t="shared" si="5"/>
        <v>-0.42906185375236994</v>
      </c>
      <c r="AH32" s="115">
        <f t="shared" si="5"/>
        <v>-0.59971922254716248</v>
      </c>
      <c r="AI32" s="115">
        <f t="shared" si="5"/>
        <v>-0.73730889737864702</v>
      </c>
      <c r="AJ32" s="115">
        <f t="shared" si="5"/>
        <v>-0.83469853561814067</v>
      </c>
      <c r="AK32" s="115">
        <f t="shared" si="5"/>
        <v>-0.92114157988290735</v>
      </c>
      <c r="AL32" s="115">
        <f t="shared" si="5"/>
        <v>-0.98049553805576084</v>
      </c>
      <c r="AM32" s="85"/>
      <c r="AN32" s="85"/>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row>
    <row r="33" spans="2:69" x14ac:dyDescent="0.3">
      <c r="B33" s="109" t="str">
        <f t="shared" si="4"/>
        <v>Non-CO₂, from 2005</v>
      </c>
      <c r="C33" s="115"/>
      <c r="D33" s="115"/>
      <c r="E33" s="115"/>
      <c r="F33" s="115"/>
      <c r="G33" s="115"/>
      <c r="H33" s="115"/>
      <c r="I33" s="115"/>
      <c r="J33" s="115"/>
      <c r="K33" s="115"/>
      <c r="L33" s="115"/>
      <c r="M33" s="115"/>
      <c r="N33" s="115"/>
      <c r="O33" s="115"/>
      <c r="P33" s="115"/>
      <c r="Q33" s="115"/>
      <c r="R33" s="115">
        <f t="shared" si="5"/>
        <v>0</v>
      </c>
      <c r="S33" s="115">
        <f t="shared" si="5"/>
        <v>-1.0852271432902683E-2</v>
      </c>
      <c r="T33" s="115">
        <f t="shared" si="5"/>
        <v>-1.7815993183208478E-2</v>
      </c>
      <c r="U33" s="115">
        <f t="shared" si="5"/>
        <v>-3.3726866578394299E-2</v>
      </c>
      <c r="V33" s="115">
        <f t="shared" si="5"/>
        <v>-9.1124008976000037E-2</v>
      </c>
      <c r="W33" s="115">
        <f t="shared" si="5"/>
        <v>-9.9648741936466556E-2</v>
      </c>
      <c r="X33" s="115">
        <f t="shared" si="5"/>
        <v>-0.12206506566678887</v>
      </c>
      <c r="Y33" s="115">
        <f t="shared" si="5"/>
        <v>-0.13269287018993414</v>
      </c>
      <c r="Z33" s="115">
        <f t="shared" si="5"/>
        <v>-0.14022415200627691</v>
      </c>
      <c r="AA33" s="115">
        <f t="shared" si="5"/>
        <v>-0.13961443035840893</v>
      </c>
      <c r="AB33" s="115">
        <f t="shared" si="5"/>
        <v>-0.14808874693157137</v>
      </c>
      <c r="AC33" s="115">
        <f t="shared" si="5"/>
        <v>-0.14803744578380784</v>
      </c>
      <c r="AD33" s="115">
        <f t="shared" si="5"/>
        <v>-0.15357183830904042</v>
      </c>
      <c r="AE33" s="115">
        <f t="shared" si="5"/>
        <v>-0.17674629971771183</v>
      </c>
      <c r="AF33" s="115">
        <f t="shared" si="5"/>
        <v>-0.18964502168004382</v>
      </c>
      <c r="AG33" s="115">
        <f t="shared" si="5"/>
        <v>-0.23996695569647208</v>
      </c>
      <c r="AH33" s="115">
        <f t="shared" si="5"/>
        <v>-0.29028888971290034</v>
      </c>
      <c r="AI33" s="115">
        <f t="shared" si="5"/>
        <v>-0.3384824807110639</v>
      </c>
      <c r="AJ33" s="115">
        <f t="shared" si="5"/>
        <v>-0.38667607170922813</v>
      </c>
      <c r="AK33" s="115">
        <f t="shared" si="5"/>
        <v>-0.43486966270739169</v>
      </c>
      <c r="AL33" s="115">
        <f t="shared" si="5"/>
        <v>-0.48306325370555547</v>
      </c>
      <c r="AM33" s="85"/>
      <c r="AN33" s="85"/>
      <c r="AO33" s="38"/>
      <c r="AP33" s="38"/>
      <c r="AQ33" s="38"/>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row>
    <row r="34" spans="2:69" x14ac:dyDescent="0.3">
      <c r="B34" s="109" t="str">
        <f t="shared" si="4"/>
        <v>Intl. Transport, from 2005</v>
      </c>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E34" s="38"/>
      <c r="AL34" s="85"/>
      <c r="AM34" s="85"/>
      <c r="AN34" s="85"/>
      <c r="AO34" s="38"/>
      <c r="AP34" s="38"/>
      <c r="AQ34" s="38"/>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row>
    <row r="35" spans="2:69" x14ac:dyDescent="0.3">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E35" s="38"/>
      <c r="AL35" s="85"/>
      <c r="AM35" s="85"/>
      <c r="AN35" s="85"/>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row>
    <row r="36" spans="2:69" s="106" customFormat="1" x14ac:dyDescent="0.3">
      <c r="B36" s="105" t="s">
        <v>202</v>
      </c>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E36" s="105"/>
      <c r="AL36" s="107"/>
      <c r="AM36" s="107"/>
      <c r="AN36" s="107"/>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row>
    <row r="37" spans="2:69" x14ac:dyDescent="0.3">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E37" s="38"/>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38"/>
      <c r="BM37" s="38"/>
      <c r="BN37" s="38"/>
      <c r="BO37" s="38"/>
      <c r="BP37" s="38"/>
      <c r="BQ37" s="38"/>
    </row>
    <row r="38" spans="2:69" x14ac:dyDescent="0.3">
      <c r="C38" s="38" t="s">
        <v>130</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E38" s="38"/>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38"/>
      <c r="BM38" s="38"/>
      <c r="BN38" s="38"/>
      <c r="BO38" s="38"/>
      <c r="BP38" s="38"/>
      <c r="BQ38" s="38"/>
    </row>
    <row r="39" spans="2:69" x14ac:dyDescent="0.3">
      <c r="C39" s="108">
        <v>1990</v>
      </c>
      <c r="D39" s="108">
        <f>C39+1</f>
        <v>1991</v>
      </c>
      <c r="E39" s="108">
        <f t="shared" ref="E39:AE39" si="6">D39+1</f>
        <v>1992</v>
      </c>
      <c r="F39" s="108">
        <f t="shared" si="6"/>
        <v>1993</v>
      </c>
      <c r="G39" s="108">
        <f t="shared" si="6"/>
        <v>1994</v>
      </c>
      <c r="H39" s="108">
        <f t="shared" si="6"/>
        <v>1995</v>
      </c>
      <c r="I39" s="108">
        <f t="shared" si="6"/>
        <v>1996</v>
      </c>
      <c r="J39" s="108">
        <f t="shared" si="6"/>
        <v>1997</v>
      </c>
      <c r="K39" s="108">
        <f t="shared" si="6"/>
        <v>1998</v>
      </c>
      <c r="L39" s="108">
        <f t="shared" si="6"/>
        <v>1999</v>
      </c>
      <c r="M39" s="108">
        <f t="shared" si="6"/>
        <v>2000</v>
      </c>
      <c r="N39" s="108">
        <f t="shared" si="6"/>
        <v>2001</v>
      </c>
      <c r="O39" s="108">
        <f t="shared" si="6"/>
        <v>2002</v>
      </c>
      <c r="P39" s="108">
        <f t="shared" si="6"/>
        <v>2003</v>
      </c>
      <c r="Q39" s="108">
        <f t="shared" si="6"/>
        <v>2004</v>
      </c>
      <c r="R39" s="108">
        <f t="shared" si="6"/>
        <v>2005</v>
      </c>
      <c r="S39" s="108">
        <f t="shared" si="6"/>
        <v>2006</v>
      </c>
      <c r="T39" s="108">
        <f t="shared" si="6"/>
        <v>2007</v>
      </c>
      <c r="U39" s="108">
        <f t="shared" si="6"/>
        <v>2008</v>
      </c>
      <c r="V39" s="108">
        <f t="shared" si="6"/>
        <v>2009</v>
      </c>
      <c r="W39" s="108">
        <f t="shared" si="6"/>
        <v>2010</v>
      </c>
      <c r="X39" s="108">
        <f t="shared" si="6"/>
        <v>2011</v>
      </c>
      <c r="Y39" s="108">
        <f t="shared" si="6"/>
        <v>2012</v>
      </c>
      <c r="Z39" s="108">
        <f t="shared" si="6"/>
        <v>2013</v>
      </c>
      <c r="AA39" s="108">
        <f t="shared" si="6"/>
        <v>2014</v>
      </c>
      <c r="AB39" s="108">
        <f t="shared" si="6"/>
        <v>2015</v>
      </c>
      <c r="AC39" s="108">
        <f t="shared" si="6"/>
        <v>2016</v>
      </c>
      <c r="AD39" s="108">
        <v>2017</v>
      </c>
      <c r="AE39" s="108">
        <f t="shared" si="6"/>
        <v>2018</v>
      </c>
      <c r="AF39" s="108">
        <v>2020</v>
      </c>
      <c r="AG39" s="108">
        <v>2025</v>
      </c>
      <c r="AH39" s="108">
        <v>2030</v>
      </c>
      <c r="AI39" s="108">
        <v>2035</v>
      </c>
      <c r="AJ39" s="108">
        <v>2040</v>
      </c>
      <c r="AK39" s="108">
        <v>2045</v>
      </c>
      <c r="AL39" s="108">
        <v>2050</v>
      </c>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38"/>
      <c r="BM39" s="38"/>
      <c r="BN39" s="38"/>
      <c r="BO39" s="38"/>
      <c r="BP39" s="38"/>
      <c r="BQ39" s="38"/>
    </row>
    <row r="40" spans="2:69" x14ac:dyDescent="0.3">
      <c r="B40" s="38" t="s">
        <v>136</v>
      </c>
      <c r="C40" s="120">
        <f>SUM(DNK!C67,   FIN!C67,  ISL!C67,   NOR!C67,   SWE!C67)</f>
        <v>190.62809588320098</v>
      </c>
      <c r="D40" s="120">
        <f>SUM(DNK!D67,   FIN!D67,  ISL!D67,   NOR!D67,   SWE!D67)</f>
        <v>199.71694719177393</v>
      </c>
      <c r="E40" s="120">
        <f>SUM(DNK!E67,   FIN!E67,  ISL!E67,   NOR!E67,   SWE!E67)</f>
        <v>194.47556395818347</v>
      </c>
      <c r="F40" s="120">
        <f>SUM(DNK!F67,   FIN!F67,  ISL!F67,   NOR!F67,   SWE!F67)</f>
        <v>199.78772203776109</v>
      </c>
      <c r="G40" s="120">
        <f>SUM(DNK!G67,   FIN!G67,  ISL!G67,   NOR!G67,   SWE!G67)</f>
        <v>212.60737346558761</v>
      </c>
      <c r="H40" s="120">
        <f>SUM(DNK!H67,   FIN!H67,  ISL!H67,   NOR!H67,   SWE!H67)</f>
        <v>205.80512815175177</v>
      </c>
      <c r="I40" s="120">
        <f>SUM(DNK!I67,   FIN!I67,  ISL!I67,   NOR!I67,   SWE!I67)</f>
        <v>232.43620888179811</v>
      </c>
      <c r="J40" s="120">
        <f>SUM(DNK!J67,   FIN!J67,  ISL!J67,   NOR!J67,   SWE!J67)</f>
        <v>216.13899256216575</v>
      </c>
      <c r="K40" s="120">
        <f>SUM(DNK!K67,   FIN!K67,  ISL!K67,   NOR!K67,   SWE!K67)</f>
        <v>209.13501621312861</v>
      </c>
      <c r="L40" s="120">
        <f>SUM(DNK!L67,   FIN!L67,  ISL!L67,   NOR!L67,   SWE!L67)</f>
        <v>204.31664953905582</v>
      </c>
      <c r="M40" s="120">
        <f>SUM(DNK!M67,   FIN!M67,  ISL!M67,   NOR!M67,   SWE!M67)</f>
        <v>195.77659557536649</v>
      </c>
      <c r="N40" s="120">
        <f>SUM(DNK!N67,   FIN!N67,  ISL!N67,   NOR!N67,   SWE!N67)</f>
        <v>205.44039340986336</v>
      </c>
      <c r="O40" s="120">
        <f>SUM(DNK!O67,   FIN!O67,  ISL!O67,   NOR!O67,   SWE!O67)</f>
        <v>208.11003096694643</v>
      </c>
      <c r="P40" s="120">
        <f>SUM(DNK!P67,   FIN!P67,  ISL!P67,   NOR!P67,   SWE!P67)</f>
        <v>223.14072519879392</v>
      </c>
      <c r="Q40" s="120">
        <f>SUM(DNK!Q67,   FIN!Q67,  ISL!Q67,   NOR!Q67,   SWE!Q67)</f>
        <v>212.34230580082419</v>
      </c>
      <c r="R40" s="120">
        <f>SUM(DNK!R67,   FIN!R67,  ISL!R67,   NOR!R67,   SWE!R67)</f>
        <v>194.00466425666036</v>
      </c>
      <c r="S40" s="120">
        <f>SUM(DNK!S67,   FIN!S67,  ISL!S67,   NOR!S67,   SWE!S67)</f>
        <v>213.77479779667436</v>
      </c>
      <c r="T40" s="120">
        <f>SUM(DNK!T67,   FIN!T67,  ISL!T67,   NOR!T67,   SWE!T67)</f>
        <v>207.9217941475921</v>
      </c>
      <c r="U40" s="120">
        <f>SUM(DNK!U67,   FIN!U67,  ISL!U67,   NOR!U67,   SWE!U67)</f>
        <v>193.12952224036107</v>
      </c>
      <c r="V40" s="120">
        <f>SUM(DNK!V67,   FIN!V67,  ISL!V67,   NOR!V67,   SWE!V67)</f>
        <v>187.24361736604465</v>
      </c>
      <c r="W40" s="120">
        <f>SUM(DNK!W67,   FIN!W67,  ISL!W67,   NOR!W67,   SWE!W67)</f>
        <v>200.90281096011077</v>
      </c>
      <c r="X40" s="120">
        <f>SUM(DNK!X67,   FIN!X67,  ISL!X67,   NOR!X67,   SWE!X67)</f>
        <v>183.35907458032548</v>
      </c>
      <c r="Y40" s="120">
        <f>SUM(DNK!Y67,   FIN!Y67,  ISL!Y67,   NOR!Y67,   SWE!Y67)</f>
        <v>170.7680591892258</v>
      </c>
      <c r="Z40" s="120">
        <f>SUM(DNK!Z67,   FIN!Z67,  ISL!Z67,   NOR!Z67,   SWE!Z67)</f>
        <v>171.16700189062004</v>
      </c>
      <c r="AA40" s="120">
        <f>SUM(DNK!AA67,   FIN!AA67,  ISL!AA67,   NOR!AA67,   SWE!AA67)</f>
        <v>161.29141097058471</v>
      </c>
      <c r="AB40" s="120">
        <f>SUM(DNK!AB67,   FIN!AB67,  ISL!AB67,   NOR!AB67,   SWE!AB67)</f>
        <v>155.69739848021305</v>
      </c>
      <c r="AC40" s="120">
        <f>SUM(DNK!AC67,   FIN!AC67,  ISL!AC67,   NOR!AC67,   SWE!AC67)</f>
        <v>158.23679189463451</v>
      </c>
      <c r="AD40" s="120">
        <f>SUM(DNK!AD67,   FIN!AD67,  ISL!AD67,   NOR!AD67,   SWE!AD67)</f>
        <v>152.21784447026064</v>
      </c>
      <c r="AE40" s="120">
        <f>SUM(DNK!AE67,   FIN!AE67,  ISL!AE67,   NOR!AE67,   SWE!AE67)</f>
        <v>153.30970395519208</v>
      </c>
      <c r="AF40" s="121"/>
      <c r="AG40" s="121"/>
      <c r="AH40" s="121"/>
      <c r="AI40" s="121"/>
      <c r="AJ40" s="121"/>
      <c r="AK40" s="121"/>
      <c r="AL40" s="121"/>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38"/>
      <c r="BM40" s="38"/>
      <c r="BN40" s="38"/>
      <c r="BO40" s="38"/>
      <c r="BP40" s="38"/>
      <c r="BQ40" s="38"/>
    </row>
    <row r="41" spans="2:69" x14ac:dyDescent="0.3">
      <c r="B41" t="s">
        <v>137</v>
      </c>
      <c r="C41" s="121">
        <f>SUM(DNK!C68,   FIN!C68,  ISL!C68,   NOR!C68,   SWE!C68)</f>
        <v>186.69445383198271</v>
      </c>
      <c r="D41" s="121">
        <f>SUM(DNK!D68,   FIN!D68,  ISL!D68,   NOR!D68,   SWE!D68)</f>
        <v>195.53487855425175</v>
      </c>
      <c r="E41" s="121">
        <f>SUM(DNK!E68,   FIN!E68,  ISL!E68,   NOR!E68,   SWE!E68)</f>
        <v>190.15971671317132</v>
      </c>
      <c r="F41" s="121">
        <f>SUM(DNK!F68,   FIN!F68,  ISL!F68,   NOR!F68,   SWE!F68)</f>
        <v>195.21224757240554</v>
      </c>
      <c r="G41" s="121">
        <f>SUM(DNK!G68,   FIN!G68,  ISL!G68,   NOR!G68,   SWE!G68)</f>
        <v>207.82568519254673</v>
      </c>
      <c r="H41" s="121">
        <f>SUM(DNK!H68,   FIN!H68,  ISL!H68,   NOR!H68,   SWE!H68)</f>
        <v>200.89142196489007</v>
      </c>
      <c r="I41" s="121">
        <f>SUM(DNK!I68,   FIN!I68,  ISL!I68,   NOR!I68,   SWE!I68)</f>
        <v>227.21902721610246</v>
      </c>
      <c r="J41" s="121">
        <f>SUM(DNK!J68,   FIN!J68,  ISL!J68,   NOR!J68,   SWE!J68)</f>
        <v>210.83457348189665</v>
      </c>
      <c r="K41" s="121">
        <f>SUM(DNK!K68,   FIN!K68,  ISL!K68,   NOR!K68,   SWE!K68)</f>
        <v>203.95628824456915</v>
      </c>
      <c r="L41" s="121">
        <f>SUM(DNK!L68,   FIN!L68,  ISL!L68,   NOR!L68,   SWE!L68)</f>
        <v>199.07094148740143</v>
      </c>
      <c r="M41" s="121">
        <f>SUM(DNK!M68,   FIN!M68,  ISL!M68,   NOR!M68,   SWE!M68)</f>
        <v>190.72568473546011</v>
      </c>
      <c r="N41" s="121">
        <f>SUM(DNK!N68,   FIN!N68,  ISL!N68,   NOR!N68,   SWE!N68)</f>
        <v>200.17434235368552</v>
      </c>
      <c r="O41" s="121">
        <f>SUM(DNK!O68,   FIN!O68,  ISL!O68,   NOR!O68,   SWE!O68)</f>
        <v>202.93401002353175</v>
      </c>
      <c r="P41" s="121">
        <f>SUM(DNK!P68,   FIN!P68,  ISL!P68,   NOR!P68,   SWE!P68)</f>
        <v>218.00104463448332</v>
      </c>
      <c r="Q41" s="121">
        <f>SUM(DNK!Q68,   FIN!Q68,  ISL!Q68,   NOR!Q68,   SWE!Q68)</f>
        <v>207.27875763138931</v>
      </c>
      <c r="R41" s="121">
        <f>SUM(DNK!R68,   FIN!R68,  ISL!R68,   NOR!R68,   SWE!R68)</f>
        <v>189.23794327945456</v>
      </c>
      <c r="S41" s="121">
        <f>SUM(DNK!S68,   FIN!S68,  ISL!S68,   NOR!S68,   SWE!S68)</f>
        <v>209.07591700231606</v>
      </c>
      <c r="T41" s="121">
        <f>SUM(DNK!T68,   FIN!T68,  ISL!T68,   NOR!T68,   SWE!T68)</f>
        <v>203.17285273390814</v>
      </c>
      <c r="U41" s="121">
        <f>SUM(DNK!U68,   FIN!U68,  ISL!U68,   NOR!U68,   SWE!U68)</f>
        <v>188.56702189645836</v>
      </c>
      <c r="V41" s="121">
        <f>SUM(DNK!V68,   FIN!V68,  ISL!V68,   NOR!V68,   SWE!V68)</f>
        <v>182.84677187883199</v>
      </c>
      <c r="W41" s="121">
        <f>SUM(DNK!W68,   FIN!W68,  ISL!W68,   NOR!W68,   SWE!W68)</f>
        <v>196.22725784871932</v>
      </c>
      <c r="X41" s="121">
        <f>SUM(DNK!X68,   FIN!X68,  ISL!X68,   NOR!X68,   SWE!X68)</f>
        <v>179.03557590796231</v>
      </c>
      <c r="Y41" s="121">
        <f>SUM(DNK!Y68,   FIN!Y68,  ISL!Y68,   NOR!Y68,   SWE!Y68)</f>
        <v>166.57606450735176</v>
      </c>
      <c r="Z41" s="121">
        <f>SUM(DNK!Z68,   FIN!Z68,  ISL!Z68,   NOR!Z68,   SWE!Z68)</f>
        <v>167.06934031868298</v>
      </c>
      <c r="AA41" s="121">
        <f>SUM(DNK!AA68,   FIN!AA68,  ISL!AA68,   NOR!AA68,   SWE!AA68)</f>
        <v>157.36842836685292</v>
      </c>
      <c r="AB41" s="121">
        <f>SUM(DNK!AB68,   FIN!AB68,  ISL!AB68,   NOR!AB68,   SWE!AB68)</f>
        <v>151.77102326372591</v>
      </c>
      <c r="AC41" s="121">
        <f>SUM(DNK!AC68,   FIN!AC68,  ISL!AC68,   NOR!AC68,   SWE!AC68)</f>
        <v>154.32220830672424</v>
      </c>
      <c r="AD41" s="121">
        <f>SUM(DNK!AD68,   FIN!AD68,  ISL!AD68,   NOR!AD68,   SWE!AD68)</f>
        <v>148.33588241289922</v>
      </c>
      <c r="AE41" s="121">
        <f>SUM(DNK!AE68,   FIN!AE68,  ISL!AE68,   NOR!AE68,   SWE!AE68)</f>
        <v>149.41152666603415</v>
      </c>
      <c r="AF41" s="121"/>
      <c r="AG41" s="121"/>
      <c r="AH41" s="121"/>
      <c r="AI41" s="121"/>
      <c r="AJ41" s="121"/>
      <c r="AK41" s="121"/>
      <c r="AL41" s="121"/>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38"/>
      <c r="BM41" s="38"/>
      <c r="BN41" s="38"/>
      <c r="BO41" s="38"/>
      <c r="BP41" s="38"/>
      <c r="BQ41" s="38"/>
    </row>
    <row r="42" spans="2:69" x14ac:dyDescent="0.3">
      <c r="B42" t="s">
        <v>138</v>
      </c>
      <c r="C42" s="122">
        <f>SUM(DNK!C69,   FIN!C69,  ISL!C69,   NOR!C69,   SWE!C69)</f>
        <v>3.933642051218273</v>
      </c>
      <c r="D42" s="122">
        <f>SUM(DNK!D69,   FIN!D69,  ISL!D69,   NOR!D69,   SWE!D69)</f>
        <v>4.1820686375221836</v>
      </c>
      <c r="E42" s="122">
        <f>SUM(DNK!E69,   FIN!E69,  ISL!E69,   NOR!E69,   SWE!E69)</f>
        <v>4.3158472450121392</v>
      </c>
      <c r="F42" s="122">
        <f>SUM(DNK!F69,   FIN!F69,  ISL!F69,   NOR!F69,   SWE!F69)</f>
        <v>4.5754744653555166</v>
      </c>
      <c r="G42" s="122">
        <f>SUM(DNK!G69,   FIN!G69,  ISL!G69,   NOR!G69,   SWE!G69)</f>
        <v>4.7816882730408601</v>
      </c>
      <c r="H42" s="122">
        <f>SUM(DNK!H69,   FIN!H69,  ISL!H69,   NOR!H69,   SWE!H69)</f>
        <v>4.913706186861706</v>
      </c>
      <c r="I42" s="122">
        <f>SUM(DNK!I69,   FIN!I69,  ISL!I69,   NOR!I69,   SWE!I69)</f>
        <v>5.2171816656956747</v>
      </c>
      <c r="J42" s="122">
        <f>SUM(DNK!J69,   FIN!J69,  ISL!J69,   NOR!J69,   SWE!J69)</f>
        <v>5.304419080269108</v>
      </c>
      <c r="K42" s="122">
        <f>SUM(DNK!K69,   FIN!K69,  ISL!K69,   NOR!K69,   SWE!K69)</f>
        <v>5.1787279685594276</v>
      </c>
      <c r="L42" s="122">
        <f>SUM(DNK!L69,   FIN!L69,  ISL!L69,   NOR!L69,   SWE!L69)</f>
        <v>5.2457080516543932</v>
      </c>
      <c r="M42" s="122">
        <f>SUM(DNK!M69,   FIN!M69,  ISL!M69,   NOR!M69,   SWE!M69)</f>
        <v>5.0509108399063409</v>
      </c>
      <c r="N42" s="122">
        <f>SUM(DNK!N69,   FIN!N69,  ISL!N69,   NOR!N69,   SWE!N69)</f>
        <v>5.2660510561778651</v>
      </c>
      <c r="O42" s="122">
        <f>SUM(DNK!O69,   FIN!O69,  ISL!O69,   NOR!O69,   SWE!O69)</f>
        <v>5.1760209434146738</v>
      </c>
      <c r="P42" s="122">
        <f>SUM(DNK!P69,   FIN!P69,  ISL!P69,   NOR!P69,   SWE!P69)</f>
        <v>5.1396805643105772</v>
      </c>
      <c r="Q42" s="122">
        <f>SUM(DNK!Q69,   FIN!Q69,  ISL!Q69,   NOR!Q69,   SWE!Q69)</f>
        <v>5.0635481694349025</v>
      </c>
      <c r="R42" s="122">
        <f>SUM(DNK!R69,   FIN!R69,  ISL!R69,   NOR!R69,   SWE!R69)</f>
        <v>4.7667209772058161</v>
      </c>
      <c r="S42" s="122">
        <f>SUM(DNK!S69,   FIN!S69,  ISL!S69,   NOR!S69,   SWE!S69)</f>
        <v>4.6988807943583062</v>
      </c>
      <c r="T42" s="122">
        <f>SUM(DNK!T69,   FIN!T69,  ISL!T69,   NOR!T69,   SWE!T69)</f>
        <v>4.7489414136839514</v>
      </c>
      <c r="U42" s="122">
        <f>SUM(DNK!U69,   FIN!U69,  ISL!U69,   NOR!U69,   SWE!U69)</f>
        <v>4.5625003439027427</v>
      </c>
      <c r="V42" s="122">
        <f>SUM(DNK!V69,   FIN!V69,  ISL!V69,   NOR!V69,   SWE!V69)</f>
        <v>4.3968454872126648</v>
      </c>
      <c r="W42" s="122">
        <f>SUM(DNK!W69,   FIN!W69,  ISL!W69,   NOR!W69,   SWE!W69)</f>
        <v>4.6755531113914213</v>
      </c>
      <c r="X42" s="122">
        <f>SUM(DNK!X69,   FIN!X69,  ISL!X69,   NOR!X69,   SWE!X69)</f>
        <v>4.3234986723631792</v>
      </c>
      <c r="Y42" s="122">
        <f>SUM(DNK!Y69,   FIN!Y69,  ISL!Y69,   NOR!Y69,   SWE!Y69)</f>
        <v>4.1919946818740446</v>
      </c>
      <c r="Z42" s="122">
        <f>SUM(DNK!Z69,   FIN!Z69,  ISL!Z69,   NOR!Z69,   SWE!Z69)</f>
        <v>4.0976615719370804</v>
      </c>
      <c r="AA42" s="122">
        <f>SUM(DNK!AA69,   FIN!AA69,  ISL!AA69,   NOR!AA69,   SWE!AA69)</f>
        <v>3.9229826037318345</v>
      </c>
      <c r="AB42" s="122">
        <f>SUM(DNK!AB69,   FIN!AB69,  ISL!AB69,   NOR!AB69,   SWE!AB69)</f>
        <v>3.9263752164871475</v>
      </c>
      <c r="AC42" s="122">
        <f>SUM(DNK!AC69,   FIN!AC69,  ISL!AC69,   NOR!AC69,   SWE!AC69)</f>
        <v>3.9145835879102742</v>
      </c>
      <c r="AD42" s="122">
        <f>SUM(DNK!AD69,   FIN!AD69,  ISL!AD69,   NOR!AD69,   SWE!AD69)</f>
        <v>3.881962057361422</v>
      </c>
      <c r="AE42" s="122">
        <f>SUM(DNK!AE69,   FIN!AE69,  ISL!AE69,   NOR!AE69,   SWE!AE69)</f>
        <v>3.8981772891579132</v>
      </c>
      <c r="AF42" s="111">
        <f>SUM(DNK!AF69,   FIN!AF69,  ISL!AF69,   NOR!AF69,   SWE!AF69)</f>
        <v>3.8057733526788629</v>
      </c>
      <c r="AG42" s="111">
        <f>SUM(DNK!AG69,   FIN!AG69,  ISL!AG69,   NOR!AG69,   SWE!AG69)</f>
        <v>3.6516606435716294</v>
      </c>
      <c r="AH42" s="111">
        <f>SUM(DNK!AH69,   FIN!AH69,  ISL!AH69,   NOR!AH69,   SWE!AH69)</f>
        <v>3.497547934464396</v>
      </c>
      <c r="AI42" s="111">
        <f>SUM(DNK!AI69,   FIN!AI69,  ISL!AI69,   NOR!AI69,   SWE!AI69)</f>
        <v>3.2698056175240282</v>
      </c>
      <c r="AJ42" s="111">
        <f>SUM(DNK!AJ69,   FIN!AJ69,  ISL!AJ69,   NOR!AJ69,   SWE!AJ69)</f>
        <v>3.0420633005836599</v>
      </c>
      <c r="AK42" s="111">
        <f>SUM(DNK!AK69,   FIN!AK69,  ISL!AK69,   NOR!AK69,   SWE!AK69)</f>
        <v>2.8143209836432921</v>
      </c>
      <c r="AL42" s="111">
        <f>SUM(DNK!AL69,   FIN!AL69,  ISL!AL69,   NOR!AL69,   SWE!AL69)</f>
        <v>2.5865786667029242</v>
      </c>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38"/>
      <c r="BM42" s="38"/>
      <c r="BN42" s="38"/>
      <c r="BO42" s="38"/>
      <c r="BP42" s="38"/>
      <c r="BQ42" s="38"/>
    </row>
    <row r="43" spans="2:69" x14ac:dyDescent="0.3">
      <c r="B43" s="109" t="s">
        <v>139</v>
      </c>
      <c r="C43" s="120">
        <f>SUM(DNK!C70,   FIN!C70,  ISL!C70,   NOR!C70,   SWE!C70)</f>
        <v>31.385672993449045</v>
      </c>
      <c r="D43" s="120">
        <f>SUM(DNK!D70,   FIN!D70,  ISL!D70,   NOR!D70,   SWE!D70)</f>
        <v>29.462834093379236</v>
      </c>
      <c r="E43" s="120">
        <f>SUM(DNK!E70,   FIN!E70,  ISL!E70,   NOR!E70,   SWE!E70)</f>
        <v>25.886635513434232</v>
      </c>
      <c r="F43" s="120">
        <f>SUM(DNK!F70,   FIN!F70,  ISL!F70,   NOR!F70,   SWE!F70)</f>
        <v>26.869112154085975</v>
      </c>
      <c r="G43" s="120">
        <f>SUM(DNK!G70,   FIN!G70,  ISL!G70,   NOR!G70,   SWE!G70)</f>
        <v>27.994532088845617</v>
      </c>
      <c r="H43" s="120">
        <f>SUM(DNK!H70,   FIN!H70,  ISL!H70,   NOR!H70,   SWE!H70)</f>
        <v>28.520982840004841</v>
      </c>
      <c r="I43" s="120">
        <f>SUM(DNK!I70,   FIN!I70,  ISL!I70,   NOR!I70,   SWE!I70)</f>
        <v>28.464011888097094</v>
      </c>
      <c r="J43" s="120">
        <f>SUM(DNK!J70,   FIN!J70,  ISL!J70,   NOR!J70,   SWE!J70)</f>
        <v>29.367169448508179</v>
      </c>
      <c r="K43" s="120">
        <f>SUM(DNK!K70,   FIN!K70,  ISL!K70,   NOR!K70,   SWE!K70)</f>
        <v>30.247869817218817</v>
      </c>
      <c r="L43" s="120">
        <f>SUM(DNK!L70,   FIN!L70,  ISL!L70,   NOR!L70,   SWE!L70)</f>
        <v>30.942037459102544</v>
      </c>
      <c r="M43" s="120">
        <f>SUM(DNK!M70,   FIN!M70,  ISL!M70,   NOR!M70,   SWE!M70)</f>
        <v>31.967864121925864</v>
      </c>
      <c r="N43" s="120">
        <f>SUM(DNK!N70,   FIN!N70,  ISL!N70,   NOR!N70,   SWE!N70)</f>
        <v>31.602878970169236</v>
      </c>
      <c r="O43" s="120">
        <f>SUM(DNK!O70,   FIN!O70,  ISL!O70,   NOR!O70,   SWE!O70)</f>
        <v>31.134088917473822</v>
      </c>
      <c r="P43" s="120">
        <f>SUM(DNK!P70,   FIN!P70,  ISL!P70,   NOR!P70,   SWE!P70)</f>
        <v>30.356182419727737</v>
      </c>
      <c r="Q43" s="120">
        <f>SUM(DNK!Q70,   FIN!Q70,  ISL!Q70,   NOR!Q70,   SWE!Q70)</f>
        <v>31.832022283456645</v>
      </c>
      <c r="R43" s="120">
        <f>SUM(DNK!R70,   FIN!R70,  ISL!R70,   NOR!R70,   SWE!R70)</f>
        <v>30.750940968550594</v>
      </c>
      <c r="S43" s="120">
        <f>SUM(DNK!S70,   FIN!S70,  ISL!S70,   NOR!S70,   SWE!S70)</f>
        <v>30.696028834018001</v>
      </c>
      <c r="T43" s="120">
        <f>SUM(DNK!T70,   FIN!T70,  ISL!T70,   NOR!T70,   SWE!T70)</f>
        <v>31.218453293823128</v>
      </c>
      <c r="U43" s="120">
        <f>SUM(DNK!U70,   FIN!U70,  ISL!U70,   NOR!U70,   SWE!U70)</f>
        <v>31.257091481540911</v>
      </c>
      <c r="V43" s="120">
        <f>SUM(DNK!V70,   FIN!V70,  ISL!V70,   NOR!V70,   SWE!V70)</f>
        <v>24.520233965295667</v>
      </c>
      <c r="W43" s="120">
        <f>SUM(DNK!W70,   FIN!W70,  ISL!W70,   NOR!W70,   SWE!W70)</f>
        <v>27.340649808872861</v>
      </c>
      <c r="X43" s="120">
        <f>SUM(DNK!X70,   FIN!X70,  ISL!X70,   NOR!X70,   SWE!X70)</f>
        <v>26.949321432347453</v>
      </c>
      <c r="Y43" s="120">
        <f>SUM(DNK!Y70,   FIN!Y70,  ISL!Y70,   NOR!Y70,   SWE!Y70)</f>
        <v>26.461421171610045</v>
      </c>
      <c r="Z43" s="120">
        <f>SUM(DNK!Z70,   FIN!Z70,  ISL!Z70,   NOR!Z70,   SWE!Z70)</f>
        <v>26.431135533103209</v>
      </c>
      <c r="AA43" s="120">
        <f>SUM(DNK!AA70,   FIN!AA70,  ISL!AA70,   NOR!AA70,   SWE!AA70)</f>
        <v>26.153686542138125</v>
      </c>
      <c r="AB43" s="120">
        <f>SUM(DNK!AB70,   FIN!AB70,  ISL!AB70,   NOR!AB70,   SWE!AB70)</f>
        <v>26.249349553852966</v>
      </c>
      <c r="AC43" s="120">
        <f>SUM(DNK!AC70,   FIN!AC70,  ISL!AC70,   NOR!AC70,   SWE!AC70)</f>
        <v>27.288643765038969</v>
      </c>
      <c r="AD43" s="120">
        <f>SUM(DNK!AD70,   FIN!AD70,  ISL!AD70,   NOR!AD70,   SWE!AD70)</f>
        <v>26.927621451388649</v>
      </c>
      <c r="AE43" s="120">
        <f>SUM(DNK!AE70,   FIN!AE70,  ISL!AE70,   NOR!AE70,   SWE!AE70)</f>
        <v>26.20729847432743</v>
      </c>
      <c r="AF43" s="121"/>
      <c r="AG43" s="121"/>
      <c r="AH43" s="121"/>
      <c r="AI43" s="121"/>
      <c r="AJ43" s="121"/>
      <c r="AK43" s="121"/>
      <c r="AL43" s="121"/>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38"/>
      <c r="BM43" s="38"/>
      <c r="BN43" s="38"/>
      <c r="BO43" s="38"/>
      <c r="BP43" s="38"/>
      <c r="BQ43" s="38"/>
    </row>
    <row r="44" spans="2:69" x14ac:dyDescent="0.3">
      <c r="B44" t="s">
        <v>137</v>
      </c>
      <c r="C44" s="121">
        <f>SUM(DNK!C71,   FIN!C71,  ISL!C71,   NOR!C71,   SWE!C71)</f>
        <v>18.291541424901553</v>
      </c>
      <c r="D44" s="121">
        <f>SUM(DNK!D71,   FIN!D71,  ISL!D71,   NOR!D71,   SWE!D71)</f>
        <v>17.382024259224572</v>
      </c>
      <c r="E44" s="121">
        <f>SUM(DNK!E71,   FIN!E71,  ISL!E71,   NOR!E71,   SWE!E71)</f>
        <v>17.109548930416018</v>
      </c>
      <c r="F44" s="121">
        <f>SUM(DNK!F71,   FIN!F71,  ISL!F71,   NOR!F71,   SWE!F71)</f>
        <v>17.744143680761354</v>
      </c>
      <c r="G44" s="121">
        <f>SUM(DNK!G71,   FIN!G71,  ISL!G71,   NOR!G71,   SWE!G71)</f>
        <v>18.706615235534478</v>
      </c>
      <c r="H44" s="121">
        <f>SUM(DNK!H71,   FIN!H71,  ISL!H71,   NOR!H71,   SWE!H71)</f>
        <v>19.072231490370378</v>
      </c>
      <c r="I44" s="121">
        <f>SUM(DNK!I71,   FIN!I71,  ISL!I71,   NOR!I71,   SWE!I71)</f>
        <v>19.141748308337149</v>
      </c>
      <c r="J44" s="121">
        <f>SUM(DNK!J71,   FIN!J71,  ISL!J71,   NOR!J71,   SWE!J71)</f>
        <v>19.887070203158036</v>
      </c>
      <c r="K44" s="121">
        <f>SUM(DNK!K71,   FIN!K71,  ISL!K71,   NOR!K71,   SWE!K71)</f>
        <v>20.289695095401491</v>
      </c>
      <c r="L44" s="121">
        <f>SUM(DNK!L71,   FIN!L71,  ISL!L71,   NOR!L71,   SWE!L71)</f>
        <v>20.191440636500978</v>
      </c>
      <c r="M44" s="121">
        <f>SUM(DNK!M71,   FIN!M71,  ISL!M71,   NOR!M71,   SWE!M71)</f>
        <v>21.083655687330175</v>
      </c>
      <c r="N44" s="121">
        <f>SUM(DNK!N71,   FIN!N71,  ISL!N71,   NOR!N71,   SWE!N71)</f>
        <v>21.062414088813128</v>
      </c>
      <c r="O44" s="121">
        <f>SUM(DNK!O71,   FIN!O71,  ISL!O71,   NOR!O71,   SWE!O71)</f>
        <v>20.539425758245859</v>
      </c>
      <c r="P44" s="121">
        <f>SUM(DNK!P71,   FIN!P71,  ISL!P71,   NOR!P71,   SWE!P71)</f>
        <v>20.276294262603379</v>
      </c>
      <c r="Q44" s="121">
        <f>SUM(DNK!Q71,   FIN!Q71,  ISL!Q71,   NOR!Q71,   SWE!Q71)</f>
        <v>21.59999604178482</v>
      </c>
      <c r="R44" s="121">
        <f>SUM(DNK!R71,   FIN!R71,  ISL!R71,   NOR!R71,   SWE!R71)</f>
        <v>20.632983590355639</v>
      </c>
      <c r="S44" s="121">
        <f>SUM(DNK!S71,   FIN!S71,  ISL!S71,   NOR!S71,   SWE!S71)</f>
        <v>20.657139146480638</v>
      </c>
      <c r="T44" s="121">
        <f>SUM(DNK!T71,   FIN!T71,  ISL!T71,   NOR!T71,   SWE!T71)</f>
        <v>21.552508743576098</v>
      </c>
      <c r="U44" s="121">
        <f>SUM(DNK!U71,   FIN!U71,  ISL!U71,   NOR!U71,   SWE!U71)</f>
        <v>21.84430337791694</v>
      </c>
      <c r="V44" s="121">
        <f>SUM(DNK!V71,   FIN!V71,  ISL!V71,   NOR!V71,   SWE!V71)</f>
        <v>17.25455394831474</v>
      </c>
      <c r="W44" s="121">
        <f>SUM(DNK!W71,   FIN!W71,  ISL!W71,   NOR!W71,   SWE!W71)</f>
        <v>20.717096097074382</v>
      </c>
      <c r="X44" s="121">
        <f>SUM(DNK!X71,   FIN!X71,  ISL!X71,   NOR!X71,   SWE!X71)</f>
        <v>20.768296502089022</v>
      </c>
      <c r="Y44" s="121">
        <f>SUM(DNK!Y71,   FIN!Y71,  ISL!Y71,   NOR!Y71,   SWE!Y71)</f>
        <v>20.318919660396222</v>
      </c>
      <c r="Z44" s="121">
        <f>SUM(DNK!Z71,   FIN!Z71,  ISL!Z71,   NOR!Z71,   SWE!Z71)</f>
        <v>20.392592398370979</v>
      </c>
      <c r="AA44" s="121">
        <f>SUM(DNK!AA71,   FIN!AA71,  ISL!AA71,   NOR!AA71,   SWE!AA71)</f>
        <v>20.038029077131455</v>
      </c>
      <c r="AB44" s="121">
        <f>SUM(DNK!AB71,   FIN!AB71,  ISL!AB71,   NOR!AB71,   SWE!AB71)</f>
        <v>20.347346693303393</v>
      </c>
      <c r="AC44" s="121">
        <f>SUM(DNK!AC71,   FIN!AC71,  ISL!AC71,   NOR!AC71,   SWE!AC71)</f>
        <v>21.294574331875495</v>
      </c>
      <c r="AD44" s="121">
        <f>SUM(DNK!AD71,   FIN!AD71,  ISL!AD71,   NOR!AD71,   SWE!AD71)</f>
        <v>21.237604361282536</v>
      </c>
      <c r="AE44" s="121">
        <f>SUM(DNK!AE71,   FIN!AE71,  ISL!AE71,   NOR!AE71,   SWE!AE71)</f>
        <v>21.105917427377705</v>
      </c>
      <c r="AF44" s="121"/>
      <c r="AG44" s="121"/>
      <c r="AH44" s="121"/>
      <c r="AI44" s="121"/>
      <c r="AJ44" s="121"/>
      <c r="AK44" s="121"/>
      <c r="AL44" s="121"/>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38"/>
      <c r="BM44" s="38"/>
      <c r="BN44" s="38"/>
      <c r="BO44" s="38"/>
      <c r="BP44" s="38"/>
      <c r="BQ44" s="38"/>
    </row>
    <row r="45" spans="2:69" x14ac:dyDescent="0.3">
      <c r="B45" t="s">
        <v>138</v>
      </c>
      <c r="C45" s="122">
        <f>SUM(DNK!C72,   FIN!C72,  ISL!C72,   NOR!C72,   SWE!C72)</f>
        <v>13.094131568547489</v>
      </c>
      <c r="D45" s="122">
        <f>SUM(DNK!D72,   FIN!D72,  ISL!D72,   NOR!D72,   SWE!D72)</f>
        <v>12.080809834154666</v>
      </c>
      <c r="E45" s="122">
        <f>SUM(DNK!E72,   FIN!E72,  ISL!E72,   NOR!E72,   SWE!E72)</f>
        <v>8.7770865830182174</v>
      </c>
      <c r="F45" s="122">
        <f>SUM(DNK!F72,   FIN!F72,  ISL!F72,   NOR!F72,   SWE!F72)</f>
        <v>9.1249684733246177</v>
      </c>
      <c r="G45" s="122">
        <f>SUM(DNK!G72,   FIN!G72,  ISL!G72,   NOR!G72,   SWE!G72)</f>
        <v>9.2879168533111347</v>
      </c>
      <c r="H45" s="122">
        <f>SUM(DNK!H72,   FIN!H72,  ISL!H72,   NOR!H72,   SWE!H72)</f>
        <v>9.4487513496344597</v>
      </c>
      <c r="I45" s="122">
        <f>SUM(DNK!I72,   FIN!I72,  ISL!I72,   NOR!I72,   SWE!I72)</f>
        <v>9.3222635797599445</v>
      </c>
      <c r="J45" s="122">
        <f>SUM(DNK!J72,   FIN!J72,  ISL!J72,   NOR!J72,   SWE!J72)</f>
        <v>9.4800992453501394</v>
      </c>
      <c r="K45" s="122">
        <f>SUM(DNK!K72,   FIN!K72,  ISL!K72,   NOR!K72,   SWE!K72)</f>
        <v>9.9581747218173291</v>
      </c>
      <c r="L45" s="122">
        <f>SUM(DNK!L72,   FIN!L72,  ISL!L72,   NOR!L72,   SWE!L72)</f>
        <v>10.750596822601565</v>
      </c>
      <c r="M45" s="122">
        <f>SUM(DNK!M72,   FIN!M72,  ISL!M72,   NOR!M72,   SWE!M72)</f>
        <v>10.884208434595688</v>
      </c>
      <c r="N45" s="122">
        <f>SUM(DNK!N72,   FIN!N72,  ISL!N72,   NOR!N72,   SWE!N72)</f>
        <v>10.540464881356108</v>
      </c>
      <c r="O45" s="122">
        <f>SUM(DNK!O72,   FIN!O72,  ISL!O72,   NOR!O72,   SWE!O72)</f>
        <v>10.594663159227959</v>
      </c>
      <c r="P45" s="122">
        <f>SUM(DNK!P72,   FIN!P72,  ISL!P72,   NOR!P72,   SWE!P72)</f>
        <v>10.07988815712436</v>
      </c>
      <c r="Q45" s="122">
        <f>SUM(DNK!Q72,   FIN!Q72,  ISL!Q72,   NOR!Q72,   SWE!Q72)</f>
        <v>10.232026241671825</v>
      </c>
      <c r="R45" s="122">
        <f>SUM(DNK!R72,   FIN!R72,  ISL!R72,   NOR!R72,   SWE!R72)</f>
        <v>10.117957378194957</v>
      </c>
      <c r="S45" s="122">
        <f>SUM(DNK!S72,   FIN!S72,  ISL!S72,   NOR!S72,   SWE!S72)</f>
        <v>10.038889687537363</v>
      </c>
      <c r="T45" s="122">
        <f>SUM(DNK!T72,   FIN!T72,  ISL!T72,   NOR!T72,   SWE!T72)</f>
        <v>9.6659445502470334</v>
      </c>
      <c r="U45" s="122">
        <f>SUM(DNK!U72,   FIN!U72,  ISL!U72,   NOR!U72,   SWE!U72)</f>
        <v>9.4127881036239671</v>
      </c>
      <c r="V45" s="122">
        <f>SUM(DNK!V72,   FIN!V72,  ISL!V72,   NOR!V72,   SWE!V72)</f>
        <v>7.2656800169809248</v>
      </c>
      <c r="W45" s="122">
        <f>SUM(DNK!W72,   FIN!W72,  ISL!W72,   NOR!W72,   SWE!W72)</f>
        <v>6.6235537117984808</v>
      </c>
      <c r="X45" s="122">
        <f>SUM(DNK!X72,   FIN!X72,  ISL!X72,   NOR!X72,   SWE!X72)</f>
        <v>6.181024930258431</v>
      </c>
      <c r="Y45" s="122">
        <f>SUM(DNK!Y72,   FIN!Y72,  ISL!Y72,   NOR!Y72,   SWE!Y72)</f>
        <v>6.1425015112138235</v>
      </c>
      <c r="Z45" s="122">
        <f>SUM(DNK!Z72,   FIN!Z72,  ISL!Z72,   NOR!Z72,   SWE!Z72)</f>
        <v>6.0385431347322269</v>
      </c>
      <c r="AA45" s="122">
        <f>SUM(DNK!AA72,   FIN!AA72,  ISL!AA72,   NOR!AA72,   SWE!AA72)</f>
        <v>6.1156574650066728</v>
      </c>
      <c r="AB45" s="122">
        <f>SUM(DNK!AB72,   FIN!AB72,  ISL!AB72,   NOR!AB72,   SWE!AB72)</f>
        <v>5.902002860549576</v>
      </c>
      <c r="AC45" s="122">
        <f>SUM(DNK!AC72,   FIN!AC72,  ISL!AC72,   NOR!AC72,   SWE!AC72)</f>
        <v>5.9940694331634736</v>
      </c>
      <c r="AD45" s="122">
        <f>SUM(DNK!AD72,   FIN!AD72,  ISL!AD72,   NOR!AD72,   SWE!AD72)</f>
        <v>5.6900170901061129</v>
      </c>
      <c r="AE45" s="122">
        <f>SUM(DNK!AE72,   FIN!AE72,  ISL!AE72,   NOR!AE72,   SWE!AE72)</f>
        <v>5.1013810469497205</v>
      </c>
      <c r="AF45" s="111">
        <f>SUM(DNK!AF72,   FIN!AF72,  ISL!AF72,   NOR!AF72,   SWE!AF72)</f>
        <v>5.3486451276775329</v>
      </c>
      <c r="AG45" s="111">
        <f>SUM(DNK!AG72,   FIN!AG72,  ISL!AG72,   NOR!AG72,   SWE!AG72)</f>
        <v>4.937793912573806</v>
      </c>
      <c r="AH45" s="111">
        <f>SUM(DNK!AH72,   FIN!AH72,  ISL!AH72,   NOR!AH72,   SWE!AH72)</f>
        <v>4.526942697470079</v>
      </c>
      <c r="AI45" s="111">
        <f>SUM(DNK!AI72,   FIN!AI72,  ISL!AI72,   NOR!AI72,   SWE!AI72)</f>
        <v>4.2139983247806061</v>
      </c>
      <c r="AJ45" s="111">
        <f>SUM(DNK!AJ72,   FIN!AJ72,  ISL!AJ72,   NOR!AJ72,   SWE!AJ72)</f>
        <v>3.9010539520911331</v>
      </c>
      <c r="AK45" s="111">
        <f>SUM(DNK!AK72,   FIN!AK72,  ISL!AK72,   NOR!AK72,   SWE!AK72)</f>
        <v>3.5881095794016593</v>
      </c>
      <c r="AL45" s="111">
        <f>SUM(DNK!AL72,   FIN!AL72,  ISL!AL72,   NOR!AL72,   SWE!AL72)</f>
        <v>3.2751652067121859</v>
      </c>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38"/>
      <c r="BM45" s="38"/>
      <c r="BN45" s="38"/>
      <c r="BO45" s="38"/>
      <c r="BP45" s="38"/>
      <c r="BQ45" s="38"/>
    </row>
    <row r="46" spans="2:69" x14ac:dyDescent="0.3">
      <c r="B46" s="109" t="s">
        <v>140</v>
      </c>
      <c r="C46" s="120">
        <f>SUM(DNK!C73,   FIN!C73,  ISL!C73,   NOR!C73,   SWE!C73)</f>
        <v>33.780911272627037</v>
      </c>
      <c r="D46" s="120">
        <f>SUM(DNK!D73,   FIN!D73,  ISL!D73,   NOR!D73,   SWE!D73)</f>
        <v>32.689371094860675</v>
      </c>
      <c r="E46" s="120">
        <f>SUM(DNK!E73,   FIN!E73,  ISL!E73,   NOR!E73,   SWE!E73)</f>
        <v>31.881949714205604</v>
      </c>
      <c r="F46" s="120">
        <f>SUM(DNK!F73,   FIN!F73,  ISL!F73,   NOR!F73,   SWE!F73)</f>
        <v>32.407125335797176</v>
      </c>
      <c r="G46" s="120">
        <f>SUM(DNK!G73,   FIN!G73,  ISL!G73,   NOR!G73,   SWE!G73)</f>
        <v>32.429928519072192</v>
      </c>
      <c r="H46" s="120">
        <f>SUM(DNK!H73,   FIN!H73,  ISL!H73,   NOR!H73,   SWE!H73)</f>
        <v>32.180948166756266</v>
      </c>
      <c r="I46" s="120">
        <f>SUM(DNK!I73,   FIN!I73,  ISL!I73,   NOR!I73,   SWE!I73)</f>
        <v>31.999559708843517</v>
      </c>
      <c r="J46" s="120">
        <f>SUM(DNK!J73,   FIN!J73,  ISL!J73,   NOR!J73,   SWE!J73)</f>
        <v>32.049859132395675</v>
      </c>
      <c r="K46" s="120">
        <f>SUM(DNK!K73,   FIN!K73,  ISL!K73,   NOR!K73,   SWE!K73)</f>
        <v>31.717791711865246</v>
      </c>
      <c r="L46" s="120">
        <f>SUM(DNK!L73,   FIN!L73,  ISL!L73,   NOR!L73,   SWE!L73)</f>
        <v>31.167683753034087</v>
      </c>
      <c r="M46" s="120">
        <f>SUM(DNK!M73,   FIN!M73,  ISL!M73,   NOR!M73,   SWE!M73)</f>
        <v>30.895512570972791</v>
      </c>
      <c r="N46" s="120">
        <f>SUM(DNK!N73,   FIN!N73,  ISL!N73,   NOR!N73,   SWE!N73)</f>
        <v>30.827027340337811</v>
      </c>
      <c r="O46" s="120">
        <f>SUM(DNK!O73,   FIN!O73,  ISL!O73,   NOR!O73,   SWE!O73)</f>
        <v>30.739926868093224</v>
      </c>
      <c r="P46" s="120">
        <f>SUM(DNK!P73,   FIN!P73,  ISL!P73,   NOR!P73,   SWE!P73)</f>
        <v>30.368278339968992</v>
      </c>
      <c r="Q46" s="120">
        <f>SUM(DNK!Q73,   FIN!Q73,  ISL!Q73,   NOR!Q73,   SWE!Q73)</f>
        <v>30.294927263040197</v>
      </c>
      <c r="R46" s="120">
        <f>SUM(DNK!R73,   FIN!R73,  ISL!R73,   NOR!R73,   SWE!R73)</f>
        <v>30.024286903595389</v>
      </c>
      <c r="S46" s="120">
        <f>SUM(DNK!S73,   FIN!S73,  ISL!S73,   NOR!S73,   SWE!S73)</f>
        <v>29.483510402550639</v>
      </c>
      <c r="T46" s="120">
        <f>SUM(DNK!T73,   FIN!T73,  ISL!T73,   NOR!T73,   SWE!T73)</f>
        <v>29.710487081221387</v>
      </c>
      <c r="U46" s="120">
        <f>SUM(DNK!U73,   FIN!U73,  ISL!U73,   NOR!U73,   SWE!U73)</f>
        <v>29.864926569133029</v>
      </c>
      <c r="V46" s="120">
        <f>SUM(DNK!V73,   FIN!V73,  ISL!V73,   NOR!V73,   SWE!V73)</f>
        <v>29.351957359163489</v>
      </c>
      <c r="W46" s="120">
        <f>SUM(DNK!W73,   FIN!W73,  ISL!W73,   NOR!W73,   SWE!W73)</f>
        <v>29.406817098863222</v>
      </c>
      <c r="X46" s="120">
        <f>SUM(DNK!X73,   FIN!X73,  ISL!X73,   NOR!X73,   SWE!X73)</f>
        <v>29.180845498866155</v>
      </c>
      <c r="Y46" s="120">
        <f>SUM(DNK!Y73,   FIN!Y73,  ISL!Y73,   NOR!Y73,   SWE!Y73)</f>
        <v>29.100870719417781</v>
      </c>
      <c r="Z46" s="120">
        <f>SUM(DNK!Z73,   FIN!Z73,  ISL!Z73,   NOR!Z73,   SWE!Z73)</f>
        <v>29.315459856025601</v>
      </c>
      <c r="AA46" s="120">
        <f>SUM(DNK!AA73,   FIN!AA73,  ISL!AA73,   NOR!AA73,   SWE!AA73)</f>
        <v>29.655437714758143</v>
      </c>
      <c r="AB46" s="120">
        <f>SUM(DNK!AB73,   FIN!AB73,  ISL!AB73,   NOR!AB73,   SWE!AB73)</f>
        <v>29.563521783707081</v>
      </c>
      <c r="AC46" s="120">
        <f>SUM(DNK!AC73,   FIN!AC73,  ISL!AC73,   NOR!AC73,   SWE!AC73)</f>
        <v>29.860757384685805</v>
      </c>
      <c r="AD46" s="120">
        <f>SUM(DNK!AD73,   FIN!AD73,  ISL!AD73,   NOR!AD73,   SWE!AD73)</f>
        <v>30.05492951829584</v>
      </c>
      <c r="AE46" s="120">
        <f>SUM(DNK!AE73,   FIN!AE73,  ISL!AE73,   NOR!AE73,   SWE!AE73)</f>
        <v>29.544796908756354</v>
      </c>
      <c r="AF46" s="121"/>
      <c r="AG46" s="121"/>
      <c r="AH46" s="121"/>
      <c r="AI46" s="121"/>
      <c r="AJ46" s="121"/>
      <c r="AK46" s="121"/>
      <c r="AL46" s="121"/>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38"/>
      <c r="BM46" s="38"/>
      <c r="BN46" s="38"/>
      <c r="BO46" s="38"/>
      <c r="BP46" s="38"/>
      <c r="BQ46" s="38"/>
    </row>
    <row r="47" spans="2:69" x14ac:dyDescent="0.3">
      <c r="B47" t="s">
        <v>137</v>
      </c>
      <c r="C47" s="121">
        <f>SUM(DNK!C74,   FIN!C74,  ISL!C74,   NOR!C74,   SWE!C74)</f>
        <v>1.6753082779591417</v>
      </c>
      <c r="D47" s="121">
        <f>SUM(DNK!D74,   FIN!D74,  ISL!D74,   NOR!D74,   SWE!D74)</f>
        <v>1.3109272961623677</v>
      </c>
      <c r="E47" s="121">
        <f>SUM(DNK!E74,   FIN!E74,  ISL!E74,   NOR!E74,   SWE!E74)</f>
        <v>0.98207120867636888</v>
      </c>
      <c r="F47" s="121">
        <f>SUM(DNK!F74,   FIN!F74,  ISL!F74,   NOR!F74,   SWE!F74)</f>
        <v>1.151415991482128</v>
      </c>
      <c r="G47" s="121">
        <f>SUM(DNK!G74,   FIN!G74,  ISL!G74,   NOR!G74,   SWE!G74)</f>
        <v>1.2203820252189841</v>
      </c>
      <c r="H47" s="121">
        <f>SUM(DNK!H74,   FIN!H74,  ISL!H74,   NOR!H74,   SWE!H74)</f>
        <v>1.3141632544256618</v>
      </c>
      <c r="I47" s="121">
        <f>SUM(DNK!I74,   FIN!I74,  ISL!I74,   NOR!I74,   SWE!I74)</f>
        <v>1.2734782526502832</v>
      </c>
      <c r="J47" s="121">
        <f>SUM(DNK!J74,   FIN!J74,  ISL!J74,   NOR!J74,   SWE!J74)</f>
        <v>1.3340698405439242</v>
      </c>
      <c r="K47" s="121">
        <f>SUM(DNK!K74,   FIN!K74,  ISL!K74,   NOR!K74,   SWE!K74)</f>
        <v>1.0108252188096927</v>
      </c>
      <c r="L47" s="121">
        <f>SUM(DNK!L74,   FIN!L74,  ISL!L74,   NOR!L74,   SWE!L74)</f>
        <v>1.0467989802726512</v>
      </c>
      <c r="M47" s="121">
        <f>SUM(DNK!M74,   FIN!M74,  ISL!M74,   NOR!M74,   SWE!M74)</f>
        <v>0.91618439210048974</v>
      </c>
      <c r="N47" s="121">
        <f>SUM(DNK!N74,   FIN!N74,  ISL!N74,   NOR!N74,   SWE!N74)</f>
        <v>0.90619467705709411</v>
      </c>
      <c r="O47" s="121">
        <f>SUM(DNK!O74,   FIN!O74,  ISL!O74,   NOR!O74,   SWE!O74)</f>
        <v>0.95325622476915706</v>
      </c>
      <c r="P47" s="121">
        <f>SUM(DNK!P74,   FIN!P74,  ISL!P74,   NOR!P74,   SWE!P74)</f>
        <v>0.78801621638091224</v>
      </c>
      <c r="Q47" s="121">
        <f>SUM(DNK!Q74,   FIN!Q74,  ISL!Q74,   NOR!Q74,   SWE!Q74)</f>
        <v>0.67414435134759376</v>
      </c>
      <c r="R47" s="121">
        <f>SUM(DNK!R74,   FIN!R74,  ISL!R74,   NOR!R74,   SWE!R74)</f>
        <v>0.7421783361346922</v>
      </c>
      <c r="S47" s="121">
        <f>SUM(DNK!S74,   FIN!S74,  ISL!S74,   NOR!S74,   SWE!S74)</f>
        <v>0.7152528096334958</v>
      </c>
      <c r="T47" s="121">
        <f>SUM(DNK!T74,   FIN!T74,  ISL!T74,   NOR!T74,   SWE!T74)</f>
        <v>0.69051395556560191</v>
      </c>
      <c r="U47" s="121">
        <f>SUM(DNK!U74,   FIN!U74,  ISL!U74,   NOR!U74,   SWE!U74)</f>
        <v>0.76383824683563917</v>
      </c>
      <c r="V47" s="121">
        <f>SUM(DNK!V74,   FIN!V74,  ISL!V74,   NOR!V74,   SWE!V74)</f>
        <v>0.73355465970979705</v>
      </c>
      <c r="W47" s="121">
        <f>SUM(DNK!W74,   FIN!W74,  ISL!W74,   NOR!W74,   SWE!W74)</f>
        <v>0.63975022139937121</v>
      </c>
      <c r="X47" s="121">
        <f>SUM(DNK!X74,   FIN!X74,  ISL!X74,   NOR!X74,   SWE!X74)</f>
        <v>0.57169819113475306</v>
      </c>
      <c r="Y47" s="121">
        <f>SUM(DNK!Y74,   FIN!Y74,  ISL!Y74,   NOR!Y74,   SWE!Y74)</f>
        <v>0.62177747795195193</v>
      </c>
      <c r="Z47" s="121">
        <f>SUM(DNK!Z74,   FIN!Z74,  ISL!Z74,   NOR!Z74,   SWE!Z74)</f>
        <v>0.7805270095598098</v>
      </c>
      <c r="AA47" s="121">
        <f>SUM(DNK!AA74,   FIN!AA74,  ISL!AA74,   NOR!AA74,   SWE!AA74)</f>
        <v>0.68034856694376078</v>
      </c>
      <c r="AB47" s="121">
        <f>SUM(DNK!AB74,   FIN!AB74,  ISL!AB74,   NOR!AB74,   SWE!AB74)</f>
        <v>0.57747737345426708</v>
      </c>
      <c r="AC47" s="121">
        <f>SUM(DNK!AC74,   FIN!AC74,  ISL!AC74,   NOR!AC74,   SWE!AC74)</f>
        <v>0.70571470298298755</v>
      </c>
      <c r="AD47" s="121">
        <f>SUM(DNK!AD74,   FIN!AD74,  ISL!AD74,   NOR!AD74,   SWE!AD74)</f>
        <v>0.64266538497593451</v>
      </c>
      <c r="AE47" s="121">
        <f>SUM(DNK!AE74,   FIN!AE74,  ISL!AE74,   NOR!AE74,   SWE!AE74)</f>
        <v>0.68387089810771373</v>
      </c>
      <c r="AF47" s="121"/>
      <c r="AG47" s="121"/>
      <c r="AH47" s="121"/>
      <c r="AI47" s="121"/>
      <c r="AJ47" s="121"/>
      <c r="AK47" s="121"/>
      <c r="AL47" s="121"/>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38"/>
      <c r="BM47" s="38"/>
      <c r="BN47" s="38"/>
      <c r="BO47" s="38"/>
      <c r="BP47" s="38"/>
      <c r="BQ47" s="38"/>
    </row>
    <row r="48" spans="2:69" x14ac:dyDescent="0.3">
      <c r="B48" t="s">
        <v>138</v>
      </c>
      <c r="C48" s="122">
        <f>SUM(DNK!C75,   FIN!C75,  ISL!C75,   NOR!C75,   SWE!C75)</f>
        <v>32.105602994667898</v>
      </c>
      <c r="D48" s="122">
        <f>SUM(DNK!D75,   FIN!D75,  ISL!D75,   NOR!D75,   SWE!D75)</f>
        <v>31.378443798698303</v>
      </c>
      <c r="E48" s="122">
        <f>SUM(DNK!E75,   FIN!E75,  ISL!E75,   NOR!E75,   SWE!E75)</f>
        <v>30.89987850552923</v>
      </c>
      <c r="F48" s="122">
        <f>SUM(DNK!F75,   FIN!F75,  ISL!F75,   NOR!F75,   SWE!F75)</f>
        <v>31.255709344315047</v>
      </c>
      <c r="G48" s="122">
        <f>SUM(DNK!G75,   FIN!G75,  ISL!G75,   NOR!G75,   SWE!G75)</f>
        <v>31.20954649385321</v>
      </c>
      <c r="H48" s="122">
        <f>SUM(DNK!H75,   FIN!H75,  ISL!H75,   NOR!H75,   SWE!H75)</f>
        <v>30.866784912330612</v>
      </c>
      <c r="I48" s="122">
        <f>SUM(DNK!I75,   FIN!I75,  ISL!I75,   NOR!I75,   SWE!I75)</f>
        <v>30.726081456193235</v>
      </c>
      <c r="J48" s="122">
        <f>SUM(DNK!J75,   FIN!J75,  ISL!J75,   NOR!J75,   SWE!J75)</f>
        <v>30.715789291851756</v>
      </c>
      <c r="K48" s="122">
        <f>SUM(DNK!K75,   FIN!K75,  ISL!K75,   NOR!K75,   SWE!K75)</f>
        <v>30.706966493055553</v>
      </c>
      <c r="L48" s="122">
        <f>SUM(DNK!L75,   FIN!L75,  ISL!L75,   NOR!L75,   SWE!L75)</f>
        <v>30.120884772761435</v>
      </c>
      <c r="M48" s="122">
        <f>SUM(DNK!M75,   FIN!M75,  ISL!M75,   NOR!M75,   SWE!M75)</f>
        <v>29.979328178872301</v>
      </c>
      <c r="N48" s="122">
        <f>SUM(DNK!N75,   FIN!N75,  ISL!N75,   NOR!N75,   SWE!N75)</f>
        <v>29.920832663280716</v>
      </c>
      <c r="O48" s="122">
        <f>SUM(DNK!O75,   FIN!O75,  ISL!O75,   NOR!O75,   SWE!O75)</f>
        <v>29.786670643324072</v>
      </c>
      <c r="P48" s="122">
        <f>SUM(DNK!P75,   FIN!P75,  ISL!P75,   NOR!P75,   SWE!P75)</f>
        <v>29.580262123588078</v>
      </c>
      <c r="Q48" s="122">
        <f>SUM(DNK!Q75,   FIN!Q75,  ISL!Q75,   NOR!Q75,   SWE!Q75)</f>
        <v>29.620782911692601</v>
      </c>
      <c r="R48" s="122">
        <f>SUM(DNK!R75,   FIN!R75,  ISL!R75,   NOR!R75,   SWE!R75)</f>
        <v>29.2821085674607</v>
      </c>
      <c r="S48" s="122">
        <f>SUM(DNK!S75,   FIN!S75,  ISL!S75,   NOR!S75,   SWE!S75)</f>
        <v>28.768257592917138</v>
      </c>
      <c r="T48" s="122">
        <f>SUM(DNK!T75,   FIN!T75,  ISL!T75,   NOR!T75,   SWE!T75)</f>
        <v>29.019973125655785</v>
      </c>
      <c r="U48" s="122">
        <f>SUM(DNK!U75,   FIN!U75,  ISL!U75,   NOR!U75,   SWE!U75)</f>
        <v>29.10108832229739</v>
      </c>
      <c r="V48" s="122">
        <f>SUM(DNK!V75,   FIN!V75,  ISL!V75,   NOR!V75,   SWE!V75)</f>
        <v>28.618402699453689</v>
      </c>
      <c r="W48" s="122">
        <f>SUM(DNK!W75,   FIN!W75,  ISL!W75,   NOR!W75,   SWE!W75)</f>
        <v>28.767066877463847</v>
      </c>
      <c r="X48" s="122">
        <f>SUM(DNK!X75,   FIN!X75,  ISL!X75,   NOR!X75,   SWE!X75)</f>
        <v>28.609147307731401</v>
      </c>
      <c r="Y48" s="122">
        <f>SUM(DNK!Y75,   FIN!Y75,  ISL!Y75,   NOR!Y75,   SWE!Y75)</f>
        <v>28.479093241465826</v>
      </c>
      <c r="Z48" s="122">
        <f>SUM(DNK!Z75,   FIN!Z75,  ISL!Z75,   NOR!Z75,   SWE!Z75)</f>
        <v>28.534932846465793</v>
      </c>
      <c r="AA48" s="122">
        <f>SUM(DNK!AA75,   FIN!AA75,  ISL!AA75,   NOR!AA75,   SWE!AA75)</f>
        <v>28.97508914781438</v>
      </c>
      <c r="AB48" s="122">
        <f>SUM(DNK!AB75,   FIN!AB75,  ISL!AB75,   NOR!AB75,   SWE!AB75)</f>
        <v>28.986044410252816</v>
      </c>
      <c r="AC48" s="122">
        <f>SUM(DNK!AC75,   FIN!AC75,  ISL!AC75,   NOR!AC75,   SWE!AC75)</f>
        <v>29.155042681702817</v>
      </c>
      <c r="AD48" s="122">
        <f>SUM(DNK!AD75,   FIN!AD75,  ISL!AD75,   NOR!AD75,   SWE!AD75)</f>
        <v>29.412264133319908</v>
      </c>
      <c r="AE48" s="122">
        <f>SUM(DNK!AE75,   FIN!AE75,  ISL!AE75,   NOR!AE75,   SWE!AE75)</f>
        <v>28.86092601064864</v>
      </c>
      <c r="AF48" s="111">
        <f>SUM(DNK!AF75,   FIN!AF75,  ISL!AF75,   NOR!AF75,   SWE!AF75)</f>
        <v>28.328345091563136</v>
      </c>
      <c r="AG48" s="111">
        <f>SUM(DNK!AG75,   FIN!AG75,  ISL!AG75,   NOR!AG75,   SWE!AG75)</f>
        <v>26.971013118795391</v>
      </c>
      <c r="AH48" s="111">
        <f>SUM(DNK!AH75,   FIN!AH75,  ISL!AH75,   NOR!AH75,   SWE!AH75)</f>
        <v>25.613681146027631</v>
      </c>
      <c r="AI48" s="111">
        <f>SUM(DNK!AI75,   FIN!AI75,  ISL!AI75,   NOR!AI75,   SWE!AI75)</f>
        <v>24.057490246424152</v>
      </c>
      <c r="AJ48" s="111">
        <f>SUM(DNK!AJ75,   FIN!AJ75,  ISL!AJ75,   NOR!AJ75,   SWE!AJ75)</f>
        <v>22.501299346820669</v>
      </c>
      <c r="AK48" s="111">
        <f>SUM(DNK!AK75,   FIN!AK75,  ISL!AK75,   NOR!AK75,   SWE!AK75)</f>
        <v>20.945108447217191</v>
      </c>
      <c r="AL48" s="111">
        <f>SUM(DNK!AL75,   FIN!AL75,  ISL!AL75,   NOR!AL75,   SWE!AL75)</f>
        <v>19.388917547613708</v>
      </c>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38"/>
      <c r="BM48" s="38"/>
      <c r="BN48" s="38"/>
      <c r="BO48" s="38"/>
      <c r="BP48" s="38"/>
      <c r="BQ48" s="38"/>
    </row>
    <row r="49" spans="2:69" x14ac:dyDescent="0.3">
      <c r="B49" s="109" t="s">
        <v>141</v>
      </c>
      <c r="C49" s="120">
        <f>SUM(DNK!C76,   FIN!C76,  ISL!C76,   NOR!C76,   SWE!C76)</f>
        <v>-43.544752661573845</v>
      </c>
      <c r="D49" s="120">
        <f>SUM(DNK!D76,   FIN!D76,  ISL!D76,   NOR!D76,   SWE!D76)</f>
        <v>-58.621403408522035</v>
      </c>
      <c r="E49" s="120">
        <f>SUM(DNK!E76,   FIN!E76,  ISL!E76,   NOR!E76,   SWE!E76)</f>
        <v>-52.102576699610324</v>
      </c>
      <c r="F49" s="120">
        <f>SUM(DNK!F76,   FIN!F76,  ISL!F76,   NOR!F76,   SWE!F76)</f>
        <v>-48.247590262704826</v>
      </c>
      <c r="G49" s="120">
        <f>SUM(DNK!G76,   FIN!G76,  ISL!G76,   NOR!G76,   SWE!G76)</f>
        <v>-46.911105284131999</v>
      </c>
      <c r="H49" s="120">
        <f>SUM(DNK!H76,   FIN!H76,  ISL!H76,   NOR!H76,   SWE!H76)</f>
        <v>-48.294130350041243</v>
      </c>
      <c r="I49" s="120">
        <f>SUM(DNK!I76,   FIN!I76,  ISL!I76,   NOR!I76,   SWE!I76)</f>
        <v>-61.379301097780434</v>
      </c>
      <c r="J49" s="120">
        <f>SUM(DNK!J76,   FIN!J76,  ISL!J76,   NOR!J76,   SWE!J76)</f>
        <v>-57.561668954960481</v>
      </c>
      <c r="K49" s="120">
        <f>SUM(DNK!K76,   FIN!K76,  ISL!K76,   NOR!K76,   SWE!K76)</f>
        <v>-59.596923078653489</v>
      </c>
      <c r="L49" s="120">
        <f>SUM(DNK!L76,   FIN!L76,  ISL!L76,   NOR!L76,   SWE!L76)</f>
        <v>-63.386128996723912</v>
      </c>
      <c r="M49" s="120">
        <f>SUM(DNK!M76,   FIN!M76,  ISL!M76,   NOR!M76,   SWE!M76)</f>
        <v>-68.692882415040316</v>
      </c>
      <c r="N49" s="120">
        <f>SUM(DNK!N76,   FIN!N76,  ISL!N76,   NOR!N76,   SWE!N76)</f>
        <v>-73.350314454344868</v>
      </c>
      <c r="O49" s="120">
        <f>SUM(DNK!O76,   FIN!O76,  ISL!O76,   NOR!O76,   SWE!O76)</f>
        <v>-73.651713955802336</v>
      </c>
      <c r="P49" s="120">
        <f>SUM(DNK!P76,   FIN!P76,  ISL!P76,   NOR!P76,   SWE!P76)</f>
        <v>-73.378125452028087</v>
      </c>
      <c r="Q49" s="120">
        <f>SUM(DNK!Q76,   FIN!Q76,  ISL!Q76,   NOR!Q76,   SWE!Q76)</f>
        <v>-68.066852994732585</v>
      </c>
      <c r="R49" s="120">
        <f>SUM(DNK!R76,   FIN!R76,  ISL!R76,   NOR!R76,   SWE!R76)</f>
        <v>-66.637474155984648</v>
      </c>
      <c r="S49" s="120">
        <f>SUM(DNK!S76,   FIN!S76,  ISL!S76,   NOR!S76,   SWE!S76)</f>
        <v>-84.663239238204397</v>
      </c>
      <c r="T49" s="120">
        <f>SUM(DNK!T76,   FIN!T76,  ISL!T76,   NOR!T76,   SWE!T76)</f>
        <v>-77.063750956271676</v>
      </c>
      <c r="U49" s="120">
        <f>SUM(DNK!U76,   FIN!U76,  ISL!U76,   NOR!U76,   SWE!U76)</f>
        <v>-81.999757701921908</v>
      </c>
      <c r="V49" s="120">
        <f>SUM(DNK!V76,   FIN!V76,  ISL!V76,   NOR!V76,   SWE!V76)</f>
        <v>-93.454327781429498</v>
      </c>
      <c r="W49" s="120">
        <f>SUM(DNK!W76,   FIN!W76,  ISL!W76,   NOR!W76,   SWE!W76)</f>
        <v>-84.221932695562373</v>
      </c>
      <c r="X49" s="120">
        <f>SUM(DNK!X76,   FIN!X76,  ISL!X76,   NOR!X76,   SWE!X76)</f>
        <v>-86.302830799894849</v>
      </c>
      <c r="Y49" s="120">
        <f>SUM(DNK!Y76,   FIN!Y76,  ISL!Y76,   NOR!Y76,   SWE!Y76)</f>
        <v>-84.533092831373708</v>
      </c>
      <c r="Z49" s="120">
        <f>SUM(DNK!Z76,   FIN!Z76,  ISL!Z76,   NOR!Z76,   SWE!Z76)</f>
        <v>-75.709865653995777</v>
      </c>
      <c r="AA49" s="120">
        <f>SUM(DNK!AA76,   FIN!AA76,  ISL!AA76,   NOR!AA76,   SWE!AA76)</f>
        <v>-73.72867632749265</v>
      </c>
      <c r="AB49" s="120">
        <f>SUM(DNK!AB76,   FIN!AB76,  ISL!AB76,   NOR!AB76,   SWE!AB76)</f>
        <v>-67.792487628422009</v>
      </c>
      <c r="AC49" s="120">
        <f>SUM(DNK!AC76,   FIN!AC76,  ISL!AC76,   NOR!AC76,   SWE!AC76)</f>
        <v>-68.078387494756711</v>
      </c>
      <c r="AD49" s="120">
        <f>SUM(DNK!AD76,   FIN!AD76,  ISL!AD76,   NOR!AD76,   SWE!AD76)</f>
        <v>-69.731563665253248</v>
      </c>
      <c r="AE49" s="120">
        <f>SUM(DNK!AE76,   FIN!AE76,  ISL!AE76,   NOR!AE76,   SWE!AE76)</f>
        <v>-60.32474340095898</v>
      </c>
      <c r="AF49" s="111">
        <f>SUM(DNK!AF76,   FIN!AF76,  ISL!AF76,   NOR!AF76,   SWE!AF76)</f>
        <v>-69.12294056345408</v>
      </c>
      <c r="AG49" s="111">
        <f>SUM(DNK!AG76,   FIN!AG76,  ISL!AG76,   NOR!AG76,   SWE!AG76)</f>
        <v>-74.253011190894782</v>
      </c>
      <c r="AH49" s="111">
        <f>SUM(DNK!AH76,   FIN!AH76,  ISL!AH76,   NOR!AH76,   SWE!AH76)</f>
        <v>-74.738135526423449</v>
      </c>
      <c r="AI49" s="111">
        <f>SUM(DNK!AI76,   FIN!AI76,  ISL!AI76,   NOR!AI76,   SWE!AI76)</f>
        <v>-74.303529603304668</v>
      </c>
      <c r="AJ49" s="111">
        <f>SUM(DNK!AJ76,   FIN!AJ76,  ISL!AJ76,   NOR!AJ76,   SWE!AJ76)</f>
        <v>-75.426423460666769</v>
      </c>
      <c r="AK49" s="111">
        <f>SUM(DNK!AK76,   FIN!AK76,  ISL!AK76,   NOR!AK76,   SWE!AK76)</f>
        <v>-75.994684686455983</v>
      </c>
      <c r="AL49" s="111">
        <f>SUM(DNK!AL76,   FIN!AL76,  ISL!AL76,   NOR!AL76,   SWE!AL76)</f>
        <v>-76.562945912245198</v>
      </c>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38"/>
      <c r="BM49" s="38"/>
      <c r="BN49" s="38"/>
      <c r="BO49" s="38"/>
      <c r="BP49" s="38"/>
      <c r="BQ49" s="38"/>
    </row>
    <row r="50" spans="2:69" x14ac:dyDescent="0.3">
      <c r="B50" s="109" t="s">
        <v>142</v>
      </c>
      <c r="C50" s="120">
        <f>SUM(DNK!C77,   FIN!C77,  ISL!C77,   NOR!C77,   SWE!C77)</f>
        <v>12.647421588263486</v>
      </c>
      <c r="D50" s="120">
        <f>SUM(DNK!D77,   FIN!D77,  ISL!D77,   NOR!D77,   SWE!D77)</f>
        <v>12.760078851823</v>
      </c>
      <c r="E50" s="120">
        <f>SUM(DNK!E77,   FIN!E77,  ISL!E77,   NOR!E77,   SWE!E77)</f>
        <v>12.75115344948539</v>
      </c>
      <c r="F50" s="120">
        <f>SUM(DNK!F77,   FIN!F77,  ISL!F77,   NOR!F77,   SWE!F77)</f>
        <v>12.622581776343566</v>
      </c>
      <c r="G50" s="120">
        <f>SUM(DNK!G77,   FIN!G77,  ISL!G77,   NOR!G77,   SWE!G77)</f>
        <v>12.359371709303945</v>
      </c>
      <c r="H50" s="120">
        <f>SUM(DNK!H77,   FIN!H77,  ISL!H77,   NOR!H77,   SWE!H77)</f>
        <v>12.173160407388458</v>
      </c>
      <c r="I50" s="120">
        <f>SUM(DNK!I77,   FIN!I77,  ISL!I77,   NOR!I77,   SWE!I77)</f>
        <v>11.958408113424932</v>
      </c>
      <c r="J50" s="120">
        <f>SUM(DNK!J77,   FIN!J77,  ISL!J77,   NOR!J77,   SWE!J77)</f>
        <v>11.68760138752754</v>
      </c>
      <c r="K50" s="120">
        <f>SUM(DNK!K77,   FIN!K77,  ISL!K77,   NOR!K77,   SWE!K77)</f>
        <v>11.24283927515229</v>
      </c>
      <c r="L50" s="120">
        <f>SUM(DNK!L77,   FIN!L77,  ISL!L77,   NOR!L77,   SWE!L77)</f>
        <v>10.957308274408447</v>
      </c>
      <c r="M50" s="120">
        <f>SUM(DNK!M77,   FIN!M77,  ISL!M77,   NOR!M77,   SWE!M77)</f>
        <v>10.67922787250013</v>
      </c>
      <c r="N50" s="120">
        <f>SUM(DNK!N77,   FIN!N77,  ISL!N77,   NOR!N77,   SWE!N77)</f>
        <v>10.457684975801476</v>
      </c>
      <c r="O50" s="120">
        <f>SUM(DNK!O77,   FIN!O77,  ISL!O77,   NOR!O77,   SWE!O77)</f>
        <v>9.9845630833660568</v>
      </c>
      <c r="P50" s="120">
        <f>SUM(DNK!P77,   FIN!P77,  ISL!P77,   NOR!P77,   SWE!P77)</f>
        <v>9.6526591190282272</v>
      </c>
      <c r="Q50" s="120">
        <f>SUM(DNK!Q77,   FIN!Q77,  ISL!Q77,   NOR!Q77,   SWE!Q77)</f>
        <v>9.1747508334289112</v>
      </c>
      <c r="R50" s="120">
        <f>SUM(DNK!R77,   FIN!R77,  ISL!R77,   NOR!R77,   SWE!R77)</f>
        <v>8.6854889632210526</v>
      </c>
      <c r="S50" s="120">
        <f>SUM(DNK!S77,   FIN!S77,  ISL!S77,   NOR!S77,   SWE!S77)</f>
        <v>8.7726805675072796</v>
      </c>
      <c r="T50" s="120">
        <f>SUM(DNK!T77,   FIN!T77,  ISL!T77,   NOR!T77,   SWE!T77)</f>
        <v>8.4758010095922458</v>
      </c>
      <c r="U50" s="120">
        <f>SUM(DNK!U77,   FIN!U77,  ISL!U77,   NOR!U77,   SWE!U77)</f>
        <v>7.9933574590840042</v>
      </c>
      <c r="V50" s="120">
        <f>SUM(DNK!V77,   FIN!V77,  ISL!V77,   NOR!V77,   SWE!V77)</f>
        <v>7.7552364201898749</v>
      </c>
      <c r="W50" s="120">
        <f>SUM(DNK!W77,   FIN!W77,  ISL!W77,   NOR!W77,   SWE!W77)</f>
        <v>7.5194393849016334</v>
      </c>
      <c r="X50" s="120">
        <f>SUM(DNK!X77,   FIN!X77,  ISL!X77,   NOR!X77,   SWE!X77)</f>
        <v>7.2871884490556091</v>
      </c>
      <c r="Y50" s="120">
        <f>SUM(DNK!Y77,   FIN!Y77,  ISL!Y77,   NOR!Y77,   SWE!Y77)</f>
        <v>7.0255662681343329</v>
      </c>
      <c r="Z50" s="120">
        <f>SUM(DNK!Z77,   FIN!Z77,  ISL!Z77,   NOR!Z77,   SWE!Z77)</f>
        <v>6.7699727652197454</v>
      </c>
      <c r="AA50" s="120">
        <f>SUM(DNK!AA77,   FIN!AA77,  ISL!AA77,   NOR!AA77,   SWE!AA77)</f>
        <v>6.45960627854872</v>
      </c>
      <c r="AB50" s="120">
        <f>SUM(DNK!AB77,   FIN!AB77,  ISL!AB77,   NOR!AB77,   SWE!AB77)</f>
        <v>6.211026090341317</v>
      </c>
      <c r="AC50" s="120">
        <f>SUM(DNK!AC77,   FIN!AC77,  ISL!AC77,   NOR!AC77,   SWE!AC77)</f>
        <v>5.9644642572691779</v>
      </c>
      <c r="AD50" s="120">
        <f>SUM(DNK!AD77,   FIN!AD77,  ISL!AD77,   NOR!AD77,   SWE!AD77)</f>
        <v>5.7514114386528163</v>
      </c>
      <c r="AE50" s="120">
        <f>SUM(DNK!AE77,   FIN!AE77,  ISL!AE77,   NOR!AE77,   SWE!AE77)</f>
        <v>5.6503473448014896</v>
      </c>
      <c r="AF50" s="111">
        <f>SUM(DNK!AF77,   FIN!AF77,  ISL!AF77,   NOR!AF77,   SWE!AF77)</f>
        <v>5.3463413079072177</v>
      </c>
      <c r="AG50" s="111">
        <f>SUM(DNK!AG77,   FIN!AG77,  ISL!AG77,   NOR!AG77,   SWE!AG77)</f>
        <v>4.6090084651284222</v>
      </c>
      <c r="AH50" s="111">
        <f>SUM(DNK!AH77,   FIN!AH77,  ISL!AH77,   NOR!AH77,   SWE!AH77)</f>
        <v>3.8716756223496267</v>
      </c>
      <c r="AI50" s="111">
        <f>SUM(DNK!AI77,   FIN!AI77,  ISL!AI77,   NOR!AI77,   SWE!AI77)</f>
        <v>3.4214122442069765</v>
      </c>
      <c r="AJ50" s="111">
        <f>SUM(DNK!AJ77,   FIN!AJ77,  ISL!AJ77,   NOR!AJ77,   SWE!AJ77)</f>
        <v>2.9711488660643264</v>
      </c>
      <c r="AK50" s="111">
        <f>SUM(DNK!AK77,   FIN!AK77,  ISL!AK77,   NOR!AK77,   SWE!AK77)</f>
        <v>2.5208854879216753</v>
      </c>
      <c r="AL50" s="111">
        <f>SUM(DNK!AL77,   FIN!AL77,  ISL!AL77,   NOR!AL77,   SWE!AL77)</f>
        <v>2.0706221097790252</v>
      </c>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38"/>
      <c r="BM50" s="38"/>
      <c r="BN50" s="38"/>
      <c r="BO50" s="38"/>
      <c r="BP50" s="38"/>
      <c r="BQ50" s="38"/>
    </row>
    <row r="51" spans="2:69" x14ac:dyDescent="0.3">
      <c r="B51" s="128" t="s">
        <v>143</v>
      </c>
      <c r="C51" s="121">
        <f>SUM(DNK!C78,   FIN!C78,  ISL!C78,   NOR!C78,   SWE!C78)</f>
        <v>0</v>
      </c>
      <c r="D51" s="121">
        <f>SUM(DNK!D78,   FIN!D78,  ISL!D78,   NOR!D78,   SWE!D78)</f>
        <v>0</v>
      </c>
      <c r="E51" s="121">
        <f>SUM(DNK!E78,   FIN!E78,  ISL!E78,   NOR!E78,   SWE!E78)</f>
        <v>0</v>
      </c>
      <c r="F51" s="121">
        <f>SUM(DNK!F78,   FIN!F78,  ISL!F78,   NOR!F78,   SWE!F78)</f>
        <v>0</v>
      </c>
      <c r="G51" s="121">
        <f>SUM(DNK!G78,   FIN!G78,  ISL!G78,   NOR!G78,   SWE!G78)</f>
        <v>0</v>
      </c>
      <c r="H51" s="121">
        <f>SUM(DNK!H78,   FIN!H78,  ISL!H78,   NOR!H78,   SWE!H78)</f>
        <v>0</v>
      </c>
      <c r="I51" s="121">
        <f>SUM(DNK!I78,   FIN!I78,  ISL!I78,   NOR!I78,   SWE!I78)</f>
        <v>0</v>
      </c>
      <c r="J51" s="121">
        <f>SUM(DNK!J78,   FIN!J78,  ISL!J78,   NOR!J78,   SWE!J78)</f>
        <v>0</v>
      </c>
      <c r="K51" s="121">
        <f>SUM(DNK!K78,   FIN!K78,  ISL!K78,   NOR!K78,   SWE!K78)</f>
        <v>0</v>
      </c>
      <c r="L51" s="121">
        <f>SUM(DNK!L78,   FIN!L78,  ISL!L78,   NOR!L78,   SWE!L78)</f>
        <v>0</v>
      </c>
      <c r="M51" s="121">
        <f>SUM(DNK!M78,   FIN!M78,  ISL!M78,   NOR!M78,   SWE!M78)</f>
        <v>0</v>
      </c>
      <c r="N51" s="121">
        <f>SUM(DNK!N78,   FIN!N78,  ISL!N78,   NOR!N78,   SWE!N78)</f>
        <v>0</v>
      </c>
      <c r="O51" s="121">
        <f>SUM(DNK!O78,   FIN!O78,  ISL!O78,   NOR!O78,   SWE!O78)</f>
        <v>0</v>
      </c>
      <c r="P51" s="121">
        <f>SUM(DNK!P78,   FIN!P78,  ISL!P78,   NOR!P78,   SWE!P78)</f>
        <v>0</v>
      </c>
      <c r="Q51" s="121">
        <f>SUM(DNK!Q78,   FIN!Q78,  ISL!Q78,   NOR!Q78,   SWE!Q78)</f>
        <v>0</v>
      </c>
      <c r="R51" s="121">
        <f>SUM(DNK!R78,   FIN!R78,  ISL!R78,   NOR!R78,   SWE!R78)</f>
        <v>0</v>
      </c>
      <c r="S51" s="121">
        <f>SUM(DNK!S78,   FIN!S78,  ISL!S78,   NOR!S78,   SWE!S78)</f>
        <v>0</v>
      </c>
      <c r="T51" s="121">
        <f>SUM(DNK!T78,   FIN!T78,  ISL!T78,   NOR!T78,   SWE!T78)</f>
        <v>0</v>
      </c>
      <c r="U51" s="121">
        <f>SUM(DNK!U78,   FIN!U78,  ISL!U78,   NOR!U78,   SWE!U78)</f>
        <v>0</v>
      </c>
      <c r="V51" s="121">
        <f>SUM(DNK!V78,   FIN!V78,  ISL!V78,   NOR!V78,   SWE!V78)</f>
        <v>0</v>
      </c>
      <c r="W51" s="121">
        <f>SUM(DNK!W78,   FIN!W78,  ISL!W78,   NOR!W78,   SWE!W78)</f>
        <v>0</v>
      </c>
      <c r="X51" s="121">
        <f>SUM(DNK!X78,   FIN!X78,  ISL!X78,   NOR!X78,   SWE!X78)</f>
        <v>0</v>
      </c>
      <c r="Y51" s="121">
        <f>SUM(DNK!Y78,   FIN!Y78,  ISL!Y78,   NOR!Y78,   SWE!Y78)</f>
        <v>0</v>
      </c>
      <c r="Z51" s="121">
        <f>SUM(DNK!Z78,   FIN!Z78,  ISL!Z78,   NOR!Z78,   SWE!Z78)</f>
        <v>0</v>
      </c>
      <c r="AA51" s="121">
        <f>SUM(DNK!AA78,   FIN!AA78,  ISL!AA78,   NOR!AA78,   SWE!AA78)</f>
        <v>0</v>
      </c>
      <c r="AB51" s="121">
        <f>SUM(DNK!AB78,   FIN!AB78,  ISL!AB78,   NOR!AB78,   SWE!AB78)</f>
        <v>0</v>
      </c>
      <c r="AC51" s="121">
        <f>SUM(DNK!AC78,   FIN!AC78,  ISL!AC78,   NOR!AC78,   SWE!AC78)</f>
        <v>0</v>
      </c>
      <c r="AD51" s="121">
        <f>SUM(DNK!AD78,   FIN!AD78,  ISL!AD78,   NOR!AD78,   SWE!AD78)</f>
        <v>0</v>
      </c>
      <c r="AE51" s="121">
        <f>SUM(DNK!AE78,   FIN!AE78,  ISL!AE78,   NOR!AE78,   SWE!AE78)</f>
        <v>0</v>
      </c>
      <c r="AF51" s="121"/>
      <c r="AG51" s="121"/>
      <c r="AH51" s="121"/>
      <c r="AI51" s="121"/>
      <c r="AJ51" s="121"/>
      <c r="AK51" s="121"/>
      <c r="AL51" s="121"/>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38"/>
      <c r="BM51" s="38"/>
      <c r="BN51" s="38"/>
      <c r="BO51" s="38"/>
      <c r="BP51" s="38"/>
      <c r="BQ51" s="38"/>
    </row>
    <row r="52" spans="2:69" x14ac:dyDescent="0.3">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38"/>
      <c r="BM52" s="38"/>
      <c r="BN52" s="38"/>
      <c r="BO52" s="38"/>
      <c r="BP52" s="38"/>
      <c r="BQ52" s="38"/>
    </row>
  </sheetData>
  <pageMargins left="0.7" right="0.7" top="0.75" bottom="0.75" header="0.3" footer="0.3"/>
  <pageSetup paperSize="9" orientation="portrait"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358CE-FEA4-4FA9-9D11-D38CF93EB711}">
  <sheetPr codeName="Sheet13"/>
  <dimension ref="D10:Q34"/>
  <sheetViews>
    <sheetView workbookViewId="0">
      <selection activeCell="AL42" sqref="AL42"/>
    </sheetView>
  </sheetViews>
  <sheetFormatPr defaultRowHeight="14.4" x14ac:dyDescent="0.3"/>
  <cols>
    <col min="4" max="4" width="36.109375" bestFit="1" customWidth="1"/>
  </cols>
  <sheetData>
    <row r="10" spans="4:17" x14ac:dyDescent="0.3">
      <c r="D10" s="38" t="s">
        <v>104</v>
      </c>
    </row>
    <row r="11" spans="4:17" x14ac:dyDescent="0.3">
      <c r="D11" t="s">
        <v>203</v>
      </c>
    </row>
    <row r="12" spans="4:17" x14ac:dyDescent="0.3">
      <c r="E12" t="s">
        <v>204</v>
      </c>
      <c r="L12" t="s">
        <v>205</v>
      </c>
    </row>
    <row r="13" spans="4:17" x14ac:dyDescent="0.3">
      <c r="D13" t="s">
        <v>206</v>
      </c>
      <c r="E13" s="38">
        <v>2005</v>
      </c>
      <c r="F13" s="38">
        <v>2015</v>
      </c>
      <c r="G13" s="38">
        <v>2020</v>
      </c>
      <c r="H13" s="38">
        <v>2025</v>
      </c>
      <c r="I13" s="38">
        <v>2030</v>
      </c>
      <c r="J13" s="38">
        <v>2035</v>
      </c>
      <c r="L13" s="38">
        <v>2005</v>
      </c>
      <c r="M13" s="38">
        <v>2015</v>
      </c>
      <c r="N13" s="38">
        <v>2020</v>
      </c>
      <c r="O13" s="38">
        <v>2025</v>
      </c>
      <c r="P13" s="38">
        <v>2030</v>
      </c>
      <c r="Q13" s="38">
        <v>2035</v>
      </c>
    </row>
    <row r="14" spans="4:17" x14ac:dyDescent="0.3">
      <c r="D14" t="s">
        <v>207</v>
      </c>
      <c r="E14" s="155">
        <f ca="1">INDIRECT($D14&amp;"!"&amp;E$12&amp;"44")</f>
        <v>5.9424806227914537</v>
      </c>
      <c r="F14">
        <v>3.6</v>
      </c>
      <c r="G14">
        <v>2.6</v>
      </c>
      <c r="H14">
        <v>1.9</v>
      </c>
      <c r="I14">
        <v>1.9</v>
      </c>
      <c r="J14">
        <v>0.8</v>
      </c>
      <c r="L14" s="156">
        <f ca="1">E14/$E14-1</f>
        <v>0</v>
      </c>
      <c r="M14" s="156">
        <f t="shared" ref="M14:Q18" ca="1" si="0">F14/$E14-1</f>
        <v>-0.39419238723425298</v>
      </c>
      <c r="N14" s="156">
        <f t="shared" ca="1" si="0"/>
        <v>-0.56247227966918278</v>
      </c>
      <c r="O14" s="156">
        <f t="shared" ca="1" si="0"/>
        <v>-0.68026820437363356</v>
      </c>
      <c r="P14" s="156">
        <f t="shared" ca="1" si="0"/>
        <v>-0.68026820437363356</v>
      </c>
      <c r="Q14" s="156">
        <f t="shared" ca="1" si="0"/>
        <v>-0.86537608605205618</v>
      </c>
    </row>
    <row r="15" spans="4:17" x14ac:dyDescent="0.3">
      <c r="D15" t="s">
        <v>85</v>
      </c>
      <c r="E15" s="155">
        <f t="shared" ref="E15:E18" ca="1" si="1">INDIRECT($D15&amp;"!"&amp;E$12&amp;"44")</f>
        <v>-24.430457812333355</v>
      </c>
      <c r="F15" s="157">
        <v>-20.100000000000001</v>
      </c>
      <c r="G15">
        <v>-30.5</v>
      </c>
      <c r="H15">
        <v>-31.4</v>
      </c>
      <c r="I15">
        <v>-29.9</v>
      </c>
      <c r="J15">
        <v>-34.4</v>
      </c>
      <c r="L15" s="156">
        <f ca="1">E15/$E15-1</f>
        <v>0</v>
      </c>
      <c r="M15" s="156">
        <f t="shared" ca="1" si="0"/>
        <v>-0.17725651502720452</v>
      </c>
      <c r="N15" s="156">
        <f t="shared" ca="1" si="0"/>
        <v>0.24844160655075931</v>
      </c>
      <c r="O15" s="156">
        <f t="shared" ca="1" si="0"/>
        <v>0.28528086707192912</v>
      </c>
      <c r="P15" s="156">
        <f t="shared" ca="1" si="0"/>
        <v>0.22388209953664595</v>
      </c>
      <c r="Q15" s="156">
        <f t="shared" ca="1" si="0"/>
        <v>0.40807840214249569</v>
      </c>
    </row>
    <row r="16" spans="4:17" x14ac:dyDescent="0.3">
      <c r="D16" t="s">
        <v>208</v>
      </c>
      <c r="E16" s="155">
        <f t="shared" ca="1" si="1"/>
        <v>9.2424136507436572</v>
      </c>
      <c r="L16" s="156"/>
      <c r="M16" s="156"/>
      <c r="N16" s="156"/>
      <c r="O16" s="156"/>
      <c r="P16" s="156"/>
      <c r="Q16" s="156"/>
    </row>
    <row r="17" spans="4:17" x14ac:dyDescent="0.3">
      <c r="D17" t="s">
        <v>209</v>
      </c>
      <c r="E17" s="155">
        <f t="shared" ca="1" si="1"/>
        <v>-25.262975293595758</v>
      </c>
      <c r="F17" s="157">
        <v>-23.7</v>
      </c>
      <c r="G17">
        <v>-23.5</v>
      </c>
      <c r="H17">
        <v>-22.4</v>
      </c>
      <c r="I17">
        <v>-21.3</v>
      </c>
      <c r="J17">
        <v>-20.2</v>
      </c>
      <c r="L17" s="156">
        <f ca="1">E17/$E17-1</f>
        <v>0</v>
      </c>
      <c r="M17" s="156">
        <f t="shared" ca="1" si="0"/>
        <v>-6.1868219219292753E-2</v>
      </c>
      <c r="N17" s="156">
        <f t="shared" ca="1" si="0"/>
        <v>-6.9784943107737529E-2</v>
      </c>
      <c r="O17" s="156">
        <f t="shared" ca="1" si="0"/>
        <v>-0.11332692449418391</v>
      </c>
      <c r="P17" s="156">
        <f t="shared" ca="1" si="0"/>
        <v>-0.15686890588063018</v>
      </c>
      <c r="Q17" s="156">
        <f t="shared" ca="1" si="0"/>
        <v>-0.20041088726707657</v>
      </c>
    </row>
    <row r="18" spans="4:17" x14ac:dyDescent="0.3">
      <c r="D18" t="s">
        <v>210</v>
      </c>
      <c r="E18" s="155">
        <f t="shared" ca="1" si="1"/>
        <v>-32.128935323590646</v>
      </c>
      <c r="F18" s="157">
        <v>-45.5</v>
      </c>
      <c r="G18">
        <v>-41.4</v>
      </c>
      <c r="H18">
        <v>-42.5</v>
      </c>
      <c r="I18">
        <v>-40.6</v>
      </c>
      <c r="J18">
        <v>-39</v>
      </c>
      <c r="L18" s="156">
        <f ca="1">E18/$E18-1</f>
        <v>0</v>
      </c>
      <c r="M18" s="156">
        <f t="shared" ca="1" si="0"/>
        <v>0.41616893126837162</v>
      </c>
      <c r="N18" s="156">
        <f t="shared" ca="1" si="0"/>
        <v>0.28855810449473807</v>
      </c>
      <c r="O18" s="156">
        <f t="shared" ca="1" si="0"/>
        <v>0.32279515558034722</v>
      </c>
      <c r="P18" s="156">
        <f t="shared" ca="1" si="0"/>
        <v>0.26365843097793173</v>
      </c>
      <c r="Q18" s="156">
        <f t="shared" ca="1" si="0"/>
        <v>0.21385908394431863</v>
      </c>
    </row>
    <row r="21" spans="4:17" x14ac:dyDescent="0.3">
      <c r="E21" s="155"/>
      <c r="F21" s="155"/>
      <c r="G21" s="155"/>
      <c r="H21" s="155"/>
      <c r="I21" s="155"/>
    </row>
    <row r="22" spans="4:17" x14ac:dyDescent="0.3">
      <c r="E22" s="155"/>
      <c r="F22" s="155"/>
      <c r="G22" s="155"/>
      <c r="H22" s="155"/>
      <c r="I22" s="155"/>
    </row>
    <row r="23" spans="4:17" x14ac:dyDescent="0.3">
      <c r="E23" s="155"/>
      <c r="F23" s="155"/>
      <c r="G23" s="155"/>
      <c r="H23" s="155"/>
      <c r="I23" s="155"/>
    </row>
    <row r="24" spans="4:17" x14ac:dyDescent="0.3">
      <c r="E24" s="155"/>
      <c r="F24" s="155"/>
      <c r="G24" s="155"/>
      <c r="H24" s="155"/>
      <c r="I24" s="155"/>
    </row>
    <row r="25" spans="4:17" x14ac:dyDescent="0.3">
      <c r="E25" s="155"/>
      <c r="F25" s="155"/>
      <c r="G25" s="155"/>
      <c r="H25" s="155"/>
      <c r="I25" s="155"/>
    </row>
    <row r="26" spans="4:17" x14ac:dyDescent="0.3">
      <c r="E26" s="155"/>
      <c r="F26" s="155"/>
      <c r="G26" s="155"/>
      <c r="H26" s="155"/>
      <c r="I26" s="155"/>
    </row>
    <row r="27" spans="4:17" x14ac:dyDescent="0.3">
      <c r="D27" s="38" t="s">
        <v>211</v>
      </c>
      <c r="E27" s="155"/>
      <c r="F27" s="155"/>
      <c r="G27" s="155"/>
      <c r="H27" s="155"/>
      <c r="I27" s="155"/>
    </row>
    <row r="28" spans="4:17" x14ac:dyDescent="0.3">
      <c r="E28" t="s">
        <v>204</v>
      </c>
      <c r="F28" t="s">
        <v>212</v>
      </c>
      <c r="G28" t="s">
        <v>213</v>
      </c>
      <c r="H28" t="s">
        <v>214</v>
      </c>
      <c r="I28" t="s">
        <v>215</v>
      </c>
      <c r="J28" t="s">
        <v>216</v>
      </c>
    </row>
    <row r="29" spans="4:17" x14ac:dyDescent="0.3">
      <c r="E29" s="38">
        <v>2005</v>
      </c>
      <c r="F29" s="38">
        <v>2015</v>
      </c>
      <c r="G29" s="38">
        <v>2020</v>
      </c>
      <c r="H29" s="38">
        <v>2025</v>
      </c>
      <c r="I29" s="38">
        <v>2030</v>
      </c>
      <c r="J29" s="38">
        <v>2035</v>
      </c>
    </row>
    <row r="30" spans="4:17" x14ac:dyDescent="0.3">
      <c r="D30" t="s">
        <v>207</v>
      </c>
      <c r="E30" s="155">
        <f ca="1">INDIRECT($D30&amp;"!"&amp;E$28&amp;"44")</f>
        <v>5.9424806227914537</v>
      </c>
      <c r="F30" s="155">
        <f t="shared" ref="F30:J34" ca="1" si="2">INDIRECT($D30&amp;"!"&amp;F$28&amp;"44")</f>
        <v>5.1593239020623312</v>
      </c>
      <c r="G30" s="155">
        <f t="shared" ca="1" si="2"/>
        <v>4.3059122626414466</v>
      </c>
      <c r="H30" s="155">
        <f t="shared" ca="1" si="2"/>
        <v>1.9</v>
      </c>
      <c r="I30" s="155">
        <f t="shared" ca="1" si="2"/>
        <v>1.9</v>
      </c>
      <c r="J30" s="155">
        <f t="shared" ca="1" si="2"/>
        <v>0.80000000000000027</v>
      </c>
    </row>
    <row r="31" spans="4:17" x14ac:dyDescent="0.3">
      <c r="D31" t="s">
        <v>85</v>
      </c>
      <c r="E31" s="155">
        <f t="shared" ref="E31:E34" ca="1" si="3">INDIRECT($D31&amp;"!"&amp;E$28&amp;"44")</f>
        <v>-24.430457812333355</v>
      </c>
      <c r="F31" s="155">
        <f t="shared" ca="1" si="2"/>
        <v>-18.869432313000015</v>
      </c>
      <c r="G31" s="155">
        <f t="shared" ca="1" si="2"/>
        <v>-16.126428623188474</v>
      </c>
      <c r="H31" s="155">
        <f t="shared" ca="1" si="2"/>
        <v>-18.446158881835913</v>
      </c>
      <c r="I31" s="155">
        <f t="shared" ca="1" si="2"/>
        <v>-20.765889140483353</v>
      </c>
      <c r="J31" s="155">
        <f t="shared" ca="1" si="2"/>
        <v>-20.765889140483353</v>
      </c>
      <c r="L31" t="s">
        <v>217</v>
      </c>
    </row>
    <row r="32" spans="4:17" x14ac:dyDescent="0.3">
      <c r="D32" t="s">
        <v>208</v>
      </c>
      <c r="E32" s="155">
        <f t="shared" ca="1" si="3"/>
        <v>9.2424136507436572</v>
      </c>
      <c r="F32" s="155">
        <f t="shared" ca="1" si="2"/>
        <v>9.1409925716117311</v>
      </c>
      <c r="G32" s="155">
        <f t="shared" ca="1" si="2"/>
        <v>8.3585417678223557</v>
      </c>
      <c r="H32" s="155">
        <f t="shared" ca="1" si="2"/>
        <v>7.1931476909411325</v>
      </c>
      <c r="I32" s="155">
        <f t="shared" ca="1" si="2"/>
        <v>6.0277536140599093</v>
      </c>
      <c r="J32" s="155">
        <f t="shared" ca="1" si="2"/>
        <v>4.862359537178687</v>
      </c>
    </row>
    <row r="33" spans="4:10" x14ac:dyDescent="0.3">
      <c r="D33" t="s">
        <v>209</v>
      </c>
      <c r="E33" s="155">
        <f t="shared" ca="1" si="3"/>
        <v>-25.262975293595758</v>
      </c>
      <c r="F33" s="155">
        <f t="shared" ca="1" si="2"/>
        <v>-21.230676677217115</v>
      </c>
      <c r="G33" s="155">
        <f t="shared" ca="1" si="2"/>
        <v>-22.671316583461174</v>
      </c>
      <c r="H33" s="155">
        <f t="shared" ca="1" si="2"/>
        <v>-22.4</v>
      </c>
      <c r="I33" s="155">
        <f t="shared" ca="1" si="2"/>
        <v>-21.3</v>
      </c>
      <c r="J33" s="155">
        <f t="shared" ca="1" si="2"/>
        <v>-20.2</v>
      </c>
    </row>
    <row r="34" spans="4:10" x14ac:dyDescent="0.3">
      <c r="D34" t="s">
        <v>210</v>
      </c>
      <c r="E34" s="155">
        <f t="shared" ca="1" si="3"/>
        <v>-32.128935323590646</v>
      </c>
      <c r="F34" s="155">
        <f t="shared" ca="1" si="2"/>
        <v>-41.992695111878945</v>
      </c>
      <c r="G34" s="155">
        <f t="shared" ca="1" si="2"/>
        <v>-42.98964938726823</v>
      </c>
      <c r="H34" s="155">
        <f t="shared" ca="1" si="2"/>
        <v>-42.5</v>
      </c>
      <c r="I34" s="155">
        <f t="shared" ca="1" si="2"/>
        <v>-40.6</v>
      </c>
      <c r="J34" s="155">
        <f t="shared" ca="1" si="2"/>
        <v>-39</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DK</vt:lpstr>
      <vt:lpstr>IS</vt:lpstr>
      <vt:lpstr>NO</vt:lpstr>
      <vt:lpstr>SE</vt:lpstr>
      <vt:lpstr>AVI_BND</vt:lpstr>
      <vt:lpstr>Sheet4</vt:lpstr>
      <vt:lpstr>DNK</vt:lpstr>
      <vt:lpstr>FIN</vt:lpstr>
      <vt:lpstr>ISL</vt:lpstr>
      <vt:lpstr>NOR</vt:lpstr>
      <vt:lpstr>SWE</vt:lpstr>
      <vt:lpstr>Nordic (2)</vt:lpstr>
      <vt:lpstr>LULUCF</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2021-03-31T12:53:16Z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930950343608856</vt:r8>
  </property>
</Properties>
</file>