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"/>
    </mc:Choice>
  </mc:AlternateContent>
  <xr:revisionPtr revIDLastSave="0" documentId="13_ncr:1_{CD3E6500-50A3-49F5-8E86-A8B4086735F4}" xr6:coauthVersionLast="46" xr6:coauthVersionMax="46" xr10:uidLastSave="{00000000-0000-0000-0000-000000000000}"/>
  <bookViews>
    <workbookView xWindow="17904" yWindow="684" windowWidth="21732" windowHeight="15960" tabRatio="853" activeTab="1" xr2:uid="{00000000-000D-0000-FFFF-FFFF00000000}"/>
  </bookViews>
  <sheets>
    <sheet name="Region-Time Slices" sheetId="16" r:id="rId1"/>
    <sheet name="TimePeriods" sheetId="18" r:id="rId2"/>
    <sheet name="IE_Defaults" sheetId="14" r:id="rId3"/>
    <sheet name="Import Settings" sheetId="17" r:id="rId4"/>
    <sheet name="Constants" sheetId="23" r:id="rId5"/>
    <sheet name="XCHG_rates" sheetId="22" r:id="rId6"/>
    <sheet name="Commodities" sheetId="25" r:id="rId7"/>
    <sheet name="UDCG" sheetId="24" r:id="rId8"/>
    <sheet name="Defaults" sheetId="21" r:id="rId9"/>
  </sheets>
  <definedNames>
    <definedName name="VEDA2">'Import Settings'!$C$1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23" l="1"/>
  <c r="AA12" i="23"/>
  <c r="E13" i="23" s="1"/>
  <c r="AB12" i="23"/>
  <c r="E14" i="23" s="1"/>
  <c r="AA26" i="23"/>
  <c r="F1" i="17"/>
  <c r="B1" i="17" s="1"/>
  <c r="G8" i="18"/>
  <c r="C27" i="14"/>
  <c r="C5" i="22"/>
  <c r="C7" i="22" s="1"/>
  <c r="J37" i="23"/>
  <c r="L37" i="23" s="1"/>
  <c r="H37" i="23"/>
  <c r="I37" i="23" s="1"/>
  <c r="F37" i="23"/>
  <c r="G37" i="23" s="1"/>
  <c r="BK29" i="23"/>
  <c r="BJ29" i="23"/>
  <c r="BI29" i="23"/>
  <c r="BH29" i="23"/>
  <c r="BG29" i="23"/>
  <c r="BF29" i="23"/>
  <c r="BE29" i="23"/>
  <c r="BD29" i="23"/>
  <c r="BC29" i="23"/>
  <c r="BB29" i="23"/>
  <c r="BA29" i="23"/>
  <c r="AZ29" i="23"/>
  <c r="AY29" i="23"/>
  <c r="AX29" i="23"/>
  <c r="AW29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BK28" i="23"/>
  <c r="BJ28" i="23"/>
  <c r="BI28" i="23"/>
  <c r="BH28" i="23"/>
  <c r="BG28" i="23"/>
  <c r="BF28" i="23"/>
  <c r="BE28" i="23"/>
  <c r="BD28" i="23"/>
  <c r="BC28" i="23"/>
  <c r="BB28" i="23"/>
  <c r="BA28" i="23"/>
  <c r="AZ28" i="23"/>
  <c r="AY28" i="23"/>
  <c r="AX28" i="23"/>
  <c r="AW28" i="23"/>
  <c r="AV28" i="23"/>
  <c r="AU28" i="23"/>
  <c r="AT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V27" i="23"/>
  <c r="AB26" i="23"/>
  <c r="Z26" i="23"/>
  <c r="Y26" i="23"/>
  <c r="X26" i="23"/>
  <c r="W26" i="23"/>
  <c r="V26" i="23"/>
  <c r="BK25" i="23"/>
  <c r="BJ25" i="23"/>
  <c r="BI25" i="23"/>
  <c r="BH25" i="23"/>
  <c r="BG25" i="23"/>
  <c r="BF25" i="23"/>
  <c r="BE25" i="23"/>
  <c r="BD25" i="23"/>
  <c r="BC25" i="23"/>
  <c r="BB25" i="23"/>
  <c r="BA25" i="23"/>
  <c r="AZ25" i="23"/>
  <c r="AY25" i="23"/>
  <c r="AX25" i="23"/>
  <c r="AW25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H5" i="22"/>
  <c r="E25" i="23" s="1"/>
  <c r="Z12" i="23"/>
  <c r="Z27" i="23" s="1"/>
  <c r="Y12" i="23"/>
  <c r="E11" i="23" s="1"/>
  <c r="X12" i="23"/>
  <c r="E10" i="23" s="1"/>
  <c r="E21" i="23" s="1"/>
  <c r="W12" i="23"/>
  <c r="E9" i="23" s="1"/>
  <c r="E20" i="23" s="1"/>
  <c r="R8" i="23"/>
  <c r="I5" i="22"/>
  <c r="I6" i="22" s="1"/>
  <c r="I3" i="22"/>
  <c r="I4" i="22" s="1"/>
  <c r="C46" i="22"/>
  <c r="C3" i="22"/>
  <c r="C4" i="22" s="1"/>
  <c r="D46" i="22"/>
  <c r="G5" i="22"/>
  <c r="G7" i="22" s="1"/>
  <c r="G6" i="22"/>
  <c r="F5" i="22"/>
  <c r="F7" i="22"/>
  <c r="E5" i="22"/>
  <c r="E7" i="22" s="1"/>
  <c r="E6" i="22"/>
  <c r="D5" i="22"/>
  <c r="D6" i="22" s="1"/>
  <c r="D7" i="22"/>
  <c r="H3" i="22"/>
  <c r="H4" i="22" s="1"/>
  <c r="G3" i="22"/>
  <c r="G4" i="22" s="1"/>
  <c r="F3" i="22"/>
  <c r="E3" i="22"/>
  <c r="D3" i="22"/>
  <c r="D4" i="22" s="1"/>
  <c r="E4" i="22"/>
  <c r="N6" i="16"/>
  <c r="N5" i="16"/>
  <c r="Q8" i="16"/>
  <c r="Q7" i="16"/>
  <c r="Q6" i="16"/>
  <c r="Q5" i="16"/>
  <c r="K8" i="16"/>
  <c r="K7" i="16"/>
  <c r="K6" i="16"/>
  <c r="K5" i="16"/>
  <c r="I7" i="22"/>
  <c r="F6" i="22"/>
  <c r="F4" i="22"/>
  <c r="K37" i="23" l="1"/>
  <c r="M37" i="23"/>
  <c r="AB27" i="23"/>
  <c r="AA27" i="23"/>
  <c r="AC12" i="23"/>
  <c r="E15" i="23" s="1"/>
  <c r="E28" i="23"/>
  <c r="E27" i="23"/>
  <c r="E22" i="23"/>
  <c r="E26" i="23"/>
  <c r="H7" i="22"/>
  <c r="H6" i="22"/>
  <c r="E31" i="23" s="1"/>
  <c r="C6" i="22"/>
  <c r="E12" i="23"/>
  <c r="E23" i="23" s="1"/>
  <c r="W27" i="23"/>
  <c r="E29" i="23"/>
  <c r="Y27" i="23"/>
  <c r="X27" i="23"/>
  <c r="C1" i="17"/>
  <c r="E30" i="23" l="1"/>
  <c r="AC11" i="23"/>
  <c r="AC26" i="23" s="1"/>
  <c r="AC27" i="23"/>
  <c r="AD12" i="23"/>
  <c r="E24" i="23"/>
  <c r="E6" i="14"/>
  <c r="B5" i="14"/>
  <c r="B10" i="18"/>
  <c r="D35" i="14"/>
  <c r="B11" i="18"/>
  <c r="J24" i="14"/>
  <c r="AD11" i="23" l="1"/>
  <c r="AD26" i="23" s="1"/>
  <c r="E16" i="23"/>
  <c r="AE12" i="23"/>
  <c r="AD27" i="23"/>
  <c r="AE11" i="23" l="1"/>
  <c r="AE26" i="23" s="1"/>
  <c r="E17" i="23"/>
  <c r="AE27" i="23"/>
  <c r="AF12" i="23"/>
  <c r="AF11" i="23" l="1"/>
  <c r="AF26" i="23" s="1"/>
  <c r="E18" i="23"/>
  <c r="AG12" i="23"/>
  <c r="AF27" i="23"/>
  <c r="AG11" i="23" l="1"/>
  <c r="AG26" i="23" s="1"/>
  <c r="E19" i="23"/>
  <c r="AH12" i="23"/>
  <c r="AH11" i="23" s="1"/>
  <c r="AH26" i="23" s="1"/>
  <c r="AG27" i="23"/>
  <c r="AI12" i="23" l="1"/>
  <c r="AI11" i="23" s="1"/>
  <c r="AI26" i="23" s="1"/>
  <c r="AH27" i="23"/>
  <c r="AJ12" i="23" l="1"/>
  <c r="AJ11" i="23" s="1"/>
  <c r="AJ26" i="23" s="1"/>
  <c r="AI27" i="23"/>
  <c r="AJ27" i="23" l="1"/>
  <c r="AK12" i="23"/>
  <c r="AK11" i="23" s="1"/>
  <c r="AK26" i="23" s="1"/>
  <c r="AK27" i="23" l="1"/>
  <c r="AL12" i="23"/>
  <c r="AL11" i="23" s="1"/>
  <c r="AL26" i="23" s="1"/>
  <c r="AM12" i="23" l="1"/>
  <c r="AM11" i="23" s="1"/>
  <c r="AM26" i="23" s="1"/>
  <c r="AL27" i="23"/>
  <c r="AN12" i="23" l="1"/>
  <c r="AN11" i="23" s="1"/>
  <c r="AN26" i="23" s="1"/>
  <c r="AM27" i="23"/>
  <c r="AO12" i="23" l="1"/>
  <c r="AO11" i="23" s="1"/>
  <c r="AO26" i="23" s="1"/>
  <c r="AN27" i="23"/>
  <c r="AO27" i="23" l="1"/>
  <c r="AP12" i="23"/>
  <c r="AP11" i="23" s="1"/>
  <c r="AP26" i="23" s="1"/>
  <c r="AP27" i="23" l="1"/>
  <c r="AQ12" i="23"/>
  <c r="AQ11" i="23" s="1"/>
  <c r="AQ26" i="23" s="1"/>
  <c r="AQ27" i="23" l="1"/>
  <c r="AR12" i="23"/>
  <c r="AR11" i="23" s="1"/>
  <c r="AR26" i="23" s="1"/>
  <c r="AS12" i="23" l="1"/>
  <c r="AS11" i="23" s="1"/>
  <c r="AS26" i="23" s="1"/>
  <c r="AR27" i="23"/>
  <c r="AS27" i="23" l="1"/>
  <c r="AT12" i="23"/>
  <c r="AT11" i="23" s="1"/>
  <c r="AT26" i="23" s="1"/>
  <c r="AT27" i="23" l="1"/>
  <c r="AU12" i="23"/>
  <c r="AU11" i="23" s="1"/>
  <c r="AU26" i="23" s="1"/>
  <c r="AU27" i="23" l="1"/>
  <c r="AV12" i="23"/>
  <c r="AV11" i="23" s="1"/>
  <c r="AV26" i="23" s="1"/>
  <c r="AV27" i="23" l="1"/>
  <c r="AW12" i="23"/>
  <c r="AW11" i="23" s="1"/>
  <c r="AW26" i="23" s="1"/>
  <c r="AX12" i="23" l="1"/>
  <c r="AX11" i="23" s="1"/>
  <c r="AX26" i="23" s="1"/>
  <c r="AW27" i="23"/>
  <c r="AX27" i="23" l="1"/>
  <c r="AY12" i="23"/>
  <c r="AY11" i="23" s="1"/>
  <c r="AY26" i="23" s="1"/>
  <c r="AZ12" i="23" l="1"/>
  <c r="AZ11" i="23" s="1"/>
  <c r="AZ26" i="23" s="1"/>
  <c r="AY27" i="23"/>
  <c r="AZ27" i="23" l="1"/>
  <c r="BA12" i="23"/>
  <c r="BA11" i="23" s="1"/>
  <c r="BA26" i="23" s="1"/>
  <c r="BA27" i="23" l="1"/>
  <c r="BB12" i="23"/>
  <c r="BB11" i="23" s="1"/>
  <c r="BB26" i="23" s="1"/>
  <c r="BB27" i="23" l="1"/>
  <c r="BC12" i="23"/>
  <c r="BC11" i="23" s="1"/>
  <c r="BC26" i="23" s="1"/>
  <c r="BC27" i="23" l="1"/>
  <c r="BD12" i="23"/>
  <c r="BD11" i="23" s="1"/>
  <c r="BD26" i="23" s="1"/>
  <c r="BE12" i="23" l="1"/>
  <c r="BE11" i="23" s="1"/>
  <c r="BE26" i="23" s="1"/>
  <c r="BD27" i="23"/>
  <c r="BF12" i="23" l="1"/>
  <c r="BF11" i="23" s="1"/>
  <c r="BF26" i="23" s="1"/>
  <c r="BE27" i="23"/>
  <c r="BF27" i="23" l="1"/>
  <c r="BG12" i="23"/>
  <c r="BG11" i="23" s="1"/>
  <c r="BG26" i="23" s="1"/>
  <c r="BG27" i="23" l="1"/>
  <c r="BH12" i="23"/>
  <c r="BH11" i="23" s="1"/>
  <c r="BH26" i="23" s="1"/>
  <c r="BH27" i="23" l="1"/>
  <c r="BI12" i="23"/>
  <c r="BI11" i="23" s="1"/>
  <c r="BI26" i="23" s="1"/>
  <c r="BJ12" i="23" l="1"/>
  <c r="BJ11" i="23" s="1"/>
  <c r="BJ26" i="23" s="1"/>
  <c r="BI27" i="23"/>
  <c r="BJ27" i="23" l="1"/>
  <c r="BK12" i="23"/>
  <c r="BK27" i="23" l="1"/>
  <c r="BK11" i="23"/>
  <c r="BK26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Intermediate: from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B10" authorId="0" shapeId="0" xr:uid="{00000000-0006-0000-0100-000001000000}">
      <text>
        <r>
          <rPr>
            <sz val="10"/>
            <color indexed="81"/>
            <rFont val="Tahoma"/>
            <family val="2"/>
          </rPr>
          <t>Use defaultyear under VEDA2.0
Default year should normally be the 1st Milestone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I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Antti L:</t>
        </r>
        <r>
          <rPr>
            <sz val="8"/>
            <color indexed="81"/>
            <rFont val="Tahoma"/>
            <family val="2"/>
          </rPr>
          <t xml:space="preserve">
Old style; Would apparently need to use TFM_INS for defining COM_PKTS for multiple timeslices.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B4" authorId="0" shapeId="0" xr:uid="{00000000-0006-0000-0800-000001000000}">
      <text>
        <r>
          <rPr>
            <sz val="8"/>
            <color indexed="81"/>
            <rFont val="Tahoma"/>
            <family val="2"/>
          </rPr>
          <t>Default Unit for all tables if we don't specify in the VEDA tables which is the currency unit</t>
        </r>
      </text>
    </comment>
  </commentList>
</comments>
</file>

<file path=xl/sharedStrings.xml><?xml version="1.0" encoding="utf-8"?>
<sst xmlns="http://schemas.openxmlformats.org/spreadsheetml/2006/main" count="1648" uniqueCount="1139">
  <si>
    <t>~TFM_UPD</t>
  </si>
  <si>
    <t>Interpolation Options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</si>
  <si>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</si>
  <si>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</si>
  <si>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</si>
  <si>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</si>
  <si>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</si>
  <si>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</si>
  <si>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</si>
  <si>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</si>
  <si>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</si>
  <si>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</si>
  <si>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</si>
  <si>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</si>
  <si>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</si>
  <si>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</si>
  <si>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</si>
  <si>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</si>
  <si>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</si>
  <si>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</si>
  <si>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</si>
  <si>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</si>
  <si>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</si>
  <si>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</si>
  <si>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</si>
  <si>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</si>
  <si>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</si>
  <si>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</si>
  <si>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/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</si>
  <si>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</si>
  <si>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</si>
  <si>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</si>
  <si>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</si>
  <si>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</si>
  <si>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</si>
  <si>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</si>
  <si>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</si>
  <si>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</si>
  <si>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</si>
  <si>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</si>
  <si>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</si>
  <si>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</si>
  <si>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</si>
  <si>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</si>
  <si>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</si>
  <si>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</si>
  <si>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</si>
  <si>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</si>
  <si>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PJ</t>
  </si>
  <si>
    <t>P1</t>
  </si>
  <si>
    <t>P5</t>
  </si>
  <si>
    <t>P10</t>
  </si>
  <si>
    <t>ELC</t>
  </si>
  <si>
    <t>SUP</t>
  </si>
  <si>
    <t>DEM</t>
  </si>
  <si>
    <t>MW</t>
  </si>
  <si>
    <t>G_DYEAR</t>
  </si>
  <si>
    <t>COM_IE</t>
  </si>
  <si>
    <t>WD</t>
  </si>
  <si>
    <t>D</t>
  </si>
  <si>
    <t>S</t>
  </si>
  <si>
    <t>F</t>
  </si>
  <si>
    <t>W</t>
  </si>
  <si>
    <t>R</t>
  </si>
  <si>
    <t>Spring</t>
  </si>
  <si>
    <t>Summer</t>
  </si>
  <si>
    <t>Fall</t>
  </si>
  <si>
    <t>Winter</t>
  </si>
  <si>
    <t>ELCC</t>
  </si>
  <si>
    <t>COM_PROJ</t>
  </si>
  <si>
    <t>NW</t>
  </si>
  <si>
    <t>DumVarforUC</t>
  </si>
  <si>
    <t>kST</t>
  </si>
  <si>
    <t>Working Day</t>
  </si>
  <si>
    <t>Non Working Day</t>
  </si>
  <si>
    <t>CHPR</t>
  </si>
  <si>
    <t>FX,UP</t>
  </si>
  <si>
    <t>A</t>
  </si>
  <si>
    <t>C</t>
  </si>
  <si>
    <t>B</t>
  </si>
  <si>
    <t>Wind High, Power demand Low</t>
  </si>
  <si>
    <t>"Rest"</t>
  </si>
  <si>
    <t>Power High, Wind Low</t>
  </si>
  <si>
    <t>MKr10</t>
  </si>
  <si>
    <t>MKr11</t>
  </si>
  <si>
    <t>MKr12</t>
  </si>
  <si>
    <t>MKr13</t>
  </si>
  <si>
    <t>MKr14</t>
  </si>
  <si>
    <t>CURR</t>
  </si>
  <si>
    <t>Other_Indexes</t>
  </si>
  <si>
    <t>G_CUREX</t>
  </si>
  <si>
    <t>Deflator &amp; Currency</t>
  </si>
  <si>
    <t>*Note: 2035 values are kept until 2050</t>
  </si>
  <si>
    <t>PYF (BVT-Deflator)</t>
  </si>
  <si>
    <t>BVT for price year</t>
  </si>
  <si>
    <t>Inflation rate</t>
  </si>
  <si>
    <t>EWUS (Dollarkurs)</t>
  </si>
  <si>
    <t>Log</t>
  </si>
  <si>
    <t>NO PV</t>
  </si>
  <si>
    <t xml:space="preserve">* Trying to highlight what should be change if TS is changed </t>
  </si>
  <si>
    <t>Price year:</t>
  </si>
  <si>
    <t>*Inflation rate of current year is the change in the deflator based on the previous year</t>
  </si>
  <si>
    <t>EURO (Eurokurs)</t>
  </si>
  <si>
    <t>Source: PYF and EWUS is from Denmarks official , Convergence program, march 2015</t>
  </si>
  <si>
    <t>Uploaded 30 november 2015</t>
  </si>
  <si>
    <t>ksa</t>
  </si>
  <si>
    <t>Opdateret med endeligt Konvergensprogram 2014 fra FM</t>
  </si>
  <si>
    <t>Opdateret med endeligt Konvergensprogram 2015 fra FM</t>
  </si>
  <si>
    <t>RES</t>
  </si>
  <si>
    <t>PJa</t>
  </si>
  <si>
    <t>Exchange rate</t>
  </si>
  <si>
    <t>SEK to DKK</t>
  </si>
  <si>
    <t>NOK to DKK</t>
  </si>
  <si>
    <t>SEK to EUR</t>
  </si>
  <si>
    <t>NOK to EUR</t>
  </si>
  <si>
    <t>DKK to EUR</t>
  </si>
  <si>
    <t>http://www.riksbank.se/sv/Rantor-och-valutakurser/Arsgenomsnitt-valutakurser/?y=2015&amp;m=12&amp;s=Dot#search</t>
  </si>
  <si>
    <t>2010 januari - december</t>
  </si>
  <si>
    <t>2011 januari - december</t>
  </si>
  <si>
    <t>2012 januari - december</t>
  </si>
  <si>
    <t>2013 januari - december</t>
  </si>
  <si>
    <t>2014 januari - december</t>
  </si>
  <si>
    <t>2015 januari - december</t>
  </si>
  <si>
    <t>Enhet</t>
  </si>
  <si>
    <t>Valutakod</t>
  </si>
  <si>
    <t>Medel</t>
  </si>
  <si>
    <t>Min</t>
  </si>
  <si>
    <t>Max</t>
  </si>
  <si>
    <t>Ultimo</t>
  </si>
  <si>
    <t>AUD</t>
  </si>
  <si>
    <t>6.6134</t>
  </si>
  <si>
    <t>6.375</t>
  </si>
  <si>
    <t>6.9375</t>
  </si>
  <si>
    <t>6.92</t>
  </si>
  <si>
    <t>6.6988</t>
  </si>
  <si>
    <t>6.295</t>
  </si>
  <si>
    <t>7.037</t>
  </si>
  <si>
    <t>7.0257</t>
  </si>
  <si>
    <t>7.0184</t>
  </si>
  <si>
    <t>6.7372</t>
  </si>
  <si>
    <t>7.2539</t>
  </si>
  <si>
    <t>6.7655</t>
  </si>
  <si>
    <t>6.3046</t>
  </si>
  <si>
    <t>5.7592</t>
  </si>
  <si>
    <t>6.9329</t>
  </si>
  <si>
    <t>6.1855</t>
  </si>
  <si>
    <t>5.5979</t>
  </si>
  <si>
    <t>6.6431</t>
  </si>
  <si>
    <t>6.3746</t>
  </si>
  <si>
    <t>6.3393</t>
  </si>
  <si>
    <t>5.8436</t>
  </si>
  <si>
    <t>6.799</t>
  </si>
  <si>
    <t>6.0861</t>
  </si>
  <si>
    <t>BRL</t>
  </si>
  <si>
    <t>4.0925</t>
  </si>
  <si>
    <t>3.839</t>
  </si>
  <si>
    <t>4.3925</t>
  </si>
  <si>
    <t>4.056</t>
  </si>
  <si>
    <t>3.8833</t>
  </si>
  <si>
    <t>3.5975</t>
  </si>
  <si>
    <t>4.2257</t>
  </si>
  <si>
    <t>3.7109</t>
  </si>
  <si>
    <t>3.4837</t>
  </si>
  <si>
    <t>3.1107</t>
  </si>
  <si>
    <t>3.9211</t>
  </si>
  <si>
    <t>3.1885</t>
  </si>
  <si>
    <t>3.0308</t>
  </si>
  <si>
    <t>2.6795</t>
  </si>
  <si>
    <t>3.3141</t>
  </si>
  <si>
    <t>2.7821</t>
  </si>
  <si>
    <t>2.9201</t>
  </si>
  <si>
    <t>2.6472</t>
  </si>
  <si>
    <t>3.1622</t>
  </si>
  <si>
    <t>2.8903</t>
  </si>
  <si>
    <t>2.5691</t>
  </si>
  <si>
    <t>2.0099</t>
  </si>
  <si>
    <t>3.2181</t>
  </si>
  <si>
    <t>2.1596</t>
  </si>
  <si>
    <t>CAD</t>
  </si>
  <si>
    <t>6.9936</t>
  </si>
  <si>
    <t>6.4325</t>
  </si>
  <si>
    <t>7.685</t>
  </si>
  <si>
    <t>6.805</t>
  </si>
  <si>
    <t>6.5657</t>
  </si>
  <si>
    <t>6.28</t>
  </si>
  <si>
    <t>6.9525</t>
  </si>
  <si>
    <t>6.7773</t>
  </si>
  <si>
    <t>6.7792</t>
  </si>
  <si>
    <t>6.5501</t>
  </si>
  <si>
    <t>7.1282</t>
  </si>
  <si>
    <t>6.3259</t>
  </si>
  <si>
    <t>6.0495</t>
  </si>
  <si>
    <t>6.6561</t>
  </si>
  <si>
    <t>6.072</t>
  </si>
  <si>
    <t>6.2089</t>
  </si>
  <si>
    <t>5.6884</t>
  </si>
  <si>
    <t>6.7196</t>
  </si>
  <si>
    <t>6.6027</t>
  </si>
  <si>
    <t>6.0105</t>
  </si>
  <si>
    <t>7.1339</t>
  </si>
  <si>
    <t>6.0258</t>
  </si>
  <si>
    <t>CHF</t>
  </si>
  <si>
    <t>691.1457</t>
  </si>
  <si>
    <t>662.35</t>
  </si>
  <si>
    <t>728.95</t>
  </si>
  <si>
    <t>723.55</t>
  </si>
  <si>
    <t>734.5466</t>
  </si>
  <si>
    <t>667.00</t>
  </si>
  <si>
    <t>892.905</t>
  </si>
  <si>
    <t>735.5604</t>
  </si>
  <si>
    <t>722.2748</t>
  </si>
  <si>
    <t>683.3491</t>
  </si>
  <si>
    <t>762.637</t>
  </si>
  <si>
    <t>713.0593</t>
  </si>
  <si>
    <t>702.5558</t>
  </si>
  <si>
    <t>671.5757</t>
  </si>
  <si>
    <t>743.7691</t>
  </si>
  <si>
    <t>729.3094</t>
  </si>
  <si>
    <t>749.0368</t>
  </si>
  <si>
    <t>711.4563</t>
  </si>
  <si>
    <t>793.1626</t>
  </si>
  <si>
    <t>791.2328</t>
  </si>
  <si>
    <t>876.5501</t>
  </si>
  <si>
    <t>783.2163</t>
  </si>
  <si>
    <t>951.199</t>
  </si>
  <si>
    <t>842.8701</t>
  </si>
  <si>
    <t>CNY</t>
  </si>
  <si>
    <t>1.0643</t>
  </si>
  <si>
    <t>0.98</t>
  </si>
  <si>
    <t>1.18</t>
  </si>
  <si>
    <t>1.03</t>
  </si>
  <si>
    <t>1.0057</t>
  </si>
  <si>
    <t>0.93</t>
  </si>
  <si>
    <t>1.0998</t>
  </si>
  <si>
    <t>1.0738</t>
  </si>
  <si>
    <t>1.0353</t>
  </si>
  <si>
    <t>1.1436</t>
  </si>
  <si>
    <t>1.0456</t>
  </si>
  <si>
    <t>1.0596</t>
  </si>
  <si>
    <t>1.0091</t>
  </si>
  <si>
    <t>1.1139</t>
  </si>
  <si>
    <t>1.0732</t>
  </si>
  <si>
    <t>1.1135</t>
  </si>
  <si>
    <t>1.0234</t>
  </si>
  <si>
    <t>1.2595</t>
  </si>
  <si>
    <t>1.3424</t>
  </si>
  <si>
    <t>1.2611</t>
  </si>
  <si>
    <t>1.4234</t>
  </si>
  <si>
    <t>1.2868</t>
  </si>
  <si>
    <t>CZK</t>
  </si>
  <si>
    <t>37.7555</t>
  </si>
  <si>
    <t>35.38</t>
  </si>
  <si>
    <t>39.33</t>
  </si>
  <si>
    <t>35.54</t>
  </si>
  <si>
    <t>36.7563</t>
  </si>
  <si>
    <t>34.6388</t>
  </si>
  <si>
    <t>38.4204</t>
  </si>
  <si>
    <t>34.6448</t>
  </si>
  <si>
    <t>32.6602</t>
  </si>
  <si>
    <t>36.4816</t>
  </si>
  <si>
    <t>34.3599</t>
  </si>
  <si>
    <t>33.3326</t>
  </si>
  <si>
    <t>32.1197</t>
  </si>
  <si>
    <t>34.437</t>
  </si>
  <si>
    <t>32.5954</t>
  </si>
  <si>
    <t>33.0417</t>
  </si>
  <si>
    <t>31.8751</t>
  </si>
  <si>
    <t>34.5437</t>
  </si>
  <si>
    <t>34.352</t>
  </si>
  <si>
    <t>34.3004</t>
  </si>
  <si>
    <t>33.279</t>
  </si>
  <si>
    <t>35.5844</t>
  </si>
  <si>
    <t>33.7992</t>
  </si>
  <si>
    <t>DKK</t>
  </si>
  <si>
    <t>128.1273</t>
  </si>
  <si>
    <t>120.30</t>
  </si>
  <si>
    <t>138.00</t>
  </si>
  <si>
    <t>120.75</t>
  </si>
  <si>
    <t>121.255</t>
  </si>
  <si>
    <t>116.85</t>
  </si>
  <si>
    <t>124.9767</t>
  </si>
  <si>
    <t>120.3326</t>
  </si>
  <si>
    <t>116.962</t>
  </si>
  <si>
    <t>110.2732</t>
  </si>
  <si>
    <t>123.2072</t>
  </si>
  <si>
    <t>115.5162</t>
  </si>
  <si>
    <t>115.985</t>
  </si>
  <si>
    <t>111.1436</t>
  </si>
  <si>
    <t>121.9329</t>
  </si>
  <si>
    <t>119.8625</t>
  </si>
  <si>
    <t>122.0332</t>
  </si>
  <si>
    <t>117.5421</t>
  </si>
  <si>
    <t>128.0188</t>
  </si>
  <si>
    <t>127.8087</t>
  </si>
  <si>
    <t>125.4419</t>
  </si>
  <si>
    <t>121.6827</t>
  </si>
  <si>
    <t>129.3383</t>
  </si>
  <si>
    <t>122.4168</t>
  </si>
  <si>
    <t>EEK</t>
  </si>
  <si>
    <t>0.6099</t>
  </si>
  <si>
    <t>0.573</t>
  </si>
  <si>
    <t>0.6565</t>
  </si>
  <si>
    <t>0.5755</t>
  </si>
  <si>
    <t>EUR</t>
  </si>
  <si>
    <t>9.0335</t>
  </si>
  <si>
    <t>8.7095</t>
  </si>
  <si>
    <t>9.3006</t>
  </si>
  <si>
    <t>8.9447</t>
  </si>
  <si>
    <t>8.7053</t>
  </si>
  <si>
    <t>8.2065</t>
  </si>
  <si>
    <t>9.1575</t>
  </si>
  <si>
    <t>8.6166</t>
  </si>
  <si>
    <t>8.6494</t>
  </si>
  <si>
    <t>8.2876</t>
  </si>
  <si>
    <t>9.097</t>
  </si>
  <si>
    <t>8.943</t>
  </si>
  <si>
    <t>9.0968</t>
  </si>
  <si>
    <t>8.7704</t>
  </si>
  <si>
    <t>9.5263</t>
  </si>
  <si>
    <t>9.5155</t>
  </si>
  <si>
    <t>9.3562</t>
  </si>
  <si>
    <t>9.0732</t>
  </si>
  <si>
    <t>9.6418</t>
  </si>
  <si>
    <t>9.135</t>
  </si>
  <si>
    <t>9.5413</t>
  </si>
  <si>
    <t>8.963</t>
  </si>
  <si>
    <t>10.2735</t>
  </si>
  <si>
    <t>9.002</t>
  </si>
  <si>
    <t>GBP</t>
  </si>
  <si>
    <t>10.4115</t>
  </si>
  <si>
    <t>9.9725</t>
  </si>
  <si>
    <t>10.8231</t>
  </si>
  <si>
    <t>10.6768</t>
  </si>
  <si>
    <t>10.734</t>
  </si>
  <si>
    <t>10.3839</t>
  </si>
  <si>
    <t>11.5031</t>
  </si>
  <si>
    <t>10.4914</t>
  </si>
  <si>
    <t>10.1863</t>
  </si>
  <si>
    <t>9.4911</t>
  </si>
  <si>
    <t>10.7988</t>
  </si>
  <si>
    <t>10.7329</t>
  </si>
  <si>
    <t>11.2917</t>
  </si>
  <si>
    <t>10.5326</t>
  </si>
  <si>
    <t>12.1453</t>
  </si>
  <si>
    <t>12.1388</t>
  </si>
  <si>
    <t>12.8962</t>
  </si>
  <si>
    <t>11.9803</t>
  </si>
  <si>
    <t>13.618</t>
  </si>
  <si>
    <t>12.3785</t>
  </si>
  <si>
    <t>11.1256</t>
  </si>
  <si>
    <t>10.3125</t>
  </si>
  <si>
    <t>11.85</t>
  </si>
  <si>
    <t>10.5475</t>
  </si>
  <si>
    <t>HKD</t>
  </si>
  <si>
    <t>0.8346</t>
  </si>
  <si>
    <t>0.7725</t>
  </si>
  <si>
    <t>0.8963</t>
  </si>
  <si>
    <t>0.8911</t>
  </si>
  <si>
    <t>0.8735</t>
  </si>
  <si>
    <t>0.8387</t>
  </si>
  <si>
    <t>0.9387</t>
  </si>
  <si>
    <t>0.8406</t>
  </si>
  <si>
    <t>0.8398</t>
  </si>
  <si>
    <t>0.8117</t>
  </si>
  <si>
    <t>0.8815</t>
  </si>
  <si>
    <t>0.8392</t>
  </si>
  <si>
    <t>0.8844</t>
  </si>
  <si>
    <t>0.8165</t>
  </si>
  <si>
    <t>1.0071</t>
  </si>
  <si>
    <t>1.0881</t>
  </si>
  <si>
    <t>1.0088</t>
  </si>
  <si>
    <t>1.1407</t>
  </si>
  <si>
    <t>1.0777</t>
  </si>
  <si>
    <t>0.9274</t>
  </si>
  <si>
    <t>0.8425</t>
  </si>
  <si>
    <t>1.035</t>
  </si>
  <si>
    <t>0.875</t>
  </si>
  <si>
    <t>HUF</t>
  </si>
  <si>
    <t>3.2404</t>
  </si>
  <si>
    <t>2.8778</t>
  </si>
  <si>
    <t>3.4535</t>
  </si>
  <si>
    <t>3.0124</t>
  </si>
  <si>
    <t>2.7347</t>
  </si>
  <si>
    <t>3.1362</t>
  </si>
  <si>
    <t>2.9558</t>
  </si>
  <si>
    <t>2.9142</t>
  </si>
  <si>
    <t>2.70</t>
  </si>
  <si>
    <t>3.0305</t>
  </si>
  <si>
    <t>3.0116</t>
  </si>
  <si>
    <t>2.9472</t>
  </si>
  <si>
    <t>2.8122</t>
  </si>
  <si>
    <t>3.0606</t>
  </si>
  <si>
    <t>3.0209</t>
  </si>
  <si>
    <t>3.0197</t>
  </si>
  <si>
    <t>2.9154</t>
  </si>
  <si>
    <t>3.1522</t>
  </si>
  <si>
    <t>2.9177</t>
  </si>
  <si>
    <t>3.4686</t>
  </si>
  <si>
    <t>3.21</t>
  </si>
  <si>
    <t>3.83</t>
  </si>
  <si>
    <t>3.22</t>
  </si>
  <si>
    <t>IDR</t>
  </si>
  <si>
    <t>0.0729</t>
  </si>
  <si>
    <t>0.07</t>
  </si>
  <si>
    <t>0.08</t>
  </si>
  <si>
    <t>0.0761</t>
  </si>
  <si>
    <t>0.0723</t>
  </si>
  <si>
    <t>0.067</t>
  </si>
  <si>
    <t>0.078</t>
  </si>
  <si>
    <t>0.0673</t>
  </si>
  <si>
    <t>0.0627</t>
  </si>
  <si>
    <t>0.0531</t>
  </si>
  <si>
    <t>0.0688</t>
  </si>
  <si>
    <t>0.0579</t>
  </si>
  <si>
    <t>0.0527</t>
  </si>
  <si>
    <t>0.0629</t>
  </si>
  <si>
    <t>0.0631</t>
  </si>
  <si>
    <t>0.0566</t>
  </si>
  <si>
    <t>0.0682</t>
  </si>
  <si>
    <t>0.0607</t>
  </si>
  <si>
    <t>0.0801</t>
  </si>
  <si>
    <t>0.09</t>
  </si>
  <si>
    <t>INR</t>
  </si>
  <si>
    <t>13.9444</t>
  </si>
  <si>
    <t>12.8404</t>
  </si>
  <si>
    <t>15.24</t>
  </si>
  <si>
    <t>12.9924</t>
  </si>
  <si>
    <t>12.7085</t>
  </si>
  <si>
    <t>11.7989</t>
  </si>
  <si>
    <t>13.791</t>
  </si>
  <si>
    <t>11.8839</t>
  </si>
  <si>
    <t>11.1675</t>
  </si>
  <si>
    <t>9.5416</t>
  </si>
  <si>
    <t>12.234</t>
  </si>
  <si>
    <t>10.4896</t>
  </si>
  <si>
    <t>11.2469</t>
  </si>
  <si>
    <t>10.2322</t>
  </si>
  <si>
    <t>12.2989</t>
  </si>
  <si>
    <t>13.1652</t>
  </si>
  <si>
    <t>12.3677</t>
  </si>
  <si>
    <t>14.1857</t>
  </si>
  <si>
    <t>12.5795</t>
  </si>
  <si>
    <t>15.7528</t>
  </si>
  <si>
    <t>14.76</t>
  </si>
  <si>
    <t>17.18</t>
  </si>
  <si>
    <t>15.15</t>
  </si>
  <si>
    <t>ISK</t>
  </si>
  <si>
    <t>5.2734</t>
  </si>
  <si>
    <t>4.42</t>
  </si>
  <si>
    <t>5.85</t>
  </si>
  <si>
    <t>5.1616</t>
  </si>
  <si>
    <t>4.9406</t>
  </si>
  <si>
    <t>3.6662</t>
  </si>
  <si>
    <t>5.4008</t>
  </si>
  <si>
    <t>4.694</t>
  </si>
  <si>
    <t>4.9397</t>
  </si>
  <si>
    <t>4.5291</t>
  </si>
  <si>
    <t>5.475</t>
  </si>
  <si>
    <t>5.1125</t>
  </si>
  <si>
    <t>5.8669</t>
  </si>
  <si>
    <t>5.1752</t>
  </si>
  <si>
    <t>6.1713</t>
  </si>
  <si>
    <t>6.153</t>
  </si>
  <si>
    <t>6.3954</t>
  </si>
  <si>
    <t>6.0919</t>
  </si>
  <si>
    <t>6.6695</t>
  </si>
  <si>
    <t>6.4551</t>
  </si>
  <si>
    <t>5.4793</t>
  </si>
  <si>
    <t>4.91</t>
  </si>
  <si>
    <t>6.01</t>
  </si>
  <si>
    <t>5.88</t>
  </si>
  <si>
    <t>JPY</t>
  </si>
  <si>
    <t>8.1658</t>
  </si>
  <si>
    <t>7.315</t>
  </si>
  <si>
    <t>9.0766</t>
  </si>
  <si>
    <t>8.9179</t>
  </si>
  <si>
    <t>8.5067</t>
  </si>
  <si>
    <t>7.5627</t>
  </si>
  <si>
    <t>9.2828</t>
  </si>
  <si>
    <t>6.6877</t>
  </si>
  <si>
    <t>6.1788</t>
  </si>
  <si>
    <t>7.4825</t>
  </si>
  <si>
    <t>6.4867</t>
  </si>
  <si>
    <t>6.1482</t>
  </si>
  <si>
    <t>6.7983</t>
  </si>
  <si>
    <t>6.5362</t>
  </si>
  <si>
    <t>6.9678</t>
  </si>
  <si>
    <t>6.4981</t>
  </si>
  <si>
    <t>7.3794</t>
  </si>
  <si>
    <t>6.9346</t>
  </si>
  <si>
    <t>8.221</t>
  </si>
  <si>
    <t>7.61</t>
  </si>
  <si>
    <t>8.93</t>
  </si>
  <si>
    <t>8.345</t>
  </si>
  <si>
    <t>KRW</t>
  </si>
  <si>
    <t>0.5868</t>
  </si>
  <si>
    <t>0.5575</t>
  </si>
  <si>
    <t>0.6248</t>
  </si>
  <si>
    <t>0.5973</t>
  </si>
  <si>
    <t>0.6017</t>
  </si>
  <si>
    <t>0.579</t>
  </si>
  <si>
    <t>0.6274</t>
  </si>
  <si>
    <t>0.6092</t>
  </si>
  <si>
    <t>0.5954</t>
  </si>
  <si>
    <t>0.5619</t>
  </si>
  <si>
    <t>0.6285</t>
  </si>
  <si>
    <t>0.6178</t>
  </si>
  <si>
    <t>0.6518</t>
  </si>
  <si>
    <t>0.5917</t>
  </si>
  <si>
    <t>0.7129</t>
  </si>
  <si>
    <t>0.7457</t>
  </si>
  <si>
    <t>0.6913</t>
  </si>
  <si>
    <t>0.8079</t>
  </si>
  <si>
    <t>0.7131</t>
  </si>
  <si>
    <t>0.6232</t>
  </si>
  <si>
    <t>0.587</t>
  </si>
  <si>
    <t>0.6745</t>
  </si>
  <si>
    <t>0.6005</t>
  </si>
  <si>
    <t>LTL</t>
  </si>
  <si>
    <t>2.6163</t>
  </si>
  <si>
    <t>2.52</t>
  </si>
  <si>
    <t>2.6937</t>
  </si>
  <si>
    <t>2.5908</t>
  </si>
  <si>
    <t>2.5214</t>
  </si>
  <si>
    <t>2.3771</t>
  </si>
  <si>
    <t>2.6525</t>
  </si>
  <si>
    <t>2.4959</t>
  </si>
  <si>
    <t>2.5053</t>
  </si>
  <si>
    <t>2.4006</t>
  </si>
  <si>
    <t>2.6348</t>
  </si>
  <si>
    <t>2.59</t>
  </si>
  <si>
    <t>2.5394</t>
  </si>
  <si>
    <t>2.7587</t>
  </si>
  <si>
    <t>2.7555</t>
  </si>
  <si>
    <t>MAD</t>
  </si>
  <si>
    <t>0.865</t>
  </si>
  <si>
    <t>0.8391</t>
  </si>
  <si>
    <t>0.8908</t>
  </si>
  <si>
    <t>0.8457</t>
  </si>
  <si>
    <t>2.7637</t>
  </si>
  <si>
    <t>2.60</t>
  </si>
  <si>
    <t>2.98</t>
  </si>
  <si>
    <t>2.61</t>
  </si>
  <si>
    <t>LVL</t>
  </si>
  <si>
    <t>12.7912</t>
  </si>
  <si>
    <t>12.37</t>
  </si>
  <si>
    <t>13.2838</t>
  </si>
  <si>
    <t>12.7894</t>
  </si>
  <si>
    <t>12.4859</t>
  </si>
  <si>
    <t>11.7892</t>
  </si>
  <si>
    <t>13.1295</t>
  </si>
  <si>
    <t>12.3547</t>
  </si>
  <si>
    <t>12.3326</t>
  </si>
  <si>
    <t>11.8258</t>
  </si>
  <si>
    <t>12.9445</t>
  </si>
  <si>
    <t>12.7288</t>
  </si>
  <si>
    <t>0.8148</t>
  </si>
  <si>
    <t>0.7818</t>
  </si>
  <si>
    <t>0.8661</t>
  </si>
  <si>
    <t>MXN</t>
  </si>
  <si>
    <t>0.5324</t>
  </si>
  <si>
    <t>0.4832</t>
  </si>
  <si>
    <t>0.5822</t>
  </si>
  <si>
    <t>13.4643</t>
  </si>
  <si>
    <t>12.63</t>
  </si>
  <si>
    <t>14.51</t>
  </si>
  <si>
    <t>12.68</t>
  </si>
  <si>
    <t>0.8019</t>
  </si>
  <si>
    <t>0.77</t>
  </si>
  <si>
    <t>0.8312</t>
  </si>
  <si>
    <t>0.805</t>
  </si>
  <si>
    <t>0.7847</t>
  </si>
  <si>
    <t>0.7451</t>
  </si>
  <si>
    <t>0.8271</t>
  </si>
  <si>
    <t>0.7722</t>
  </si>
  <si>
    <t>0.7747</t>
  </si>
  <si>
    <t>0.7454</t>
  </si>
  <si>
    <t>0.8069</t>
  </si>
  <si>
    <t>0.7953</t>
  </si>
  <si>
    <t>0.5156</t>
  </si>
  <si>
    <t>0.478</t>
  </si>
  <si>
    <t>0.549</t>
  </si>
  <si>
    <t>0.5291</t>
  </si>
  <si>
    <t>NOK</t>
  </si>
  <si>
    <t>104.6505</t>
  </si>
  <si>
    <t>95.5645</t>
  </si>
  <si>
    <t>111.9691</t>
  </si>
  <si>
    <t>0.8552</t>
  </si>
  <si>
    <t>0.81</t>
  </si>
  <si>
    <t>0.91</t>
  </si>
  <si>
    <t>0.523</t>
  </si>
  <si>
    <t>0.57</t>
  </si>
  <si>
    <t>0.4942</t>
  </si>
  <si>
    <t>0.5153</t>
  </si>
  <si>
    <t>0.4921</t>
  </si>
  <si>
    <t>0.54</t>
  </si>
  <si>
    <t>0.502</t>
  </si>
  <si>
    <t>0.5106</t>
  </si>
  <si>
    <t>0.4822</t>
  </si>
  <si>
    <t>0.5496</t>
  </si>
  <si>
    <t>0.4981</t>
  </si>
  <si>
    <t>108.9421</t>
  </si>
  <si>
    <t>101.052</t>
  </si>
  <si>
    <t>113.3451</t>
  </si>
  <si>
    <t>105.1617</t>
  </si>
  <si>
    <t>NZD</t>
  </si>
  <si>
    <t>5.8947</t>
  </si>
  <si>
    <t>5.2083</t>
  </si>
  <si>
    <t>6.6725</t>
  </si>
  <si>
    <t>5.7232</t>
  </si>
  <si>
    <t>0.5702</t>
  </si>
  <si>
    <t>0.53</t>
  </si>
  <si>
    <t>0.63</t>
  </si>
  <si>
    <t>0.55</t>
  </si>
  <si>
    <t>115.8657</t>
  </si>
  <si>
    <t>110.90</t>
  </si>
  <si>
    <t>119.8233</t>
  </si>
  <si>
    <t>115.0492</t>
  </si>
  <si>
    <t>116.4067</t>
  </si>
  <si>
    <t>112.2962</t>
  </si>
  <si>
    <t>120.2088</t>
  </si>
  <si>
    <t>116.72</t>
  </si>
  <si>
    <t>110.9461</t>
  </si>
  <si>
    <t>105.4308</t>
  </si>
  <si>
    <t>117.4575</t>
  </si>
  <si>
    <t>105.7985</t>
  </si>
  <si>
    <t>5.6872</t>
  </si>
  <si>
    <t>5.2893</t>
  </si>
  <si>
    <t>6.1073</t>
  </si>
  <si>
    <t>PLN</t>
  </si>
  <si>
    <t>2.237</t>
  </si>
  <si>
    <t>2.1305</t>
  </si>
  <si>
    <t>2.3482</t>
  </si>
  <si>
    <t>2.1545</t>
  </si>
  <si>
    <t>119.1577</t>
  </si>
  <si>
    <t>113.45</t>
  </si>
  <si>
    <t>125.10</t>
  </si>
  <si>
    <t>115.20</t>
  </si>
  <si>
    <t>5.1384</t>
  </si>
  <si>
    <t>4.6025</t>
  </si>
  <si>
    <t>5.5626</t>
  </si>
  <si>
    <t>5.3433</t>
  </si>
  <si>
    <t>5.4882</t>
  </si>
  <si>
    <t>5.3176</t>
  </si>
  <si>
    <t>5.6298</t>
  </si>
  <si>
    <t>5.3581</t>
  </si>
  <si>
    <t>5.3422</t>
  </si>
  <si>
    <t>5.0226</t>
  </si>
  <si>
    <t>5.6214</t>
  </si>
  <si>
    <t>5.30</t>
  </si>
  <si>
    <t>2.1746</t>
  </si>
  <si>
    <t>2.075</t>
  </si>
  <si>
    <t>2.2674</t>
  </si>
  <si>
    <t>2.2124</t>
  </si>
  <si>
    <t>RUB</t>
  </si>
  <si>
    <t>13.9001</t>
  </si>
  <si>
    <t>11.4165</t>
  </si>
  <si>
    <t>17.5291</t>
  </si>
  <si>
    <t>5.1914</t>
  </si>
  <si>
    <t>4.925</t>
  </si>
  <si>
    <t>5.5175</t>
  </si>
  <si>
    <t>5.2225</t>
  </si>
  <si>
    <t>2.1969</t>
  </si>
  <si>
    <t>1.9878</t>
  </si>
  <si>
    <t>2.32</t>
  </si>
  <si>
    <t>2.0309</t>
  </si>
  <si>
    <t>2.082</t>
  </si>
  <si>
    <t>1.9642</t>
  </si>
  <si>
    <t>2.175</t>
  </si>
  <si>
    <t>2.1178</t>
  </si>
  <si>
    <t>2.0615</t>
  </si>
  <si>
    <t>1.9851</t>
  </si>
  <si>
    <t>2.1744</t>
  </si>
  <si>
    <t>2.1548</t>
  </si>
  <si>
    <t>18.0937</t>
  </si>
  <si>
    <t>11.6103</t>
  </si>
  <si>
    <t>20.0809</t>
  </si>
  <si>
    <t>13.7483</t>
  </si>
  <si>
    <t>SAR</t>
  </si>
  <si>
    <t>2.2486</t>
  </si>
  <si>
    <t>2.0838</t>
  </si>
  <si>
    <t>2.3585</t>
  </si>
  <si>
    <t>2.2252</t>
  </si>
  <si>
    <t>2.3914</t>
  </si>
  <si>
    <t>2.25</t>
  </si>
  <si>
    <t>2.55</t>
  </si>
  <si>
    <t>2.27</t>
  </si>
  <si>
    <t>22.1044</t>
  </si>
  <si>
    <t>20.9871</t>
  </si>
  <si>
    <t>23.4681</t>
  </si>
  <si>
    <t>21.535</t>
  </si>
  <si>
    <t>21.813</t>
  </si>
  <si>
    <t>20.5097</t>
  </si>
  <si>
    <t>23.2432</t>
  </si>
  <si>
    <t>21.4719</t>
  </si>
  <si>
    <t>20.4583</t>
  </si>
  <si>
    <t>19.5095</t>
  </si>
  <si>
    <t>21.6223</t>
  </si>
  <si>
    <t>19.8536</t>
  </si>
  <si>
    <t>1.8283</t>
  </si>
  <si>
    <t>1.6905</t>
  </si>
  <si>
    <t>2.0808</t>
  </si>
  <si>
    <t>SGD</t>
  </si>
  <si>
    <t>6.1343</t>
  </si>
  <si>
    <t>5.81</t>
  </si>
  <si>
    <t>6.4939</t>
  </si>
  <si>
    <t>5.908</t>
  </si>
  <si>
    <t>23.7263</t>
  </si>
  <si>
    <t>21.29</t>
  </si>
  <si>
    <t>25.65</t>
  </si>
  <si>
    <t>22.31</t>
  </si>
  <si>
    <t>1.7324</t>
  </si>
  <si>
    <t>1.60</t>
  </si>
  <si>
    <t>1.8601</t>
  </si>
  <si>
    <t>1.8462</t>
  </si>
  <si>
    <t>1.8067</t>
  </si>
  <si>
    <t>1.7332</t>
  </si>
  <si>
    <t>1.9425</t>
  </si>
  <si>
    <t>1.7372</t>
  </si>
  <si>
    <t>1.737</t>
  </si>
  <si>
    <t>1.6784</t>
  </si>
  <si>
    <t>1.8254</t>
  </si>
  <si>
    <t>1.7353</t>
  </si>
  <si>
    <t>5.4125</t>
  </si>
  <si>
    <t>5.0102</t>
  </si>
  <si>
    <t>5.9066</t>
  </si>
  <si>
    <t>THB</t>
  </si>
  <si>
    <t>0.2465</t>
  </si>
  <si>
    <t>0.2285</t>
  </si>
  <si>
    <t>0.2719</t>
  </si>
  <si>
    <t>0.2319</t>
  </si>
  <si>
    <t>1.9212</t>
  </si>
  <si>
    <t>1.74</t>
  </si>
  <si>
    <t>2.15</t>
  </si>
  <si>
    <t>1.815</t>
  </si>
  <si>
    <t>5.167</t>
  </si>
  <si>
    <t>4.895</t>
  </si>
  <si>
    <t>5.4323</t>
  </si>
  <si>
    <t>5.3228</t>
  </si>
  <si>
    <t>5.4221</t>
  </si>
  <si>
    <t>5.2159</t>
  </si>
  <si>
    <t>5.6787</t>
  </si>
  <si>
    <t>5.3281</t>
  </si>
  <si>
    <t>5.2059</t>
  </si>
  <si>
    <t>5.0498</t>
  </si>
  <si>
    <t>5.3773</t>
  </si>
  <si>
    <t>5.1302</t>
  </si>
  <si>
    <t>0.2112</t>
  </si>
  <si>
    <t>0.1952</t>
  </si>
  <si>
    <t>0.2374</t>
  </si>
  <si>
    <t>TRY</t>
  </si>
  <si>
    <t>3.1075</t>
  </si>
  <si>
    <t>2.6935</t>
  </si>
  <si>
    <t>3.552</t>
  </si>
  <si>
    <t>2.8699</t>
  </si>
  <si>
    <t>5.2857</t>
  </si>
  <si>
    <t>5.055</t>
  </si>
  <si>
    <t>5.71</t>
  </si>
  <si>
    <t>5.26</t>
  </si>
  <si>
    <t>0.213</t>
  </si>
  <si>
    <t>0.2005</t>
  </si>
  <si>
    <t>0.2265</t>
  </si>
  <si>
    <t>0.2194</t>
  </si>
  <si>
    <t>0.218</t>
  </si>
  <si>
    <t>0.2101</t>
  </si>
  <si>
    <t>0.2298</t>
  </si>
  <si>
    <t>0.2128</t>
  </si>
  <si>
    <t>0.2123</t>
  </si>
  <si>
    <t>0.1979</t>
  </si>
  <si>
    <t>3.1328</t>
  </si>
  <si>
    <t>2.7346</t>
  </si>
  <si>
    <t>3.3692</t>
  </si>
  <si>
    <t>3.369</t>
  </si>
  <si>
    <t>USD</t>
  </si>
  <si>
    <t>8.435</t>
  </si>
  <si>
    <t>7.8239</t>
  </si>
  <si>
    <t>8.839</t>
  </si>
  <si>
    <t>8.3524</t>
  </si>
  <si>
    <t>0.2273</t>
  </si>
  <si>
    <t>0.247</t>
  </si>
  <si>
    <t>0.2255</t>
  </si>
  <si>
    <t>3.8745</t>
  </si>
  <si>
    <t>3.5438</t>
  </si>
  <si>
    <t>4.4055</t>
  </si>
  <si>
    <t>3.6095</t>
  </si>
  <si>
    <t>3.7628</t>
  </si>
  <si>
    <t>3.6255</t>
  </si>
  <si>
    <t>3.9411</t>
  </si>
  <si>
    <t>3.6361</t>
  </si>
  <si>
    <t>3.4292</t>
  </si>
  <si>
    <t>3.0458</t>
  </si>
  <si>
    <t>3.6986</t>
  </si>
  <si>
    <t>3.051</t>
  </si>
  <si>
    <t>6.8577</t>
  </si>
  <si>
    <t>6.3392</t>
  </si>
  <si>
    <t>7.8117</t>
  </si>
  <si>
    <t>ZAR</t>
  </si>
  <si>
    <t>0.6648</t>
  </si>
  <si>
    <t>0.5433</t>
  </si>
  <si>
    <t>0.7344</t>
  </si>
  <si>
    <t>4.7817</t>
  </si>
  <si>
    <t>4.374</t>
  </si>
  <si>
    <t>5.0365</t>
  </si>
  <si>
    <t>6.4969</t>
  </si>
  <si>
    <t>6.005</t>
  </si>
  <si>
    <t>6.9759</t>
  </si>
  <si>
    <t>6.9234</t>
  </si>
  <si>
    <t>6.7754</t>
  </si>
  <si>
    <t>6.5005</t>
  </si>
  <si>
    <t>7.285</t>
  </si>
  <si>
    <t>6.5156</t>
  </si>
  <si>
    <t>6.514</t>
  </si>
  <si>
    <t>6.294</t>
  </si>
  <si>
    <t>6.836</t>
  </si>
  <si>
    <t>6.5084</t>
  </si>
  <si>
    <t>0.6319</t>
  </si>
  <si>
    <t>0.5714</t>
  </si>
  <si>
    <t>0.6813</t>
  </si>
  <si>
    <t>0.6722</t>
  </si>
  <si>
    <t>7.2049</t>
  </si>
  <si>
    <t>6.5325</t>
  </si>
  <si>
    <t>8.065</t>
  </si>
  <si>
    <t>6.8025</t>
  </si>
  <si>
    <t>0.8972</t>
  </si>
  <si>
    <t>0.8078</t>
  </si>
  <si>
    <t>1.02</t>
  </si>
  <si>
    <t>0.8508</t>
  </si>
  <si>
    <t>0.8275</t>
  </si>
  <si>
    <t>0.7462</t>
  </si>
  <si>
    <t>0.9005</t>
  </si>
  <si>
    <t>0.7661</t>
  </si>
  <si>
    <t>0.6773</t>
  </si>
  <si>
    <t>0.6198</t>
  </si>
  <si>
    <t>0.7646</t>
  </si>
  <si>
    <t>0.6213</t>
  </si>
  <si>
    <t>0.9841</t>
  </si>
  <si>
    <t>0.92</t>
  </si>
  <si>
    <t>1.04</t>
  </si>
  <si>
    <t>SEK</t>
  </si>
  <si>
    <t>MNOK15</t>
  </si>
  <si>
    <t>MNOK10</t>
  </si>
  <si>
    <t>MNOK11</t>
  </si>
  <si>
    <t>MNOK12</t>
  </si>
  <si>
    <t>MNOK13</t>
  </si>
  <si>
    <t>MNOK14</t>
  </si>
  <si>
    <t>NO</t>
  </si>
  <si>
    <t>NO1</t>
  </si>
  <si>
    <t>NO2</t>
  </si>
  <si>
    <t>2016 januari - december</t>
  </si>
  <si>
    <t>6.3724</t>
  </si>
  <si>
    <t>5.8471</t>
  </si>
  <si>
    <t>6.9866</t>
  </si>
  <si>
    <t>6.5688</t>
  </si>
  <si>
    <t>2.4756</t>
  </si>
  <si>
    <t>2.0648</t>
  </si>
  <si>
    <t>2.8656</t>
  </si>
  <si>
    <t>2.795</t>
  </si>
  <si>
    <t>6.4643</t>
  </si>
  <si>
    <t>5.822</t>
  </si>
  <si>
    <t>7.0376</t>
  </si>
  <si>
    <t>6.7437</t>
  </si>
  <si>
    <t>868.8231</t>
  </si>
  <si>
    <t>832.8172</t>
  </si>
  <si>
    <t>924.5858</t>
  </si>
  <si>
    <t>891.1141</t>
  </si>
  <si>
    <t>1.2879</t>
  </si>
  <si>
    <t>1.2235</t>
  </si>
  <si>
    <t>1.3493</t>
  </si>
  <si>
    <t>1.3091</t>
  </si>
  <si>
    <t>35.0324</t>
  </si>
  <si>
    <t>33.8286</t>
  </si>
  <si>
    <t>36.9339</t>
  </si>
  <si>
    <t>35.4041</t>
  </si>
  <si>
    <t>127.2013</t>
  </si>
  <si>
    <t>122.8568</t>
  </si>
  <si>
    <t>134.1239</t>
  </si>
  <si>
    <t>128.6894</t>
  </si>
  <si>
    <t>9.4704</t>
  </si>
  <si>
    <t>9.1467</t>
  </si>
  <si>
    <t>9.9826</t>
  </si>
  <si>
    <t>9.5669</t>
  </si>
  <si>
    <t>11.5664</t>
  </si>
  <si>
    <t>10.7101</t>
  </si>
  <si>
    <t>12.5248</t>
  </si>
  <si>
    <t>11.1787</t>
  </si>
  <si>
    <t>1.103</t>
  </si>
  <si>
    <t>1.0208</t>
  </si>
  <si>
    <t>1.2092</t>
  </si>
  <si>
    <t>1.1731</t>
  </si>
  <si>
    <t>3.0417</t>
  </si>
  <si>
    <t>2.9106</t>
  </si>
  <si>
    <t>3.2654</t>
  </si>
  <si>
    <t>3.0757</t>
  </si>
  <si>
    <t>0.0645</t>
  </si>
  <si>
    <t>0.0602</t>
  </si>
  <si>
    <t>0.0703</t>
  </si>
  <si>
    <t>0.0677</t>
  </si>
  <si>
    <t>12.7424</t>
  </si>
  <si>
    <t>11.9643</t>
  </si>
  <si>
    <t>13.851</t>
  </si>
  <si>
    <t>13.4047</t>
  </si>
  <si>
    <t>7.1177</t>
  </si>
  <si>
    <t>6.503</t>
  </si>
  <si>
    <t>8.2898</t>
  </si>
  <si>
    <t>8.0147</t>
  </si>
  <si>
    <t>7.9013</t>
  </si>
  <si>
    <t>7.0499</t>
  </si>
  <si>
    <t>8.6897</t>
  </si>
  <si>
    <t>7.7729</t>
  </si>
  <si>
    <t>0.7395</t>
  </si>
  <si>
    <t>0.6845</t>
  </si>
  <si>
    <t>0.7929</t>
  </si>
  <si>
    <t>0.7571</t>
  </si>
  <si>
    <t>0.8728</t>
  </si>
  <si>
    <t>0.8317</t>
  </si>
  <si>
    <t>0.9233</t>
  </si>
  <si>
    <t>0.8979</t>
  </si>
  <si>
    <t>0.4582</t>
  </si>
  <si>
    <t>0.4312</t>
  </si>
  <si>
    <t>0.4916</t>
  </si>
  <si>
    <t>0.4393</t>
  </si>
  <si>
    <t>101.9931</t>
  </si>
  <si>
    <t>95.125</t>
  </si>
  <si>
    <t>109.6303</t>
  </si>
  <si>
    <t>105.40</t>
  </si>
  <si>
    <t>5.9763</t>
  </si>
  <si>
    <t>5.4242</t>
  </si>
  <si>
    <t>6.6124</t>
  </si>
  <si>
    <t>6.322</t>
  </si>
  <si>
    <t>2.1711</t>
  </si>
  <si>
    <t>2.0725</t>
  </si>
  <si>
    <t>2.3037</t>
  </si>
  <si>
    <t>2.1662</t>
  </si>
  <si>
    <t>12.8604</t>
  </si>
  <si>
    <t>10.1897</t>
  </si>
  <si>
    <t>15.2699</t>
  </si>
  <si>
    <t>14.9701</t>
  </si>
  <si>
    <t>2.2825</t>
  </si>
  <si>
    <t>2.1116</t>
  </si>
  <si>
    <t>2.5023</t>
  </si>
  <si>
    <t>2.4252</t>
  </si>
  <si>
    <t>6.2001</t>
  </si>
  <si>
    <t>5.9091</t>
  </si>
  <si>
    <t>6.5046</t>
  </si>
  <si>
    <t>6.2874</t>
  </si>
  <si>
    <t>0.2427</t>
  </si>
  <si>
    <t>0.2272</t>
  </si>
  <si>
    <t>0.2623</t>
  </si>
  <si>
    <t>0.2539</t>
  </si>
  <si>
    <t>2.8339</t>
  </si>
  <si>
    <t>2.5796</t>
  </si>
  <si>
    <t>2.9594</t>
  </si>
  <si>
    <t>8.5613</t>
  </si>
  <si>
    <t>7.9202</t>
  </si>
  <si>
    <t>9.3856</t>
  </si>
  <si>
    <t>9.0971</t>
  </si>
  <si>
    <t>0.5855</t>
  </si>
  <si>
    <t>0.505</t>
  </si>
  <si>
    <t>0.6774</t>
  </si>
  <si>
    <t>0.6675</t>
  </si>
  <si>
    <t>HOUR 1-7, 23-24</t>
  </si>
  <si>
    <t>HOUR 13-17</t>
  </si>
  <si>
    <t>HOUR 18-22</t>
  </si>
  <si>
    <t>HOUR 8-12</t>
  </si>
  <si>
    <t>Old DayNite definitions</t>
  </si>
  <si>
    <t>DK</t>
  </si>
  <si>
    <t>DKE</t>
  </si>
  <si>
    <t>DKW</t>
  </si>
  <si>
    <t>SE</t>
  </si>
  <si>
    <t>SE1</t>
  </si>
  <si>
    <t>SE2</t>
  </si>
  <si>
    <t>SE3</t>
  </si>
  <si>
    <t>SE4</t>
  </si>
  <si>
    <t>MEUR15</t>
  </si>
  <si>
    <t>MSEK10</t>
  </si>
  <si>
    <t>MSEK11</t>
  </si>
  <si>
    <t>MSEK12</t>
  </si>
  <si>
    <t>MSEK15</t>
  </si>
  <si>
    <t>MSEK13</t>
  </si>
  <si>
    <t>MSEK14</t>
  </si>
  <si>
    <t>lbt</t>
  </si>
  <si>
    <t>Opdateret med endeligt lang fremskrivning efterår 2016</t>
  </si>
  <si>
    <t>MKr16</t>
  </si>
  <si>
    <t>MKr17</t>
  </si>
  <si>
    <t>P4</t>
  </si>
  <si>
    <t>P6</t>
  </si>
  <si>
    <t>MKr15</t>
  </si>
  <si>
    <t>N</t>
  </si>
  <si>
    <t>UC_RHS</t>
  </si>
  <si>
    <t>OBJVAR</t>
  </si>
  <si>
    <t>*Avoid having zero variable costs</t>
  </si>
  <si>
    <t xml:space="preserve">Define the OBJVAR variable free </t>
  </si>
  <si>
    <t>File:</t>
  </si>
  <si>
    <t>FIN</t>
  </si>
  <si>
    <t>FIM</t>
  </si>
  <si>
    <t>CIS</t>
  </si>
  <si>
    <t>EEU</t>
  </si>
  <si>
    <t>GLB</t>
  </si>
  <si>
    <t>WEU</t>
  </si>
  <si>
    <t>Default year should be the first Milestone Year</t>
  </si>
  <si>
    <t>Share+</t>
  </si>
  <si>
    <t>FX</t>
  </si>
  <si>
    <t>*RES*,*COM*,*TRA*,*IND*</t>
  </si>
  <si>
    <t>Fuel Tech*</t>
  </si>
  <si>
    <t>UP,LO</t>
  </si>
  <si>
    <t>CAP_BND</t>
  </si>
  <si>
    <t>NCAP_BND</t>
  </si>
  <si>
    <t>ACT_BND</t>
  </si>
  <si>
    <t>UP</t>
  </si>
  <si>
    <t>TU_*</t>
  </si>
  <si>
    <t>COM_ELAST</t>
  </si>
  <si>
    <t>PRC_TSL</t>
  </si>
  <si>
    <t>ANNUAL</t>
  </si>
  <si>
    <t>IMPNRGZ</t>
  </si>
  <si>
    <t>Process/Commodity special attributes</t>
  </si>
  <si>
    <t>R_CUREX</t>
  </si>
  <si>
    <t>*</t>
  </si>
  <si>
    <t>EUR00</t>
  </si>
  <si>
    <t>EUR10</t>
  </si>
  <si>
    <t>EUR15</t>
  </si>
  <si>
    <t>USD10</t>
  </si>
  <si>
    <t>Currencies used in the Finnish model</t>
  </si>
  <si>
    <t>* define the explicit commodity groups needed</t>
  </si>
  <si>
    <t>User-Defined CG</t>
  </si>
  <si>
    <t>~TFM_COMGRP</t>
  </si>
  <si>
    <t>Name</t>
  </si>
  <si>
    <t>Description</t>
  </si>
  <si>
    <t>G-INDELC</t>
  </si>
  <si>
    <t>INDELC Annual</t>
  </si>
  <si>
    <t>y</t>
  </si>
  <si>
    <t>INDELC</t>
  </si>
  <si>
    <t>G-IISGAS</t>
  </si>
  <si>
    <t>Gases for IIS</t>
  </si>
  <si>
    <t>INDBFG,INDCOG,INDNGA,INDLPG,SYNHYD</t>
  </si>
  <si>
    <t>G-INDFUEL</t>
  </si>
  <si>
    <t>All IND fuels</t>
  </si>
  <si>
    <t>NRG</t>
  </si>
  <si>
    <t>IND*</t>
  </si>
  <si>
    <t>G-CHP</t>
  </si>
  <si>
    <t>CHP output commodities</t>
  </si>
  <si>
    <t>ELCD,HET</t>
  </si>
  <si>
    <t>G-CHPNRD</t>
  </si>
  <si>
    <t>ELCC,ELCMP,HET_</t>
  </si>
  <si>
    <t>G-RH+</t>
  </si>
  <si>
    <t>RH combined group</t>
  </si>
  <si>
    <t>RH1,RH2,RH3,RH4</t>
  </si>
  <si>
    <t>G-RH1+</t>
  </si>
  <si>
    <t>RH1 combined group</t>
  </si>
  <si>
    <t>RH1,RW1</t>
  </si>
  <si>
    <t>G-RH2+</t>
  </si>
  <si>
    <t>RH2 combined group</t>
  </si>
  <si>
    <t>RH2,RW2</t>
  </si>
  <si>
    <t>G-RL+</t>
  </si>
  <si>
    <t>RL combined group</t>
  </si>
  <si>
    <t>RL1,RL2</t>
  </si>
  <si>
    <t>G-RK+</t>
  </si>
  <si>
    <t>RK combined group</t>
  </si>
  <si>
    <t>RK1,RK2</t>
  </si>
  <si>
    <t>G-CH+</t>
  </si>
  <si>
    <t>CH combined group</t>
  </si>
  <si>
    <t>CH1,CH2</t>
  </si>
  <si>
    <t>G-PUBELC</t>
  </si>
  <si>
    <t>Public electricity Nordic</t>
  </si>
  <si>
    <t>ELCC,ELCDP,ELCMP</t>
  </si>
  <si>
    <t>G-ALLELC</t>
  </si>
  <si>
    <t>All electricity for peaking</t>
  </si>
  <si>
    <t>ELCC,ELCDP,ELCMP,ELCD,ELCE,ELCM,INDELC,RESELC,COMELC</t>
  </si>
  <si>
    <t>G-ALLDHT</t>
  </si>
  <si>
    <t>All district heat for peaking</t>
  </si>
  <si>
    <t>HET*</t>
  </si>
  <si>
    <t>G-PAPMIX</t>
  </si>
  <si>
    <t>Wood solid biomass</t>
  </si>
  <si>
    <t>ILPPPW,ILPPOT</t>
  </si>
  <si>
    <t>G-RSOLSEA</t>
  </si>
  <si>
    <t>Seasonal Solar for Tertiary</t>
  </si>
  <si>
    <t>RESSOL,COMSOL,AGRSOL</t>
  </si>
  <si>
    <t>G-AMANL</t>
  </si>
  <si>
    <t>Liquid manures</t>
  </si>
  <si>
    <t>AMAN-BG_,AMAN-L*</t>
  </si>
  <si>
    <t>G-AMANS</t>
  </si>
  <si>
    <t>Solid manures</t>
  </si>
  <si>
    <t>AMAN-S*</t>
  </si>
  <si>
    <t>G-IISTEEL</t>
  </si>
  <si>
    <t>All steel</t>
  </si>
  <si>
    <t>IISBOF,IISDRI,IISSCR</t>
  </si>
  <si>
    <t>G-BIOBSL</t>
  </si>
  <si>
    <t>Biobsl BIOWOO+BIOAGR</t>
  </si>
  <si>
    <t>Default Unit for all tables</t>
  </si>
  <si>
    <t>BIOWOO,BIOAGR,BIOSLD,BIOCRP,BIOSTR</t>
  </si>
  <si>
    <t>ISL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</si>
  <si>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</si>
  <si>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</si>
  <si>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</si>
  <si>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</si>
  <si>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</si>
  <si>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</si>
  <si>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</si>
  <si>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</si>
  <si>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All Electricity (ELC)</t>
  </si>
  <si>
    <t>All heat (ELC)</t>
  </si>
  <si>
    <t>WWDB</t>
  </si>
  <si>
    <t>FI</t>
  </si>
  <si>
    <t>FIPI</t>
  </si>
  <si>
    <t>FI process indicator</t>
  </si>
  <si>
    <t>Other_indexes</t>
  </si>
  <si>
    <t>RPT_OPT</t>
  </si>
  <si>
    <t>FLO~5</t>
  </si>
  <si>
    <t>FIN,FIM</t>
  </si>
  <si>
    <t>ENV</t>
  </si>
  <si>
    <t>CO2 heavy industries</t>
  </si>
  <si>
    <t>CO2 other industries</t>
  </si>
  <si>
    <t>kt</t>
  </si>
  <si>
    <t>SINKCO2</t>
  </si>
  <si>
    <t>CO2 sequestered (negative)</t>
  </si>
  <si>
    <t>Byproduct black liquor</t>
  </si>
  <si>
    <t>Byproduct secondary wood</t>
  </si>
  <si>
    <t>Byproduct biogas</t>
  </si>
  <si>
    <t>TPD</t>
  </si>
  <si>
    <t>TFD</t>
  </si>
  <si>
    <t>Transport Passenger-km</t>
  </si>
  <si>
    <t>Transport Freight-km</t>
  </si>
  <si>
    <t>Gpkm</t>
  </si>
  <si>
    <t>Gtkm</t>
  </si>
  <si>
    <t>BYP-BGS</t>
  </si>
  <si>
    <t>BYP-WCH</t>
  </si>
  <si>
    <t>BYP-BLQ</t>
  </si>
  <si>
    <t>INDHCO2</t>
  </si>
  <si>
    <t>INDOCO2</t>
  </si>
  <si>
    <t>Peaking commodities, reporting additions</t>
  </si>
  <si>
    <t>IS</t>
  </si>
  <si>
    <t>G-IRACOX</t>
  </si>
  <si>
    <t>IIS reducing agents</t>
  </si>
  <si>
    <t>IRACO_</t>
  </si>
  <si>
    <t>https://www.dst.dk/da/Statistik/nyt/NytHtml?cid=30999</t>
  </si>
  <si>
    <t>MBS</t>
  </si>
  <si>
    <t>Opdated 2016-2020 with danish development, assuming to follow old projections from 2020 forward https://www.dst.dk/da/Statistik/nyt/NytHtml?cid=30999</t>
  </si>
  <si>
    <t>MKr18</t>
  </si>
  <si>
    <t>MKr19</t>
  </si>
  <si>
    <t>MKr20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</si>
</sst>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_([$€]* #,##0.00_);_([$€]* \(#,##0.00\);_([$€]* &quot;-&quot;??_);_(@_)"/>
    <numFmt numFmtId="167" formatCode="\Te\x\t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2"/>
      <name val="Arial"/>
      <family val="2"/>
    </font>
    <font>
      <b/>
      <sz val="15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color indexed="10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1"/>
      <name val="Tahoma"/>
      <family val="2"/>
    </font>
    <font>
      <sz val="12"/>
      <color indexed="53"/>
      <name val="Arial"/>
      <family val="2"/>
    </font>
    <font>
      <i/>
      <sz val="10"/>
      <name val="Arial"/>
      <family val="2"/>
    </font>
    <font>
      <sz val="10"/>
      <name val="Arial Narrow"/>
      <family val="2"/>
    </font>
    <font>
      <sz val="10"/>
      <name val="Calibri Light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4" fontId="10" fillId="2" borderId="1">
      <alignment horizontal="right" vertical="center"/>
    </xf>
    <xf numFmtId="4" fontId="10" fillId="2" borderId="1">
      <alignment horizontal="right" vertical="center"/>
    </xf>
    <xf numFmtId="0" fontId="11" fillId="0" borderId="2">
      <alignment horizontal="left" vertical="center" wrapText="1" indent="2"/>
    </xf>
    <xf numFmtId="166" fontId="5" fillId="0" borderId="0" applyFont="0" applyFill="0" applyBorder="0" applyAlignment="0" applyProtection="0"/>
    <xf numFmtId="4" fontId="11" fillId="0" borderId="0" applyBorder="0">
      <alignment horizontal="right" vertical="center"/>
    </xf>
    <xf numFmtId="0" fontId="5" fillId="0" borderId="0"/>
    <xf numFmtId="0" fontId="1" fillId="0" borderId="0"/>
    <xf numFmtId="0" fontId="5" fillId="0" borderId="0"/>
    <xf numFmtId="0" fontId="31" fillId="0" borderId="0"/>
    <xf numFmtId="0" fontId="1" fillId="0" borderId="0"/>
    <xf numFmtId="4" fontId="11" fillId="0" borderId="1" applyFill="0" applyBorder="0" applyProtection="0">
      <alignment horizontal="right" vertical="center"/>
    </xf>
    <xf numFmtId="0" fontId="12" fillId="0" borderId="0" applyNumberFormat="0" applyFill="0" applyBorder="0" applyProtection="0">
      <alignment horizontal="left" vertical="center"/>
    </xf>
    <xf numFmtId="0" fontId="5" fillId="3" borderId="0" applyNumberFormat="0" applyFont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5" fillId="0" borderId="0"/>
    <xf numFmtId="4" fontId="11" fillId="0" borderId="0"/>
    <xf numFmtId="0" fontId="32" fillId="0" borderId="0"/>
  </cellStyleXfs>
  <cellXfs count="170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Fill="1"/>
    <xf numFmtId="0" fontId="7" fillId="0" borderId="0" xfId="0" applyFont="1" applyFill="1"/>
    <xf numFmtId="0" fontId="8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9" fillId="6" borderId="3" xfId="0" applyFont="1" applyFill="1" applyBorder="1" applyAlignment="1">
      <alignment horizontal="left" vertical="center" wrapText="1"/>
    </xf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0" fillId="0" borderId="0" xfId="0" applyFill="1" applyBorder="1"/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5" fillId="7" borderId="0" xfId="0" applyFont="1" applyFill="1" applyBorder="1"/>
    <xf numFmtId="0" fontId="5" fillId="7" borderId="0" xfId="0" applyFont="1" applyFill="1"/>
    <xf numFmtId="0" fontId="18" fillId="0" borderId="0" xfId="0" applyFont="1"/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6" fillId="9" borderId="6" xfId="0" applyFont="1" applyFill="1" applyBorder="1" applyAlignment="1">
      <alignment horizontal="left"/>
    </xf>
    <xf numFmtId="0" fontId="16" fillId="9" borderId="7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left"/>
    </xf>
    <xf numFmtId="164" fontId="0" fillId="9" borderId="0" xfId="0" applyNumberFormat="1" applyFont="1" applyFill="1" applyBorder="1" applyAlignment="1">
      <alignment horizontal="center"/>
    </xf>
    <xf numFmtId="0" fontId="0" fillId="9" borderId="9" xfId="0" applyFont="1" applyFill="1" applyBorder="1"/>
    <xf numFmtId="2" fontId="0" fillId="9" borderId="0" xfId="0" applyNumberFormat="1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2" fontId="0" fillId="9" borderId="10" xfId="0" applyNumberFormat="1" applyFont="1" applyFill="1" applyBorder="1" applyAlignment="1">
      <alignment horizontal="center"/>
    </xf>
    <xf numFmtId="0" fontId="0" fillId="9" borderId="11" xfId="0" applyFont="1" applyFill="1" applyBorder="1" applyAlignment="1">
      <alignment horizontal="left"/>
    </xf>
    <xf numFmtId="2" fontId="0" fillId="9" borderId="12" xfId="0" applyNumberFormat="1" applyFont="1" applyFill="1" applyBorder="1" applyAlignment="1">
      <alignment horizontal="center"/>
    </xf>
    <xf numFmtId="2" fontId="0" fillId="9" borderId="13" xfId="0" applyNumberFormat="1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164" fontId="0" fillId="0" borderId="0" xfId="0" applyNumberFormat="1"/>
    <xf numFmtId="0" fontId="0" fillId="0" borderId="14" xfId="0" applyBorder="1"/>
    <xf numFmtId="0" fontId="5" fillId="10" borderId="0" xfId="0" applyFont="1" applyFill="1"/>
    <xf numFmtId="0" fontId="1" fillId="10" borderId="0" xfId="0" applyFont="1" applyFill="1"/>
    <xf numFmtId="0" fontId="0" fillId="10" borderId="0" xfId="0" applyFill="1"/>
    <xf numFmtId="0" fontId="21" fillId="0" borderId="0" xfId="0" applyFont="1" applyFill="1" applyAlignment="1">
      <alignment horizontal="left"/>
    </xf>
    <xf numFmtId="0" fontId="22" fillId="10" borderId="0" xfId="0" applyFont="1" applyFill="1"/>
    <xf numFmtId="0" fontId="16" fillId="0" borderId="0" xfId="0" applyFont="1"/>
    <xf numFmtId="14" fontId="22" fillId="0" borderId="0" xfId="0" applyNumberFormat="1" applyFont="1"/>
    <xf numFmtId="0" fontId="22" fillId="0" borderId="0" xfId="0" applyFont="1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2" fillId="0" borderId="14" xfId="0" applyFont="1" applyBorder="1"/>
    <xf numFmtId="0" fontId="2" fillId="0" borderId="0" xfId="0" applyFont="1" applyAlignment="1"/>
    <xf numFmtId="0" fontId="1" fillId="0" borderId="0" xfId="0" applyFont="1" applyAlignment="1"/>
    <xf numFmtId="2" fontId="0" fillId="0" borderId="0" xfId="0" applyNumberFormat="1" applyAlignment="1"/>
    <xf numFmtId="0" fontId="1" fillId="0" borderId="0" xfId="0" applyFont="1" applyFill="1" applyBorder="1" applyAlignment="1"/>
    <xf numFmtId="2" fontId="0" fillId="0" borderId="0" xfId="0" applyNumberFormat="1" applyAlignment="1">
      <alignment horizontal="right"/>
    </xf>
    <xf numFmtId="0" fontId="0" fillId="0" borderId="0" xfId="0" applyAlignment="1"/>
    <xf numFmtId="0" fontId="2" fillId="11" borderId="15" xfId="0" applyFont="1" applyFill="1" applyBorder="1"/>
    <xf numFmtId="0" fontId="0" fillId="12" borderId="0" xfId="0" applyFill="1"/>
    <xf numFmtId="0" fontId="2" fillId="11" borderId="15" xfId="11" applyFont="1" applyFill="1" applyBorder="1"/>
    <xf numFmtId="0" fontId="1" fillId="0" borderId="0" xfId="11"/>
    <xf numFmtId="0" fontId="1" fillId="10" borderId="0" xfId="11" applyFill="1"/>
    <xf numFmtId="10" fontId="1" fillId="9" borderId="0" xfId="16" applyNumberFormat="1" applyFont="1" applyFill="1" applyBorder="1" applyAlignment="1">
      <alignment horizontal="center"/>
    </xf>
    <xf numFmtId="0" fontId="1" fillId="0" borderId="0" xfId="8"/>
    <xf numFmtId="0" fontId="9" fillId="6" borderId="16" xfId="0" applyFont="1" applyFill="1" applyBorder="1" applyAlignment="1">
      <alignment horizontal="left" vertical="center" wrapText="1"/>
    </xf>
    <xf numFmtId="0" fontId="1" fillId="0" borderId="0" xfId="8" applyFill="1"/>
    <xf numFmtId="0" fontId="1" fillId="0" borderId="14" xfId="8" applyBorder="1"/>
    <xf numFmtId="2" fontId="1" fillId="0" borderId="0" xfId="8" applyNumberFormat="1"/>
    <xf numFmtId="0" fontId="1" fillId="0" borderId="0" xfId="8" applyBorder="1"/>
    <xf numFmtId="0" fontId="23" fillId="10" borderId="0" xfId="0" applyFont="1" applyFill="1"/>
    <xf numFmtId="2" fontId="1" fillId="0" borderId="0" xfId="8" applyNumberFormat="1" applyFill="1"/>
    <xf numFmtId="10" fontId="1" fillId="9" borderId="10" xfId="16" applyNumberFormat="1" applyFont="1" applyFill="1" applyBorder="1" applyAlignment="1">
      <alignment horizontal="center"/>
    </xf>
    <xf numFmtId="165" fontId="1" fillId="0" borderId="0" xfId="8" applyNumberFormat="1"/>
    <xf numFmtId="0" fontId="0" fillId="6" borderId="4" xfId="0" applyFill="1" applyBorder="1"/>
    <xf numFmtId="0" fontId="0" fillId="6" borderId="3" xfId="0" applyFill="1" applyBorder="1"/>
    <xf numFmtId="0" fontId="0" fillId="6" borderId="17" xfId="0" applyFill="1" applyBorder="1"/>
    <xf numFmtId="0" fontId="18" fillId="0" borderId="0" xfId="0" applyFont="1" applyAlignment="1">
      <alignment horizontal="center"/>
    </xf>
    <xf numFmtId="0" fontId="0" fillId="9" borderId="0" xfId="0" applyFill="1"/>
    <xf numFmtId="0" fontId="0" fillId="13" borderId="0" xfId="0" applyFill="1"/>
    <xf numFmtId="0" fontId="1" fillId="13" borderId="0" xfId="0" applyFont="1" applyFill="1"/>
    <xf numFmtId="0" fontId="0" fillId="6" borderId="0" xfId="0" applyFill="1"/>
    <xf numFmtId="0" fontId="0" fillId="6" borderId="1" xfId="0" applyFill="1" applyBorder="1"/>
    <xf numFmtId="0" fontId="18" fillId="6" borderId="1" xfId="0" applyFont="1" applyFill="1" applyBorder="1"/>
    <xf numFmtId="0" fontId="0" fillId="6" borderId="0" xfId="0" applyFill="1" applyAlignment="1">
      <alignment horizontal="center"/>
    </xf>
    <xf numFmtId="0" fontId="9" fillId="6" borderId="3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9" fillId="6" borderId="4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0" fillId="6" borderId="0" xfId="0" quotePrefix="1" applyFill="1"/>
    <xf numFmtId="0" fontId="5" fillId="6" borderId="0" xfId="0" applyFont="1" applyFill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14" borderId="18" xfId="0" quotePrefix="1" applyFill="1" applyBorder="1"/>
    <xf numFmtId="0" fontId="0" fillId="14" borderId="19" xfId="0" quotePrefix="1" applyFill="1" applyBorder="1"/>
    <xf numFmtId="0" fontId="0" fillId="14" borderId="18" xfId="0" applyFill="1" applyBorder="1"/>
    <xf numFmtId="0" fontId="0" fillId="14" borderId="19" xfId="0" applyFill="1" applyBorder="1"/>
    <xf numFmtId="0" fontId="0" fillId="13" borderId="0" xfId="0" applyFill="1" applyAlignment="1">
      <alignment horizontal="left"/>
    </xf>
    <xf numFmtId="0" fontId="0" fillId="13" borderId="0" xfId="0" quotePrefix="1" applyFill="1"/>
    <xf numFmtId="0" fontId="9" fillId="6" borderId="1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/>
    </xf>
    <xf numFmtId="0" fontId="2" fillId="6" borderId="21" xfId="0" applyFont="1" applyFill="1" applyBorder="1"/>
    <xf numFmtId="0" fontId="2" fillId="15" borderId="21" xfId="0" applyFont="1" applyFill="1" applyBorder="1"/>
    <xf numFmtId="0" fontId="19" fillId="0" borderId="0" xfId="0" applyFont="1" applyFill="1" applyBorder="1" applyAlignment="1">
      <alignment horizontal="left"/>
    </xf>
    <xf numFmtId="0" fontId="1" fillId="16" borderId="14" xfId="8" applyFont="1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8" applyFont="1" applyFill="1" applyBorder="1"/>
    <xf numFmtId="0" fontId="1" fillId="6" borderId="14" xfId="8" applyFont="1" applyFill="1" applyBorder="1"/>
    <xf numFmtId="0" fontId="1" fillId="6" borderId="0" xfId="8" applyFont="1" applyFill="1"/>
    <xf numFmtId="0" fontId="1" fillId="6" borderId="0" xfId="8" applyFill="1" applyBorder="1"/>
    <xf numFmtId="2" fontId="5" fillId="14" borderId="4" xfId="7" applyNumberFormat="1" applyFill="1" applyBorder="1"/>
    <xf numFmtId="2" fontId="5" fillId="14" borderId="17" xfId="7" applyNumberFormat="1" applyFill="1" applyBorder="1"/>
    <xf numFmtId="0" fontId="26" fillId="0" borderId="0" xfId="0" applyFont="1"/>
    <xf numFmtId="0" fontId="18" fillId="10" borderId="0" xfId="0" applyFont="1" applyFill="1"/>
    <xf numFmtId="0" fontId="2" fillId="15" borderId="3" xfId="0" applyFont="1" applyFill="1" applyBorder="1"/>
    <xf numFmtId="0" fontId="2" fillId="10" borderId="3" xfId="0" applyFont="1" applyFill="1" applyBorder="1" applyAlignment="1">
      <alignment horizontal="center"/>
    </xf>
    <xf numFmtId="0" fontId="2" fillId="15" borderId="17" xfId="0" applyFont="1" applyFill="1" applyBorder="1"/>
    <xf numFmtId="0" fontId="2" fillId="15" borderId="4" xfId="0" applyFont="1" applyFill="1" applyBorder="1"/>
    <xf numFmtId="0" fontId="18" fillId="5" borderId="0" xfId="0" applyFont="1" applyFill="1"/>
    <xf numFmtId="0" fontId="0" fillId="14" borderId="0" xfId="0" applyFill="1" applyBorder="1"/>
    <xf numFmtId="0" fontId="2" fillId="16" borderId="3" xfId="8" applyFont="1" applyFill="1" applyBorder="1"/>
    <xf numFmtId="0" fontId="1" fillId="16" borderId="3" xfId="8" applyFill="1" applyBorder="1"/>
    <xf numFmtId="0" fontId="0" fillId="16" borderId="3" xfId="0" applyFill="1" applyBorder="1"/>
    <xf numFmtId="0" fontId="0" fillId="14" borderId="14" xfId="0" applyFill="1" applyBorder="1"/>
    <xf numFmtId="0" fontId="0" fillId="6" borderId="1" xfId="0" applyFill="1" applyBorder="1" applyAlignment="1">
      <alignment horizontal="center"/>
    </xf>
    <xf numFmtId="0" fontId="27" fillId="14" borderId="16" xfId="0" applyFont="1" applyFill="1" applyBorder="1"/>
    <xf numFmtId="0" fontId="1" fillId="13" borderId="0" xfId="8" applyFill="1"/>
    <xf numFmtId="0" fontId="1" fillId="13" borderId="18" xfId="8" applyFill="1" applyBorder="1"/>
    <xf numFmtId="0" fontId="1" fillId="13" borderId="19" xfId="8" applyFill="1" applyBorder="1"/>
    <xf numFmtId="0" fontId="1" fillId="13" borderId="14" xfId="8" applyFill="1" applyBorder="1"/>
    <xf numFmtId="0" fontId="0" fillId="13" borderId="14" xfId="0" applyFill="1" applyBorder="1"/>
    <xf numFmtId="0" fontId="1" fillId="13" borderId="22" xfId="8" applyFill="1" applyBorder="1"/>
    <xf numFmtId="0" fontId="1" fillId="13" borderId="23" xfId="8" applyFill="1" applyBorder="1"/>
    <xf numFmtId="164" fontId="1" fillId="13" borderId="0" xfId="8" applyNumberFormat="1" applyFill="1"/>
    <xf numFmtId="164" fontId="1" fillId="13" borderId="18" xfId="8" applyNumberFormat="1" applyFill="1" applyBorder="1"/>
    <xf numFmtId="164" fontId="1" fillId="13" borderId="19" xfId="8" applyNumberFormat="1" applyFill="1" applyBorder="1"/>
    <xf numFmtId="0" fontId="1" fillId="13" borderId="16" xfId="8" applyFill="1" applyBorder="1"/>
    <xf numFmtId="0" fontId="1" fillId="13" borderId="0" xfId="8" applyFill="1" applyBorder="1"/>
    <xf numFmtId="0" fontId="0" fillId="13" borderId="0" xfId="0" applyFill="1" applyBorder="1"/>
    <xf numFmtId="164" fontId="1" fillId="13" borderId="0" xfId="8" applyNumberFormat="1" applyFill="1" applyBorder="1"/>
    <xf numFmtId="0" fontId="1" fillId="13" borderId="0" xfId="8" applyFont="1" applyFill="1" applyBorder="1"/>
    <xf numFmtId="164" fontId="1" fillId="13" borderId="14" xfId="8" applyNumberFormat="1" applyFill="1" applyBorder="1"/>
    <xf numFmtId="164" fontId="1" fillId="13" borderId="22" xfId="8" applyNumberFormat="1" applyFill="1" applyBorder="1"/>
    <xf numFmtId="164" fontId="1" fillId="13" borderId="23" xfId="8" applyNumberFormat="1" applyFill="1" applyBorder="1"/>
    <xf numFmtId="0" fontId="1" fillId="13" borderId="14" xfId="8" applyFont="1" applyFill="1" applyBorder="1"/>
    <xf numFmtId="0" fontId="1" fillId="13" borderId="3" xfId="8" applyFill="1" applyBorder="1"/>
    <xf numFmtId="0" fontId="0" fillId="13" borderId="3" xfId="0" applyFill="1" applyBorder="1"/>
    <xf numFmtId="164" fontId="1" fillId="13" borderId="3" xfId="8" applyNumberFormat="1" applyFill="1" applyBorder="1"/>
    <xf numFmtId="164" fontId="1" fillId="13" borderId="4" xfId="8" applyNumberFormat="1" applyFill="1" applyBorder="1"/>
    <xf numFmtId="164" fontId="1" fillId="13" borderId="17" xfId="8" applyNumberFormat="1" applyFill="1" applyBorder="1"/>
    <xf numFmtId="164" fontId="1" fillId="13" borderId="18" xfId="8" applyNumberFormat="1" applyFill="1" applyBorder="1" applyAlignment="1">
      <alignment horizontal="center"/>
    </xf>
    <xf numFmtId="164" fontId="1" fillId="13" borderId="19" xfId="8" applyNumberFormat="1" applyFill="1" applyBorder="1" applyAlignment="1">
      <alignment horizontal="center"/>
    </xf>
    <xf numFmtId="0" fontId="5" fillId="13" borderId="3" xfId="7" applyFill="1" applyBorder="1"/>
    <xf numFmtId="2" fontId="5" fillId="13" borderId="3" xfId="7" applyNumberFormat="1" applyFill="1" applyBorder="1"/>
    <xf numFmtId="0" fontId="29" fillId="6" borderId="0" xfId="0" applyFont="1" applyFill="1"/>
    <xf numFmtId="0" fontId="29" fillId="6" borderId="19" xfId="0" applyFont="1" applyFill="1" applyBorder="1"/>
    <xf numFmtId="0" fontId="29" fillId="6" borderId="0" xfId="0" applyFont="1" applyFill="1" applyAlignment="1">
      <alignment horizontal="center"/>
    </xf>
    <xf numFmtId="0" fontId="29" fillId="6" borderId="18" xfId="0" applyFont="1" applyFill="1" applyBorder="1" applyAlignment="1"/>
    <xf numFmtId="0" fontId="0" fillId="17" borderId="0" xfId="0" applyFill="1"/>
    <xf numFmtId="0" fontId="28" fillId="2" borderId="0" xfId="0" applyFont="1" applyFill="1"/>
    <xf numFmtId="0" fontId="2" fillId="7" borderId="0" xfId="0" applyFont="1" applyFill="1"/>
    <xf numFmtId="167" fontId="18" fillId="0" borderId="0" xfId="0" applyNumberFormat="1" applyFont="1"/>
    <xf numFmtId="167" fontId="0" fillId="0" borderId="0" xfId="0" applyNumberFormat="1"/>
    <xf numFmtId="167" fontId="0" fillId="10" borderId="3" xfId="0" applyNumberFormat="1" applyFill="1" applyBorder="1"/>
    <xf numFmtId="0" fontId="0" fillId="10" borderId="3" xfId="0" applyFill="1" applyBorder="1"/>
    <xf numFmtId="0" fontId="0" fillId="17" borderId="0" xfId="0" applyFill="1" applyAlignment="1">
      <alignment horizontal="center"/>
    </xf>
    <xf numFmtId="0" fontId="1" fillId="17" borderId="0" xfId="0" applyFont="1" applyFill="1"/>
    <xf numFmtId="16" fontId="1" fillId="0" borderId="0" xfId="8" applyNumberFormat="1"/>
    <xf numFmtId="0" fontId="2" fillId="11" borderId="15" xfId="11" applyFont="1" applyFill="1" applyBorder="1"/>
    <xf numFmtId="0" fontId="2" fillId="11" borderId="15" xfId="0" applyFont="1" applyFill="1" applyBorder="1"/>
  </cellXfs>
  <cellStyles count="20">
    <cellStyle name="5x indented GHG Textfiels" xfId="1" xr:uid="{00000000-0005-0000-0000-000000000000}"/>
    <cellStyle name="AggOrange_CRFReport-template" xfId="2" xr:uid="{00000000-0005-0000-0000-000001000000}"/>
    <cellStyle name="AggOrange9_CRFReport-template" xfId="3" xr:uid="{00000000-0005-0000-0000-000002000000}"/>
    <cellStyle name="CustomizationCells" xfId="4" xr:uid="{00000000-0005-0000-0000-000003000000}"/>
    <cellStyle name="Euro" xfId="5" xr:uid="{00000000-0005-0000-0000-000004000000}"/>
    <cellStyle name="InputCells" xfId="6" xr:uid="{00000000-0005-0000-0000-000005000000}"/>
    <cellStyle name="Normal" xfId="0" builtinId="0"/>
    <cellStyle name="Normal 10" xfId="7" xr:uid="{00000000-0005-0000-0000-000007000000}"/>
    <cellStyle name="Normal 10 2" xfId="8" xr:uid="{00000000-0005-0000-0000-000008000000}"/>
    <cellStyle name="Normal 2" xfId="9" xr:uid="{00000000-0005-0000-0000-000009000000}"/>
    <cellStyle name="Normal 3" xfId="10" xr:uid="{00000000-0005-0000-0000-00000A000000}"/>
    <cellStyle name="Normal 4" xfId="11" xr:uid="{00000000-0005-0000-0000-00000B000000}"/>
    <cellStyle name="Normal GHG Numbers (0.00)" xfId="12" xr:uid="{00000000-0005-0000-0000-00000C000000}"/>
    <cellStyle name="Normal GHG Textfiels Bold" xfId="13" xr:uid="{00000000-0005-0000-0000-00000D000000}"/>
    <cellStyle name="Normal GHG-Shade" xfId="14" xr:uid="{00000000-0005-0000-0000-00000E000000}"/>
    <cellStyle name="Normale_B2020" xfId="15" xr:uid="{00000000-0005-0000-0000-00000F000000}"/>
    <cellStyle name="Percent" xfId="16" builtinId="5"/>
    <cellStyle name="Standaard_Blad1" xfId="19" xr:uid="{00000000-0005-0000-0000-000011000000}"/>
    <cellStyle name="Standard_Sce_D_Extraction" xfId="17" xr:uid="{00000000-0005-0000-0000-000012000000}"/>
    <cellStyle name="Обычный_CRF2002 (1)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16</xdr:col>
      <xdr:colOff>236220</xdr:colOff>
      <xdr:row>34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0380" y="2887980"/>
          <a:ext cx="7680960" cy="297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29 March 2017:</a:t>
          </a:r>
        </a:p>
        <a:p>
          <a:endParaRPr lang="da-DK" sz="1100" b="0"/>
        </a:p>
        <a:p>
          <a:r>
            <a:rPr lang="da-DK" sz="1100" b="0"/>
            <a:t>Concerning Time</a:t>
          </a:r>
          <a:r>
            <a:rPr lang="da-DK" sz="1100" b="0" baseline="0"/>
            <a:t> Slices definition, we are using the "classic" characterization used in TIMES-DK. This file was copied around Febr. 2016 from TIMES-DK. The reason why we are still using such criteria, is because the new release of TIMES-DK (April 2017), that will be shared with IVL includes such split. </a:t>
          </a:r>
        </a:p>
        <a:p>
          <a:r>
            <a:rPr lang="da-DK" sz="1100" b="0" baseline="0"/>
            <a:t>In ProgRESheat we used other criteria outlined by Rikke from DEA, such way does not differentiate between week and non week days and does not include any criteria linked to PV.</a:t>
          </a:r>
        </a:p>
        <a:p>
          <a:endParaRPr lang="da-DK" sz="1100" b="0" baseline="0"/>
        </a:p>
        <a:p>
          <a:r>
            <a:rPr lang="da-DK" sz="1100" b="0" baseline="0"/>
            <a:t>A Time Slice tool to be used in order to produce time slice lenght and AF for the different technologies can be found in the documentation of TIMES-DK included in the repository. </a:t>
          </a:r>
        </a:p>
        <a:p>
          <a:endParaRPr lang="da-DK" sz="1100" b="0" baseline="0"/>
        </a:p>
        <a:p>
          <a:r>
            <a:rPr lang="da-DK" sz="1100" b="1" baseline="0"/>
            <a:t>Rafs 30th January 2018:</a:t>
          </a:r>
        </a:p>
        <a:p>
          <a:endParaRPr lang="da-DK" sz="1100" b="1" baseline="0"/>
        </a:p>
        <a:p>
          <a:r>
            <a:rPr lang="da-DK" sz="1100" b="0" baseline="0"/>
            <a:t>New TS have been implemented. The new TS are defined in the TS tool made by Martin (IVL), they are chronological TS. The tool is called "Chronological Time slice_Norway" and you can find more info in "TIMES-NO Development" and in the SYS_SubAnnual_Data scenario</a:t>
          </a:r>
          <a:endParaRPr lang="da-DK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3:T39"/>
  <sheetViews>
    <sheetView zoomScaleNormal="100" workbookViewId="0">
      <selection activeCell="C15" sqref="C15"/>
    </sheetView>
  </sheetViews>
  <sheetFormatPr defaultRowHeight="13.2" x14ac:dyDescent="0.25"/>
  <cols>
    <col min="1" max="1" width="2.1093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15" max="15" width="15" bestFit="1" customWidth="1"/>
  </cols>
  <sheetData>
    <row r="3" spans="1:20" x14ac:dyDescent="0.25">
      <c r="A3" s="3"/>
      <c r="B3" s="7" t="s">
        <v>6</v>
      </c>
      <c r="E3" s="7" t="s">
        <v>8</v>
      </c>
      <c r="F3" s="1"/>
      <c r="G3" s="1"/>
    </row>
    <row r="4" spans="1:20" ht="13.8" x14ac:dyDescent="0.25">
      <c r="A4" s="3"/>
      <c r="B4" s="8" t="s">
        <v>12</v>
      </c>
      <c r="C4" s="8" t="s">
        <v>13</v>
      </c>
      <c r="E4" s="8" t="s">
        <v>9</v>
      </c>
      <c r="F4" s="8" t="s">
        <v>10</v>
      </c>
      <c r="G4" s="8" t="s">
        <v>11</v>
      </c>
    </row>
    <row r="5" spans="1:20" s="3" customFormat="1" x14ac:dyDescent="0.25">
      <c r="B5" s="78" t="s">
        <v>965</v>
      </c>
      <c r="C5" s="79" t="s">
        <v>966</v>
      </c>
      <c r="E5" s="10" t="s">
        <v>63</v>
      </c>
      <c r="F5" s="3" t="s">
        <v>58</v>
      </c>
      <c r="G5" s="38" t="s">
        <v>77</v>
      </c>
      <c r="K5" s="3" t="str">
        <f>E5</f>
        <v>R</v>
      </c>
      <c r="L5" s="11" t="s">
        <v>64</v>
      </c>
      <c r="N5" s="3" t="str">
        <f>F5</f>
        <v>WD</v>
      </c>
      <c r="O5" s="3" t="s">
        <v>73</v>
      </c>
      <c r="Q5" s="40" t="str">
        <f>G5</f>
        <v>A</v>
      </c>
      <c r="R5" s="40" t="s">
        <v>960</v>
      </c>
      <c r="S5" s="40"/>
    </row>
    <row r="6" spans="1:20" s="3" customFormat="1" x14ac:dyDescent="0.25">
      <c r="B6" s="78"/>
      <c r="C6" s="79" t="s">
        <v>967</v>
      </c>
      <c r="E6" s="10" t="s">
        <v>60</v>
      </c>
      <c r="F6" s="3" t="s">
        <v>70</v>
      </c>
      <c r="G6" s="39" t="s">
        <v>78</v>
      </c>
      <c r="K6" s="3" t="str">
        <f>E6</f>
        <v>S</v>
      </c>
      <c r="L6" s="11" t="s">
        <v>65</v>
      </c>
      <c r="N6" s="3" t="str">
        <f>F6</f>
        <v>NW</v>
      </c>
      <c r="O6" s="3" t="s">
        <v>74</v>
      </c>
      <c r="Q6" s="40" t="str">
        <f>G6</f>
        <v>C</v>
      </c>
      <c r="R6" s="40" t="s">
        <v>961</v>
      </c>
      <c r="S6" s="40"/>
    </row>
    <row r="7" spans="1:20" x14ac:dyDescent="0.25">
      <c r="A7" s="3"/>
      <c r="B7" s="78" t="s">
        <v>845</v>
      </c>
      <c r="C7" s="79" t="s">
        <v>846</v>
      </c>
      <c r="E7" s="10" t="s">
        <v>61</v>
      </c>
      <c r="F7" s="3"/>
      <c r="G7" s="39" t="s">
        <v>59</v>
      </c>
      <c r="K7" s="3" t="str">
        <f>E7</f>
        <v>F</v>
      </c>
      <c r="L7" s="11" t="s">
        <v>66</v>
      </c>
      <c r="Q7" s="40" t="str">
        <f>G7</f>
        <v>D</v>
      </c>
      <c r="R7" s="40" t="s">
        <v>962</v>
      </c>
      <c r="S7" s="40"/>
    </row>
    <row r="8" spans="1:20" x14ac:dyDescent="0.25">
      <c r="A8" s="3"/>
      <c r="B8" s="78"/>
      <c r="C8" s="79" t="s">
        <v>847</v>
      </c>
      <c r="E8" s="10" t="s">
        <v>62</v>
      </c>
      <c r="F8" s="3"/>
      <c r="G8" s="38" t="s">
        <v>79</v>
      </c>
      <c r="K8" s="3" t="str">
        <f>E8</f>
        <v>W</v>
      </c>
      <c r="L8" s="11" t="s">
        <v>67</v>
      </c>
      <c r="Q8" s="40" t="str">
        <f>G8</f>
        <v>B</v>
      </c>
      <c r="R8" s="40" t="s">
        <v>963</v>
      </c>
      <c r="S8" s="40"/>
    </row>
    <row r="9" spans="1:20" x14ac:dyDescent="0.25">
      <c r="A9" s="3"/>
      <c r="B9" s="79" t="s">
        <v>968</v>
      </c>
      <c r="C9" s="79" t="s">
        <v>969</v>
      </c>
      <c r="E9" s="3"/>
    </row>
    <row r="10" spans="1:20" x14ac:dyDescent="0.25">
      <c r="A10" s="3"/>
      <c r="B10" s="78"/>
      <c r="C10" s="79" t="s">
        <v>970</v>
      </c>
    </row>
    <row r="11" spans="1:20" x14ac:dyDescent="0.25">
      <c r="A11" s="3"/>
      <c r="B11" s="78"/>
      <c r="C11" s="79" t="s">
        <v>971</v>
      </c>
    </row>
    <row r="12" spans="1:20" x14ac:dyDescent="0.25">
      <c r="A12" s="3"/>
      <c r="B12" s="78"/>
      <c r="C12" s="79" t="s">
        <v>972</v>
      </c>
      <c r="G12" s="39" t="s">
        <v>99</v>
      </c>
      <c r="H12" s="39"/>
      <c r="I12" s="39"/>
      <c r="J12" s="39"/>
      <c r="K12" s="39"/>
      <c r="L12" s="39"/>
      <c r="N12" s="12"/>
      <c r="O12" s="12"/>
      <c r="P12" s="12"/>
      <c r="Q12" s="12"/>
      <c r="R12" s="12"/>
    </row>
    <row r="13" spans="1:20" ht="13.8" x14ac:dyDescent="0.3">
      <c r="A13" s="3"/>
      <c r="B13" s="77" t="s">
        <v>1101</v>
      </c>
      <c r="C13" s="77" t="s">
        <v>993</v>
      </c>
      <c r="G13" s="39"/>
      <c r="H13" s="39"/>
      <c r="I13" s="39"/>
      <c r="J13" s="39"/>
      <c r="K13" s="39"/>
      <c r="L13" s="39"/>
      <c r="N13" s="12"/>
      <c r="O13" s="13"/>
      <c r="P13" s="14"/>
      <c r="Q13" s="12"/>
      <c r="R13" s="12"/>
    </row>
    <row r="14" spans="1:20" ht="13.8" x14ac:dyDescent="0.3">
      <c r="A14" s="3"/>
      <c r="B14" s="77"/>
      <c r="C14" s="77" t="s">
        <v>994</v>
      </c>
      <c r="N14" s="12"/>
      <c r="O14" s="13"/>
      <c r="P14" s="14"/>
      <c r="Q14" s="12"/>
      <c r="R14" s="12"/>
      <c r="T14" t="s">
        <v>964</v>
      </c>
    </row>
    <row r="15" spans="1:20" ht="13.8" x14ac:dyDescent="0.3">
      <c r="A15" s="3"/>
      <c r="B15" s="166" t="s">
        <v>1129</v>
      </c>
      <c r="C15" s="158" t="s">
        <v>1089</v>
      </c>
      <c r="N15" s="12"/>
      <c r="O15" s="13"/>
      <c r="P15" s="14"/>
      <c r="Q15" s="12"/>
      <c r="R15" s="12"/>
    </row>
    <row r="16" spans="1:20" ht="13.8" x14ac:dyDescent="0.3">
      <c r="A16" s="3"/>
      <c r="B16" s="159" t="s">
        <v>996</v>
      </c>
      <c r="C16" s="159" t="s">
        <v>996</v>
      </c>
      <c r="N16" s="12"/>
      <c r="O16" s="13"/>
      <c r="P16" s="14"/>
      <c r="Q16" s="12"/>
      <c r="T16" s="38" t="s">
        <v>80</v>
      </c>
    </row>
    <row r="17" spans="1:20" ht="13.8" x14ac:dyDescent="0.3">
      <c r="A17" s="3"/>
      <c r="B17" s="159" t="s">
        <v>998</v>
      </c>
      <c r="C17" s="159" t="s">
        <v>998</v>
      </c>
      <c r="N17" s="12"/>
      <c r="O17" s="12"/>
      <c r="P17" s="12"/>
      <c r="Q17" s="12"/>
      <c r="T17" s="39" t="s">
        <v>98</v>
      </c>
    </row>
    <row r="18" spans="1:20" ht="13.8" x14ac:dyDescent="0.3">
      <c r="A18" s="3"/>
      <c r="B18" s="159" t="s">
        <v>995</v>
      </c>
      <c r="C18" s="159" t="s">
        <v>995</v>
      </c>
      <c r="N18" s="12"/>
      <c r="O18" s="12"/>
      <c r="P18" s="12"/>
      <c r="Q18" s="12"/>
      <c r="T18" s="38" t="s">
        <v>81</v>
      </c>
    </row>
    <row r="19" spans="1:20" ht="13.8" x14ac:dyDescent="0.3">
      <c r="A19" s="3"/>
      <c r="B19" s="159" t="s">
        <v>997</v>
      </c>
      <c r="C19" s="159" t="s">
        <v>997</v>
      </c>
      <c r="T19" s="40" t="s">
        <v>82</v>
      </c>
    </row>
    <row r="20" spans="1:20" x14ac:dyDescent="0.25">
      <c r="A20" s="3"/>
    </row>
    <row r="21" spans="1:20" x14ac:dyDescent="0.25">
      <c r="A21" s="3"/>
    </row>
    <row r="22" spans="1:20" x14ac:dyDescent="0.25">
      <c r="A22" s="3"/>
    </row>
    <row r="23" spans="1:20" x14ac:dyDescent="0.25">
      <c r="A23" s="3"/>
    </row>
    <row r="24" spans="1:20" x14ac:dyDescent="0.25">
      <c r="A24" s="3"/>
    </row>
    <row r="25" spans="1:20" x14ac:dyDescent="0.25">
      <c r="A25" s="3"/>
    </row>
    <row r="26" spans="1:20" x14ac:dyDescent="0.25">
      <c r="A26" s="3"/>
    </row>
    <row r="27" spans="1:20" x14ac:dyDescent="0.25">
      <c r="A27" s="3"/>
    </row>
    <row r="28" spans="1:20" x14ac:dyDescent="0.25">
      <c r="A28" s="3"/>
    </row>
    <row r="29" spans="1:20" x14ac:dyDescent="0.25">
      <c r="A29" s="3"/>
    </row>
    <row r="30" spans="1:20" x14ac:dyDescent="0.25">
      <c r="A30" s="3"/>
    </row>
    <row r="31" spans="1:20" x14ac:dyDescent="0.25">
      <c r="A31" s="3"/>
    </row>
    <row r="32" spans="1:20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</sheetData>
  <phoneticPr fontId="4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8"/>
  <sheetViews>
    <sheetView tabSelected="1" zoomScaleNormal="100" workbookViewId="0">
      <selection activeCell="H22" sqref="H22"/>
    </sheetView>
  </sheetViews>
  <sheetFormatPr defaultRowHeight="13.2" x14ac:dyDescent="0.25"/>
  <cols>
    <col min="2" max="2" width="13.6640625" bestFit="1" customWidth="1"/>
    <col min="3" max="3" width="3.33203125" bestFit="1" customWidth="1"/>
    <col min="4" max="4" width="4.33203125" bestFit="1" customWidth="1"/>
    <col min="6" max="6" width="11.88671875" bestFit="1" customWidth="1"/>
  </cols>
  <sheetData>
    <row r="3" spans="2:10" x14ac:dyDescent="0.25">
      <c r="B3" s="17" t="s">
        <v>36</v>
      </c>
    </row>
    <row r="4" spans="2:10" x14ac:dyDescent="0.25">
      <c r="B4">
        <v>2010</v>
      </c>
    </row>
    <row r="7" spans="2:10" x14ac:dyDescent="0.25">
      <c r="B7" s="17" t="s">
        <v>37</v>
      </c>
      <c r="G7" s="80" t="s">
        <v>999</v>
      </c>
      <c r="H7" s="80"/>
      <c r="I7" s="80"/>
      <c r="J7" s="80"/>
    </row>
    <row r="8" spans="2:10" x14ac:dyDescent="0.25">
      <c r="B8" t="s">
        <v>985</v>
      </c>
      <c r="G8" s="124">
        <f>FLOOR(B4+HLOOKUP($B$8,$B$16:$H$26,2,0)/2,1)</f>
        <v>2010</v>
      </c>
    </row>
    <row r="10" spans="2:10" x14ac:dyDescent="0.25">
      <c r="B10" s="82" t="str">
        <f ca="1">IF(VEDA2,"~DefaultYear",T(0))</f>
        <v>~DefaultYear</v>
      </c>
    </row>
    <row r="11" spans="2:10" x14ac:dyDescent="0.25">
      <c r="B11" s="81">
        <f ca="1">IF(VEDA2,$G$8,T(0))</f>
        <v>2010</v>
      </c>
    </row>
    <row r="15" spans="2:10" x14ac:dyDescent="0.25">
      <c r="B15" s="17" t="s">
        <v>7</v>
      </c>
    </row>
    <row r="16" spans="2:10" x14ac:dyDescent="0.25">
      <c r="B16" s="73" t="s">
        <v>49</v>
      </c>
      <c r="C16" s="74" t="s">
        <v>50</v>
      </c>
      <c r="D16" s="74" t="s">
        <v>51</v>
      </c>
      <c r="E16" s="74" t="s">
        <v>984</v>
      </c>
      <c r="F16" s="75" t="s">
        <v>985</v>
      </c>
    </row>
    <row r="17" spans="2:6" x14ac:dyDescent="0.25">
      <c r="B17" s="9">
        <v>1</v>
      </c>
      <c r="C17" s="9">
        <v>1</v>
      </c>
      <c r="D17" s="9">
        <v>1</v>
      </c>
      <c r="E17" s="9">
        <v>1</v>
      </c>
      <c r="F17" s="9">
        <v>1</v>
      </c>
    </row>
    <row r="18" spans="2:6" x14ac:dyDescent="0.25">
      <c r="B18" s="9"/>
      <c r="C18" s="9">
        <v>3</v>
      </c>
      <c r="D18" s="9">
        <v>3</v>
      </c>
      <c r="E18" s="9">
        <v>5</v>
      </c>
      <c r="F18" s="9">
        <v>5</v>
      </c>
    </row>
    <row r="19" spans="2:6" x14ac:dyDescent="0.25">
      <c r="B19" s="9"/>
      <c r="C19" s="9">
        <v>4</v>
      </c>
      <c r="D19" s="9">
        <v>4</v>
      </c>
      <c r="E19" s="9">
        <v>10</v>
      </c>
      <c r="F19" s="9">
        <v>10</v>
      </c>
    </row>
    <row r="20" spans="2:6" x14ac:dyDescent="0.25">
      <c r="B20" s="9"/>
      <c r="C20" s="9">
        <v>5</v>
      </c>
      <c r="D20" s="9">
        <v>5</v>
      </c>
      <c r="E20" s="9">
        <v>10</v>
      </c>
      <c r="F20" s="9">
        <v>10</v>
      </c>
    </row>
    <row r="21" spans="2:6" x14ac:dyDescent="0.25">
      <c r="B21" s="9"/>
      <c r="C21" s="9">
        <v>5</v>
      </c>
      <c r="D21" s="9">
        <v>5</v>
      </c>
      <c r="E21" s="9"/>
      <c r="F21" s="9">
        <v>10</v>
      </c>
    </row>
    <row r="22" spans="2:6" x14ac:dyDescent="0.25">
      <c r="B22" s="9"/>
      <c r="C22" s="9"/>
      <c r="D22" s="9">
        <v>5</v>
      </c>
      <c r="E22" s="9"/>
      <c r="F22" s="9">
        <v>10</v>
      </c>
    </row>
    <row r="23" spans="2:6" x14ac:dyDescent="0.25">
      <c r="B23" s="9"/>
      <c r="C23" s="9"/>
      <c r="D23" s="9">
        <v>5</v>
      </c>
      <c r="E23" s="9"/>
      <c r="F23" s="9"/>
    </row>
    <row r="24" spans="2:6" x14ac:dyDescent="0.25">
      <c r="B24" s="9"/>
      <c r="C24" s="9"/>
      <c r="D24" s="9">
        <v>5</v>
      </c>
      <c r="E24" s="9"/>
      <c r="F24" s="9"/>
    </row>
    <row r="25" spans="2:6" x14ac:dyDescent="0.25">
      <c r="B25" s="9"/>
      <c r="C25" s="9"/>
      <c r="D25" s="9">
        <v>5</v>
      </c>
      <c r="E25" s="9"/>
      <c r="F25" s="9"/>
    </row>
    <row r="26" spans="2:6" x14ac:dyDescent="0.25">
      <c r="B26" s="9"/>
      <c r="C26" s="9"/>
      <c r="D26" s="9">
        <v>5</v>
      </c>
      <c r="E26" s="9"/>
      <c r="F26" s="9"/>
    </row>
    <row r="27" spans="2:6" x14ac:dyDescent="0.25">
      <c r="D27" s="9">
        <v>10</v>
      </c>
    </row>
    <row r="28" spans="2:6" x14ac:dyDescent="0.25">
      <c r="D28" s="9"/>
    </row>
  </sheetData>
  <phoneticPr fontId="4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X41"/>
  <sheetViews>
    <sheetView zoomScale="90" zoomScaleNormal="100" workbookViewId="0">
      <selection activeCell="H25" sqref="H25"/>
    </sheetView>
  </sheetViews>
  <sheetFormatPr defaultRowHeight="13.2" x14ac:dyDescent="0.25"/>
  <cols>
    <col min="1" max="1" width="2.88671875" customWidth="1"/>
    <col min="2" max="2" width="13.33203125" customWidth="1"/>
    <col min="3" max="3" width="12.44140625" customWidth="1"/>
    <col min="4" max="4" width="13.109375" bestFit="1" customWidth="1"/>
    <col min="5" max="5" width="11.33203125" customWidth="1"/>
    <col min="6" max="13" width="8" customWidth="1"/>
    <col min="17" max="17" width="21.44140625" customWidth="1"/>
    <col min="18" max="18" width="15.5546875" customWidth="1"/>
    <col min="20" max="20" width="7.5546875" customWidth="1"/>
    <col min="21" max="21" width="8.109375" customWidth="1"/>
    <col min="22" max="22" width="9" customWidth="1"/>
  </cols>
  <sheetData>
    <row r="3" spans="2:24" ht="17.25" customHeight="1" x14ac:dyDescent="0.3">
      <c r="B3" s="5" t="s">
        <v>1</v>
      </c>
      <c r="C3" s="5"/>
      <c r="D3" s="5"/>
    </row>
    <row r="4" spans="2:24" ht="17.25" customHeight="1" x14ac:dyDescent="0.3">
      <c r="B4" s="5"/>
      <c r="C4" s="5"/>
      <c r="D4" s="5"/>
    </row>
    <row r="5" spans="2:24" ht="20.25" customHeight="1" x14ac:dyDescent="0.25">
      <c r="B5" s="17" t="str">
        <f ca="1">IF(VEDA2,"~TFM_MIG","~TFM_UPD")</f>
        <v>~TFM_MIG</v>
      </c>
    </row>
    <row r="6" spans="2:24" ht="18" customHeight="1" x14ac:dyDescent="0.25">
      <c r="B6" s="8" t="s">
        <v>16</v>
      </c>
      <c r="C6" s="8" t="s">
        <v>17</v>
      </c>
      <c r="D6" s="8" t="s">
        <v>18</v>
      </c>
      <c r="E6" s="98" t="str">
        <f ca="1">IF(VEDA2,"Year2","Year")</f>
        <v>Year2</v>
      </c>
      <c r="F6" s="84" t="s">
        <v>966</v>
      </c>
      <c r="G6" s="84" t="s">
        <v>967</v>
      </c>
      <c r="H6" s="84" t="s">
        <v>846</v>
      </c>
      <c r="I6" s="84" t="s">
        <v>847</v>
      </c>
      <c r="J6" s="84" t="s">
        <v>969</v>
      </c>
      <c r="K6" s="84" t="s">
        <v>970</v>
      </c>
      <c r="L6" s="84" t="s">
        <v>971</v>
      </c>
      <c r="M6" s="84" t="s">
        <v>972</v>
      </c>
      <c r="N6" s="84" t="s">
        <v>1089</v>
      </c>
      <c r="O6" s="86" t="s">
        <v>993</v>
      </c>
      <c r="P6" s="87" t="s">
        <v>994</v>
      </c>
      <c r="Q6" s="8" t="s">
        <v>20</v>
      </c>
      <c r="R6" s="8" t="s">
        <v>21</v>
      </c>
      <c r="S6" s="8" t="s">
        <v>27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</row>
    <row r="7" spans="2:24" x14ac:dyDescent="0.25">
      <c r="B7" s="88" t="s">
        <v>28</v>
      </c>
      <c r="C7" s="88" t="s">
        <v>28</v>
      </c>
      <c r="D7" s="89" t="s">
        <v>69</v>
      </c>
      <c r="E7" s="99">
        <v>0</v>
      </c>
      <c r="F7" s="85">
        <v>5</v>
      </c>
      <c r="G7" s="85">
        <v>5</v>
      </c>
      <c r="H7" s="85">
        <v>5</v>
      </c>
      <c r="I7" s="85">
        <v>5</v>
      </c>
      <c r="J7" s="85">
        <v>5</v>
      </c>
      <c r="K7" s="85">
        <v>5</v>
      </c>
      <c r="L7" s="85">
        <v>5</v>
      </c>
      <c r="M7" s="85">
        <v>5</v>
      </c>
      <c r="N7" s="85">
        <v>5</v>
      </c>
      <c r="O7" s="92" t="s">
        <v>28</v>
      </c>
      <c r="P7" s="93" t="s">
        <v>28</v>
      </c>
      <c r="Q7" s="97" t="s">
        <v>28</v>
      </c>
      <c r="R7" s="97" t="s">
        <v>28</v>
      </c>
      <c r="S7" s="97" t="s">
        <v>28</v>
      </c>
      <c r="T7" s="97" t="s">
        <v>28</v>
      </c>
      <c r="U7" s="97" t="s">
        <v>28</v>
      </c>
      <c r="V7" s="78"/>
      <c r="W7" s="78"/>
      <c r="X7" s="78"/>
    </row>
    <row r="8" spans="2:24" x14ac:dyDescent="0.25">
      <c r="B8" s="80"/>
      <c r="C8" s="80" t="s">
        <v>76</v>
      </c>
      <c r="D8" s="80" t="s">
        <v>75</v>
      </c>
      <c r="E8" s="99">
        <v>0</v>
      </c>
      <c r="F8" s="85">
        <v>5</v>
      </c>
      <c r="G8" s="85">
        <v>5</v>
      </c>
      <c r="H8" s="85">
        <v>5</v>
      </c>
      <c r="I8" s="85">
        <v>5</v>
      </c>
      <c r="J8" s="85">
        <v>5</v>
      </c>
      <c r="K8" s="85">
        <v>5</v>
      </c>
      <c r="L8" s="85">
        <v>5</v>
      </c>
      <c r="M8" s="85">
        <v>5</v>
      </c>
      <c r="N8" s="85">
        <v>5</v>
      </c>
      <c r="O8" s="94"/>
      <c r="P8" s="95"/>
      <c r="Q8" s="78"/>
      <c r="R8" s="78"/>
      <c r="S8" s="78"/>
      <c r="T8" s="78"/>
      <c r="U8" s="78"/>
      <c r="V8" s="78"/>
      <c r="W8" s="78"/>
      <c r="X8" s="78"/>
    </row>
    <row r="9" spans="2:24" x14ac:dyDescent="0.25">
      <c r="B9" s="80"/>
      <c r="C9" s="80"/>
      <c r="D9" s="80" t="s">
        <v>1000</v>
      </c>
      <c r="E9" s="99">
        <v>0</v>
      </c>
      <c r="F9" s="85"/>
      <c r="G9" s="85"/>
      <c r="H9" s="85"/>
      <c r="I9" s="85"/>
      <c r="J9" s="85"/>
      <c r="K9" s="85"/>
      <c r="L9" s="85"/>
      <c r="M9" s="85"/>
      <c r="N9" s="85"/>
      <c r="O9" s="90">
        <v>3</v>
      </c>
      <c r="P9" s="91">
        <v>3</v>
      </c>
      <c r="Q9" s="85"/>
      <c r="R9" s="96"/>
      <c r="S9" s="96"/>
      <c r="T9" s="96"/>
      <c r="U9" s="96"/>
      <c r="V9" s="85"/>
      <c r="W9" s="85"/>
      <c r="X9" s="78"/>
    </row>
    <row r="10" spans="2:24" x14ac:dyDescent="0.25">
      <c r="B10" s="80"/>
      <c r="C10" s="80" t="s">
        <v>1001</v>
      </c>
      <c r="D10" s="80" t="s">
        <v>1000</v>
      </c>
      <c r="E10" s="99">
        <v>0</v>
      </c>
      <c r="F10" s="85"/>
      <c r="G10" s="85"/>
      <c r="H10" s="85"/>
      <c r="I10" s="85"/>
      <c r="J10" s="85"/>
      <c r="K10" s="85"/>
      <c r="L10" s="85"/>
      <c r="M10" s="85"/>
      <c r="N10" s="85"/>
      <c r="O10" s="90">
        <v>0</v>
      </c>
      <c r="P10" s="91">
        <v>0</v>
      </c>
      <c r="Q10" s="85"/>
      <c r="R10" s="96" t="s">
        <v>1002</v>
      </c>
      <c r="S10" s="96" t="s">
        <v>1003</v>
      </c>
      <c r="T10" s="96"/>
      <c r="U10" s="96"/>
      <c r="V10" s="85"/>
      <c r="W10" s="85"/>
      <c r="X10" s="78"/>
    </row>
    <row r="11" spans="2:24" x14ac:dyDescent="0.25">
      <c r="B11" s="80"/>
      <c r="C11" s="80" t="s">
        <v>1004</v>
      </c>
      <c r="D11" s="80" t="s">
        <v>1000</v>
      </c>
      <c r="E11" s="99">
        <v>0</v>
      </c>
      <c r="F11" s="85"/>
      <c r="G11" s="85"/>
      <c r="H11" s="85"/>
      <c r="I11" s="85"/>
      <c r="J11" s="85"/>
      <c r="K11" s="85"/>
      <c r="L11" s="85"/>
      <c r="M11" s="85"/>
      <c r="N11" s="85"/>
      <c r="O11" s="90">
        <v>5</v>
      </c>
      <c r="P11" s="91">
        <v>5</v>
      </c>
      <c r="Q11" s="85"/>
      <c r="R11" s="96" t="s">
        <v>1002</v>
      </c>
      <c r="S11" s="96" t="s">
        <v>1003</v>
      </c>
      <c r="T11" s="96"/>
      <c r="U11" s="96"/>
      <c r="V11" s="85"/>
      <c r="W11" s="85"/>
      <c r="X11" s="78"/>
    </row>
    <row r="12" spans="2:24" x14ac:dyDescent="0.25">
      <c r="B12" s="80"/>
      <c r="C12" s="80" t="s">
        <v>1004</v>
      </c>
      <c r="D12" s="80" t="s">
        <v>1005</v>
      </c>
      <c r="E12" s="99">
        <v>0</v>
      </c>
      <c r="F12" s="85"/>
      <c r="G12" s="85"/>
      <c r="H12" s="85"/>
      <c r="I12" s="85"/>
      <c r="J12" s="85"/>
      <c r="K12" s="85"/>
      <c r="L12" s="85"/>
      <c r="M12" s="85"/>
      <c r="N12" s="85"/>
      <c r="O12" s="90">
        <v>3</v>
      </c>
      <c r="P12" s="91">
        <v>3</v>
      </c>
      <c r="Q12" s="85"/>
      <c r="R12" s="96"/>
      <c r="S12" s="96"/>
      <c r="T12" s="96"/>
      <c r="U12" s="96"/>
      <c r="V12" s="85"/>
      <c r="W12" s="85"/>
      <c r="X12" s="78"/>
    </row>
    <row r="13" spans="2:24" x14ac:dyDescent="0.25">
      <c r="B13" s="80"/>
      <c r="C13" s="80" t="s">
        <v>1001</v>
      </c>
      <c r="D13" s="80" t="s">
        <v>1006</v>
      </c>
      <c r="E13" s="99">
        <v>0</v>
      </c>
      <c r="F13" s="85"/>
      <c r="G13" s="85"/>
      <c r="H13" s="85"/>
      <c r="I13" s="85"/>
      <c r="J13" s="85"/>
      <c r="K13" s="85"/>
      <c r="L13" s="85"/>
      <c r="M13" s="85"/>
      <c r="N13" s="85"/>
      <c r="O13" s="90">
        <v>1</v>
      </c>
      <c r="P13" s="91">
        <v>1</v>
      </c>
      <c r="Q13" s="85"/>
      <c r="R13" s="96"/>
      <c r="S13" s="96"/>
      <c r="T13" s="96"/>
      <c r="U13" s="96"/>
      <c r="V13" s="85"/>
      <c r="W13" s="85"/>
      <c r="X13" s="78"/>
    </row>
    <row r="14" spans="2:24" x14ac:dyDescent="0.25">
      <c r="B14" s="80"/>
      <c r="C14" s="80" t="s">
        <v>1004</v>
      </c>
      <c r="D14" s="80" t="s">
        <v>1007</v>
      </c>
      <c r="E14" s="99">
        <v>0</v>
      </c>
      <c r="F14" s="85"/>
      <c r="G14" s="85"/>
      <c r="H14" s="85"/>
      <c r="I14" s="85"/>
      <c r="J14" s="85"/>
      <c r="K14" s="85"/>
      <c r="L14" s="85"/>
      <c r="M14" s="85"/>
      <c r="N14" s="85"/>
      <c r="O14" s="90">
        <v>3</v>
      </c>
      <c r="P14" s="91">
        <v>3</v>
      </c>
      <c r="Q14" s="85"/>
      <c r="R14" s="96"/>
      <c r="S14" s="96"/>
      <c r="T14" s="96"/>
      <c r="U14" s="96"/>
      <c r="V14" s="85"/>
      <c r="W14" s="85"/>
      <c r="X14" s="78"/>
    </row>
    <row r="15" spans="2:24" x14ac:dyDescent="0.25">
      <c r="B15" s="80"/>
      <c r="C15" s="80" t="s">
        <v>1004</v>
      </c>
      <c r="D15" s="80" t="s">
        <v>1007</v>
      </c>
      <c r="E15" s="99">
        <v>0</v>
      </c>
      <c r="F15" s="85"/>
      <c r="G15" s="85"/>
      <c r="H15" s="85"/>
      <c r="I15" s="85"/>
      <c r="J15" s="85"/>
      <c r="K15" s="85"/>
      <c r="L15" s="85"/>
      <c r="M15" s="85"/>
      <c r="N15" s="85"/>
      <c r="O15" s="90">
        <v>5</v>
      </c>
      <c r="P15" s="91">
        <v>5</v>
      </c>
      <c r="Q15" s="85"/>
      <c r="R15" s="96"/>
      <c r="S15" s="96" t="s">
        <v>1003</v>
      </c>
      <c r="T15" s="96"/>
      <c r="U15" s="96"/>
      <c r="V15" s="85"/>
      <c r="W15" s="85"/>
      <c r="X15" s="78"/>
    </row>
    <row r="16" spans="2:24" x14ac:dyDescent="0.25">
      <c r="B16" s="80"/>
      <c r="C16" s="80" t="s">
        <v>1008</v>
      </c>
      <c r="D16" s="80" t="s">
        <v>1007</v>
      </c>
      <c r="E16" s="99">
        <v>0</v>
      </c>
      <c r="F16" s="85"/>
      <c r="G16" s="85"/>
      <c r="H16" s="85"/>
      <c r="I16" s="85"/>
      <c r="J16" s="85"/>
      <c r="K16" s="85"/>
      <c r="L16" s="85"/>
      <c r="M16" s="85"/>
      <c r="N16" s="85"/>
      <c r="O16" s="90">
        <v>1</v>
      </c>
      <c r="P16" s="91">
        <v>1</v>
      </c>
      <c r="Q16" s="85" t="s">
        <v>14</v>
      </c>
      <c r="R16" s="96" t="s">
        <v>1009</v>
      </c>
      <c r="S16" s="96"/>
      <c r="T16" s="96"/>
      <c r="U16" s="96"/>
      <c r="V16" s="85"/>
      <c r="W16" s="85"/>
      <c r="X16" s="78"/>
    </row>
    <row r="17" spans="2:24" x14ac:dyDescent="0.25">
      <c r="B17" s="80"/>
      <c r="C17" s="80"/>
      <c r="D17" s="80" t="s">
        <v>1010</v>
      </c>
      <c r="E17" s="99">
        <v>0</v>
      </c>
      <c r="F17" s="85"/>
      <c r="G17" s="85"/>
      <c r="H17" s="85"/>
      <c r="I17" s="85"/>
      <c r="J17" s="85"/>
      <c r="K17" s="85"/>
      <c r="L17" s="85"/>
      <c r="M17" s="85"/>
      <c r="N17" s="85"/>
      <c r="O17" s="90">
        <v>15</v>
      </c>
      <c r="P17" s="91">
        <v>15</v>
      </c>
      <c r="Q17" s="85"/>
      <c r="R17" s="96"/>
      <c r="S17" s="96"/>
      <c r="T17" s="96"/>
      <c r="U17" s="96"/>
      <c r="V17" s="96" t="s">
        <v>54</v>
      </c>
      <c r="W17" s="85"/>
      <c r="X17" s="78"/>
    </row>
    <row r="20" spans="2:24" ht="15" x14ac:dyDescent="0.25">
      <c r="B20" s="4" t="s">
        <v>39</v>
      </c>
    </row>
    <row r="21" spans="2:24" ht="19.5" customHeight="1" x14ac:dyDescent="0.25"/>
    <row r="22" spans="2:24" ht="19.5" customHeight="1" x14ac:dyDescent="0.3">
      <c r="B22" s="5" t="s">
        <v>38</v>
      </c>
      <c r="C22" s="5"/>
      <c r="D22" s="5"/>
      <c r="J22" s="5" t="s">
        <v>1014</v>
      </c>
      <c r="K22" s="5"/>
      <c r="L22" s="5"/>
      <c r="M22" s="5"/>
      <c r="N22" s="5"/>
      <c r="O22" s="5"/>
    </row>
    <row r="23" spans="2:24" ht="15.75" customHeight="1" x14ac:dyDescent="0.3">
      <c r="B23" s="5"/>
      <c r="C23" s="5"/>
      <c r="D23" s="5"/>
      <c r="J23" s="5"/>
      <c r="K23" s="5"/>
      <c r="L23" s="5"/>
      <c r="M23" s="5"/>
      <c r="N23" s="5"/>
      <c r="O23" s="5"/>
    </row>
    <row r="24" spans="2:24" x14ac:dyDescent="0.25">
      <c r="B24" s="17" t="s">
        <v>0</v>
      </c>
      <c r="J24" s="17" t="str">
        <f ca="1">IF(VEDA2,"~TFM_INS-txt","~TFM_INS")</f>
        <v>~TFM_INS-txt</v>
      </c>
    </row>
    <row r="25" spans="2:24" ht="14.4" thickBot="1" x14ac:dyDescent="0.3">
      <c r="B25" s="8" t="s">
        <v>18</v>
      </c>
      <c r="C25" s="8" t="s">
        <v>3</v>
      </c>
      <c r="D25" s="8" t="s">
        <v>20</v>
      </c>
      <c r="E25" s="8" t="s">
        <v>21</v>
      </c>
      <c r="J25" s="100" t="s">
        <v>18</v>
      </c>
      <c r="K25" s="100" t="s">
        <v>19</v>
      </c>
      <c r="L25" s="100" t="s">
        <v>89</v>
      </c>
      <c r="M25" s="101" t="s">
        <v>3</v>
      </c>
      <c r="N25" s="86" t="s">
        <v>993</v>
      </c>
      <c r="O25" s="87" t="s">
        <v>994</v>
      </c>
      <c r="P25" s="8" t="s">
        <v>20</v>
      </c>
      <c r="Q25" s="8" t="s">
        <v>21</v>
      </c>
      <c r="R25" s="8" t="s">
        <v>27</v>
      </c>
    </row>
    <row r="26" spans="2:24" x14ac:dyDescent="0.25">
      <c r="B26" s="80" t="s">
        <v>4</v>
      </c>
      <c r="C26" s="83">
        <v>3333</v>
      </c>
      <c r="D26" s="80" t="s">
        <v>14</v>
      </c>
      <c r="E26" s="80" t="s">
        <v>2</v>
      </c>
      <c r="J26" s="80" t="s">
        <v>1011</v>
      </c>
      <c r="K26" s="80"/>
      <c r="L26" s="80"/>
      <c r="M26" s="85"/>
      <c r="N26" s="90" t="s">
        <v>1012</v>
      </c>
      <c r="O26" s="91" t="s">
        <v>1012</v>
      </c>
      <c r="P26" s="78"/>
      <c r="Q26" s="78" t="s">
        <v>1013</v>
      </c>
      <c r="R26" s="78" t="s">
        <v>28</v>
      </c>
    </row>
    <row r="27" spans="2:24" x14ac:dyDescent="0.25">
      <c r="B27" s="80" t="s">
        <v>4</v>
      </c>
      <c r="C27" s="83">
        <f>9999</f>
        <v>9999</v>
      </c>
      <c r="D27" s="80" t="s">
        <v>14</v>
      </c>
      <c r="E27" s="80" t="s">
        <v>5</v>
      </c>
    </row>
    <row r="30" spans="2:24" ht="15" x14ac:dyDescent="0.25">
      <c r="B30" s="4" t="s">
        <v>990</v>
      </c>
    </row>
    <row r="32" spans="2:24" ht="17.399999999999999" x14ac:dyDescent="0.3">
      <c r="B32" s="5" t="s">
        <v>991</v>
      </c>
      <c r="C32" s="5"/>
      <c r="D32" s="5"/>
    </row>
    <row r="33" spans="2:13" ht="17.399999999999999" x14ac:dyDescent="0.3">
      <c r="B33" s="5"/>
      <c r="C33" s="5"/>
      <c r="D33" s="5"/>
    </row>
    <row r="34" spans="2:13" x14ac:dyDescent="0.25">
      <c r="B34" s="17" t="s">
        <v>15</v>
      </c>
    </row>
    <row r="35" spans="2:13" ht="27.6" x14ac:dyDescent="0.25">
      <c r="B35" s="8" t="s">
        <v>17</v>
      </c>
      <c r="C35" s="8" t="s">
        <v>18</v>
      </c>
      <c r="D35" s="8" t="str">
        <f ca="1">IF(VEDA2,"UC_N","Other_Indexes")</f>
        <v>UC_N</v>
      </c>
      <c r="E35" s="8" t="s">
        <v>3</v>
      </c>
      <c r="F35" s="8" t="s">
        <v>1104</v>
      </c>
    </row>
    <row r="36" spans="2:13" x14ac:dyDescent="0.25">
      <c r="B36" s="88" t="s">
        <v>987</v>
      </c>
      <c r="C36" s="80" t="s">
        <v>988</v>
      </c>
      <c r="D36" s="80" t="s">
        <v>989</v>
      </c>
      <c r="E36" s="83">
        <v>-1</v>
      </c>
      <c r="F36" s="80"/>
    </row>
    <row r="37" spans="2:13" x14ac:dyDescent="0.25">
      <c r="B37" s="88"/>
      <c r="C37" s="80" t="s">
        <v>1105</v>
      </c>
      <c r="D37" s="80"/>
      <c r="E37" s="83">
        <v>1</v>
      </c>
      <c r="F37" s="80" t="s">
        <v>1106</v>
      </c>
    </row>
    <row r="41" spans="2:13" x14ac:dyDescent="0.25">
      <c r="M41" t="s">
        <v>28</v>
      </c>
    </row>
  </sheetData>
  <dataConsolidate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9"/>
  <sheetViews>
    <sheetView zoomScaleNormal="100" workbookViewId="0">
      <selection activeCell="B48" sqref="B48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1" spans="2:10" x14ac:dyDescent="0.25">
      <c r="B1" s="17" t="str">
        <f ca="1">"~Scenario:"&amp;REPLACE(REPLACE($F$1,FIND(".",$F$1),100,""),1,FIND("[",$F$1),"")</f>
        <v>~Scenario:SysSettings</v>
      </c>
      <c r="C1" s="40" t="b">
        <f ca="1">NOT(ISERR(FIND(".xlsx",$F$1)))</f>
        <v>1</v>
      </c>
      <c r="E1" s="76" t="s">
        <v>992</v>
      </c>
      <c r="F1" s="17" t="str">
        <f ca="1">CELL("filename",$E$1)</f>
        <v>C:\TIMES models\TIMES-Nordic\[SysSettings.xlsx]Import Settings</v>
      </c>
      <c r="I1" s="76"/>
      <c r="J1" s="17"/>
    </row>
    <row r="3" spans="2:10" x14ac:dyDescent="0.25">
      <c r="B3" s="17" t="s">
        <v>29</v>
      </c>
    </row>
    <row r="4" spans="2:10" ht="13.8" x14ac:dyDescent="0.25">
      <c r="B4" s="18" t="s">
        <v>30</v>
      </c>
      <c r="C4" s="19" t="s">
        <v>31</v>
      </c>
    </row>
    <row r="5" spans="2:10" x14ac:dyDescent="0.25">
      <c r="B5" s="15" t="s">
        <v>32</v>
      </c>
      <c r="C5" s="15">
        <v>1</v>
      </c>
    </row>
    <row r="6" spans="2:10" x14ac:dyDescent="0.25">
      <c r="B6" s="15" t="s">
        <v>33</v>
      </c>
      <c r="C6" s="15">
        <v>0</v>
      </c>
    </row>
    <row r="7" spans="2:10" x14ac:dyDescent="0.25">
      <c r="B7" s="16" t="s">
        <v>34</v>
      </c>
      <c r="C7" s="16">
        <v>0</v>
      </c>
    </row>
    <row r="8" spans="2:10" x14ac:dyDescent="0.25">
      <c r="B8" s="16" t="s">
        <v>35</v>
      </c>
      <c r="C8" s="16">
        <v>0</v>
      </c>
    </row>
    <row r="9" spans="2:10" x14ac:dyDescent="0.25">
      <c r="B9" s="9" t="s">
        <v>71</v>
      </c>
      <c r="C9" s="9">
        <v>0</v>
      </c>
    </row>
  </sheetData>
  <phoneticPr fontId="4" type="noConversion"/>
  <pageMargins left="0.75" right="0.75" top="1" bottom="1" header="0.5" footer="0.5"/>
  <pageSetup orientation="portrait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3:BN62"/>
  <sheetViews>
    <sheetView topLeftCell="A6" zoomScale="80" zoomScaleNormal="80" workbookViewId="0">
      <selection activeCell="N37" sqref="N37"/>
    </sheetView>
  </sheetViews>
  <sheetFormatPr defaultColWidth="9.109375" defaultRowHeight="13.2" x14ac:dyDescent="0.25"/>
  <cols>
    <col min="1" max="1" width="3.44140625" style="63" customWidth="1"/>
    <col min="2" max="2" width="13.6640625" style="63" customWidth="1"/>
    <col min="3" max="3" width="12.33203125" style="63" bestFit="1" customWidth="1"/>
    <col min="4" max="4" width="5.5546875" style="63" bestFit="1" customWidth="1"/>
    <col min="5" max="5" width="9.88671875" style="63" customWidth="1"/>
    <col min="6" max="16" width="8.33203125" style="63" customWidth="1"/>
    <col min="17" max="21" width="9.109375" style="63"/>
    <col min="22" max="22" width="18.6640625" style="63" customWidth="1"/>
    <col min="23" max="16384" width="9.109375" style="63"/>
  </cols>
  <sheetData>
    <row r="3" spans="1:63" ht="15" x14ac:dyDescent="0.25">
      <c r="B3" s="4" t="s">
        <v>41</v>
      </c>
    </row>
    <row r="5" spans="1:63" x14ac:dyDescent="0.25">
      <c r="B5" s="118" t="s">
        <v>15</v>
      </c>
    </row>
    <row r="6" spans="1:63" ht="27.6" x14ac:dyDescent="0.4">
      <c r="B6" s="8" t="s">
        <v>16</v>
      </c>
      <c r="C6" s="8" t="s">
        <v>18</v>
      </c>
      <c r="D6" s="8" t="s">
        <v>19</v>
      </c>
      <c r="E6" s="8" t="s">
        <v>3</v>
      </c>
      <c r="F6" s="8" t="s">
        <v>966</v>
      </c>
      <c r="G6" s="8" t="s">
        <v>967</v>
      </c>
      <c r="H6" s="8" t="s">
        <v>846</v>
      </c>
      <c r="I6" s="8" t="s">
        <v>847</v>
      </c>
      <c r="J6" s="8" t="s">
        <v>969</v>
      </c>
      <c r="K6" s="8" t="s">
        <v>970</v>
      </c>
      <c r="L6" s="8" t="s">
        <v>971</v>
      </c>
      <c r="M6" s="8" t="s">
        <v>972</v>
      </c>
      <c r="N6" s="8" t="s">
        <v>1089</v>
      </c>
      <c r="O6" s="86" t="s">
        <v>993</v>
      </c>
      <c r="P6" s="87" t="s">
        <v>994</v>
      </c>
      <c r="Q6" s="8" t="s">
        <v>25</v>
      </c>
      <c r="R6" s="8" t="s">
        <v>88</v>
      </c>
      <c r="S6" s="8" t="s">
        <v>89</v>
      </c>
      <c r="V6" s="20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ht="18" customHeight="1" x14ac:dyDescent="0.4">
      <c r="B7" s="126"/>
      <c r="C7" s="126" t="s">
        <v>56</v>
      </c>
      <c r="D7" s="78"/>
      <c r="E7" s="126">
        <v>2015</v>
      </c>
      <c r="F7" s="126"/>
      <c r="G7" s="126"/>
      <c r="H7" s="126"/>
      <c r="I7" s="126"/>
      <c r="J7" s="126"/>
      <c r="K7" s="126"/>
      <c r="L7" s="126"/>
      <c r="M7" s="126"/>
      <c r="N7" s="126"/>
      <c r="O7" s="127"/>
      <c r="P7" s="128"/>
      <c r="Q7" s="126"/>
      <c r="R7" s="126"/>
      <c r="S7" s="126"/>
      <c r="V7" s="20" t="s">
        <v>91</v>
      </c>
      <c r="W7" s="69" t="s">
        <v>965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8" customHeight="1" x14ac:dyDescent="0.3">
      <c r="B8" s="129"/>
      <c r="C8" s="129" t="s">
        <v>40</v>
      </c>
      <c r="D8" s="130">
        <v>2010</v>
      </c>
      <c r="E8" s="129">
        <v>0.04</v>
      </c>
      <c r="F8" s="129"/>
      <c r="G8" s="129"/>
      <c r="H8" s="129"/>
      <c r="I8" s="129"/>
      <c r="J8" s="129"/>
      <c r="K8" s="129"/>
      <c r="L8" s="129"/>
      <c r="M8" s="129"/>
      <c r="N8" s="129"/>
      <c r="O8" s="131"/>
      <c r="P8" s="132"/>
      <c r="Q8" s="129"/>
      <c r="R8" s="129" t="str">
        <f>Defaults!B4</f>
        <v>MEUR15</v>
      </c>
      <c r="S8" s="129"/>
      <c r="V8" s="41" t="s">
        <v>100</v>
      </c>
      <c r="W8" s="1">
        <v>2015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8" customHeight="1" thickBot="1" x14ac:dyDescent="0.3">
      <c r="B9" s="126"/>
      <c r="C9" s="78" t="s">
        <v>90</v>
      </c>
      <c r="D9" s="78"/>
      <c r="E9" s="133">
        <f>W12*XCHG_rates!C7</f>
        <v>0.12456592182855154</v>
      </c>
      <c r="F9" s="133"/>
      <c r="G9" s="133"/>
      <c r="H9" s="133"/>
      <c r="I9" s="133"/>
      <c r="J9" s="133"/>
      <c r="K9" s="133"/>
      <c r="L9" s="133"/>
      <c r="M9" s="133"/>
      <c r="N9" s="133"/>
      <c r="O9" s="134"/>
      <c r="P9" s="135"/>
      <c r="Q9" s="126"/>
      <c r="R9" s="126" t="s">
        <v>83</v>
      </c>
      <c r="S9" s="136" t="s">
        <v>973</v>
      </c>
      <c r="T9"/>
      <c r="V9" s="21" t="s">
        <v>101</v>
      </c>
      <c r="W9" s="6"/>
      <c r="X9" s="6"/>
      <c r="Y9" s="6"/>
      <c r="Z9" s="6"/>
      <c r="AA9" s="22"/>
      <c r="AB9" s="22"/>
      <c r="AC9" s="22"/>
      <c r="AD9" s="22"/>
      <c r="AE9" s="22"/>
      <c r="AF9" s="22"/>
      <c r="AG9" s="22"/>
      <c r="AH9" s="22"/>
      <c r="AI9"/>
      <c r="AJ9"/>
      <c r="AK9"/>
      <c r="AL9"/>
      <c r="AM9"/>
      <c r="AN9" t="s">
        <v>92</v>
      </c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8" customHeight="1" x14ac:dyDescent="0.3">
      <c r="B10" s="126"/>
      <c r="C10" s="78" t="s">
        <v>90</v>
      </c>
      <c r="D10" s="78"/>
      <c r="E10" s="133">
        <f>X12*XCHG_rates!D7</f>
        <v>0.12523394567209536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5"/>
      <c r="Q10" s="126"/>
      <c r="R10" s="126" t="s">
        <v>84</v>
      </c>
      <c r="S10" s="137" t="s">
        <v>973</v>
      </c>
      <c r="T10"/>
      <c r="V10" s="23"/>
      <c r="W10" s="24">
        <v>2010</v>
      </c>
      <c r="X10" s="24">
        <v>2011</v>
      </c>
      <c r="Y10" s="24">
        <v>2012</v>
      </c>
      <c r="Z10" s="24">
        <v>2013</v>
      </c>
      <c r="AA10" s="24">
        <v>2014</v>
      </c>
      <c r="AB10" s="24">
        <v>2015</v>
      </c>
      <c r="AC10" s="24">
        <v>2016</v>
      </c>
      <c r="AD10" s="24">
        <v>2017</v>
      </c>
      <c r="AE10" s="24">
        <v>2018</v>
      </c>
      <c r="AF10" s="24">
        <v>2019</v>
      </c>
      <c r="AG10" s="24">
        <v>2020</v>
      </c>
      <c r="AH10" s="24">
        <v>2021</v>
      </c>
      <c r="AI10" s="24">
        <v>2022</v>
      </c>
      <c r="AJ10" s="24">
        <v>2023</v>
      </c>
      <c r="AK10" s="24">
        <v>2024</v>
      </c>
      <c r="AL10" s="24">
        <v>2025</v>
      </c>
      <c r="AM10" s="24">
        <v>2026</v>
      </c>
      <c r="AN10" s="24">
        <v>2027</v>
      </c>
      <c r="AO10" s="24">
        <v>2028</v>
      </c>
      <c r="AP10" s="24">
        <v>2029</v>
      </c>
      <c r="AQ10" s="24">
        <v>2030</v>
      </c>
      <c r="AR10" s="24">
        <v>2031</v>
      </c>
      <c r="AS10" s="24">
        <v>2032</v>
      </c>
      <c r="AT10" s="24">
        <v>2033</v>
      </c>
      <c r="AU10" s="24">
        <v>2034</v>
      </c>
      <c r="AV10" s="24">
        <v>2035</v>
      </c>
      <c r="AW10" s="24">
        <v>2036</v>
      </c>
      <c r="AX10" s="24">
        <v>2037</v>
      </c>
      <c r="AY10" s="24">
        <v>2038</v>
      </c>
      <c r="AZ10" s="24">
        <v>2039</v>
      </c>
      <c r="BA10" s="24">
        <v>2040</v>
      </c>
      <c r="BB10" s="24">
        <v>2041</v>
      </c>
      <c r="BC10" s="24">
        <v>2042</v>
      </c>
      <c r="BD10" s="24">
        <v>2043</v>
      </c>
      <c r="BE10" s="24">
        <v>2044</v>
      </c>
      <c r="BF10" s="24">
        <v>2045</v>
      </c>
      <c r="BG10" s="24">
        <v>2046</v>
      </c>
      <c r="BH10" s="24">
        <v>2047</v>
      </c>
      <c r="BI10" s="24">
        <v>2048</v>
      </c>
      <c r="BJ10" s="24">
        <v>2049</v>
      </c>
      <c r="BK10" s="25">
        <v>2050</v>
      </c>
    </row>
    <row r="11" spans="1:63" ht="18" customHeight="1" x14ac:dyDescent="0.25">
      <c r="B11" s="126"/>
      <c r="C11" s="78" t="s">
        <v>90</v>
      </c>
      <c r="D11" s="78"/>
      <c r="E11" s="133">
        <f>Y12*XCHG_rates!E7</f>
        <v>0.128951358041863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135"/>
      <c r="Q11" s="126"/>
      <c r="R11" s="126" t="s">
        <v>85</v>
      </c>
      <c r="S11" s="137" t="s">
        <v>973</v>
      </c>
      <c r="T11"/>
      <c r="V11" s="26" t="s">
        <v>93</v>
      </c>
      <c r="W11" s="27">
        <v>1</v>
      </c>
      <c r="X11" s="27">
        <v>1.0058039426803589</v>
      </c>
      <c r="Y11" s="27">
        <v>1.0346649885177612</v>
      </c>
      <c r="Z11" s="27">
        <v>1.0521329641342163</v>
      </c>
      <c r="AA11" s="27">
        <v>1.06177902221679</v>
      </c>
      <c r="AB11" s="27">
        <v>1.0780400037765501</v>
      </c>
      <c r="AC11" s="27">
        <f>AC12/$W$12</f>
        <v>1.0834302037954326</v>
      </c>
      <c r="AD11" s="27">
        <f t="shared" ref="AD11:BK11" si="0">AD12/$W$12</f>
        <v>1.0964313662409779</v>
      </c>
      <c r="AE11" s="27">
        <f t="shared" si="0"/>
        <v>1.1062992485371463</v>
      </c>
      <c r="AF11" s="27">
        <f t="shared" si="0"/>
        <v>1.1162559417739808</v>
      </c>
      <c r="AG11" s="27">
        <f t="shared" si="0"/>
        <v>1.1207209655410768</v>
      </c>
      <c r="AH11" s="27">
        <f t="shared" si="0"/>
        <v>1.142380919688385</v>
      </c>
      <c r="AI11" s="27">
        <f t="shared" si="0"/>
        <v>1.1646500908718864</v>
      </c>
      <c r="AJ11" s="27">
        <f t="shared" si="0"/>
        <v>1.1875144883318085</v>
      </c>
      <c r="AK11" s="27">
        <f t="shared" si="0"/>
        <v>1.2106005310454824</v>
      </c>
      <c r="AL11" s="27">
        <f t="shared" si="0"/>
        <v>1.2340840233756867</v>
      </c>
      <c r="AM11" s="27">
        <f t="shared" si="0"/>
        <v>1.2580223217628685</v>
      </c>
      <c r="AN11" s="27">
        <f t="shared" si="0"/>
        <v>1.282394589426229</v>
      </c>
      <c r="AO11" s="27">
        <f t="shared" si="0"/>
        <v>1.3074024830023794</v>
      </c>
      <c r="AP11" s="27">
        <f t="shared" si="0"/>
        <v>1.3327825324702731</v>
      </c>
      <c r="AQ11" s="27">
        <f t="shared" si="0"/>
        <v>1.3579100656595764</v>
      </c>
      <c r="AR11" s="27">
        <f t="shared" si="0"/>
        <v>1.3847006821261509</v>
      </c>
      <c r="AS11" s="27">
        <f t="shared" si="0"/>
        <v>1.4121699359444297</v>
      </c>
      <c r="AT11" s="27">
        <f t="shared" si="0"/>
        <v>1.4401953643813254</v>
      </c>
      <c r="AU11" s="27">
        <f t="shared" si="0"/>
        <v>1.4686691875464171</v>
      </c>
      <c r="AV11" s="27">
        <f t="shared" si="0"/>
        <v>1.4975419472143214</v>
      </c>
      <c r="AW11" s="27">
        <f t="shared" si="0"/>
        <v>1.5269168691301152</v>
      </c>
      <c r="AX11" s="27">
        <f t="shared" si="0"/>
        <v>1.5567034326512008</v>
      </c>
      <c r="AY11" s="27">
        <f t="shared" si="0"/>
        <v>1.5870057057523042</v>
      </c>
      <c r="AZ11" s="27">
        <f t="shared" si="0"/>
        <v>1.6177683749480978</v>
      </c>
      <c r="BA11" s="27">
        <f t="shared" si="0"/>
        <v>1.6489788018960214</v>
      </c>
      <c r="BB11" s="27">
        <f t="shared" si="0"/>
        <v>1.6803879728026585</v>
      </c>
      <c r="BC11" s="27">
        <f t="shared" si="0"/>
        <v>1.7123503321097762</v>
      </c>
      <c r="BD11" s="27">
        <f t="shared" si="0"/>
        <v>1.744986033459232</v>
      </c>
      <c r="BE11" s="27">
        <f t="shared" si="0"/>
        <v>1.7782322978616214</v>
      </c>
      <c r="BF11" s="27">
        <f t="shared" si="0"/>
        <v>1.8121473761894178</v>
      </c>
      <c r="BG11" s="27">
        <f t="shared" si="0"/>
        <v>1.8467568619192092</v>
      </c>
      <c r="BH11" s="27">
        <f t="shared" si="0"/>
        <v>1.8820205822505922</v>
      </c>
      <c r="BI11" s="27">
        <f t="shared" si="0"/>
        <v>1.9180226802776836</v>
      </c>
      <c r="BJ11" s="27">
        <f t="shared" si="0"/>
        <v>1.9547170940853871</v>
      </c>
      <c r="BK11" s="27">
        <f t="shared" si="0"/>
        <v>1.9921544803739746</v>
      </c>
    </row>
    <row r="12" spans="1:63" ht="18" customHeight="1" x14ac:dyDescent="0.25">
      <c r="B12" s="126"/>
      <c r="C12" s="78" t="s">
        <v>90</v>
      </c>
      <c r="D12" s="78"/>
      <c r="E12" s="133">
        <f>Z12*XCHG_rates!F7</f>
        <v>0.13087346338808259</v>
      </c>
      <c r="F12" s="133"/>
      <c r="G12" s="133"/>
      <c r="H12" s="133"/>
      <c r="I12" s="133"/>
      <c r="J12" s="133"/>
      <c r="K12" s="133"/>
      <c r="L12" s="133"/>
      <c r="M12" s="133"/>
      <c r="N12" s="133"/>
      <c r="O12" s="134"/>
      <c r="P12" s="135"/>
      <c r="Q12" s="126"/>
      <c r="R12" s="126" t="s">
        <v>86</v>
      </c>
      <c r="S12" s="137" t="s">
        <v>973</v>
      </c>
      <c r="T12"/>
      <c r="V12" s="26" t="s">
        <v>94</v>
      </c>
      <c r="W12" s="27">
        <f t="shared" ref="W12:Z12" si="1">W11/HLOOKUP($W$8,$W$10:$BK$11,2,FALSE)</f>
        <v>0.92760936189458354</v>
      </c>
      <c r="X12" s="27">
        <f t="shared" si="1"/>
        <v>0.93299315346078393</v>
      </c>
      <c r="Y12" s="27">
        <f t="shared" si="1"/>
        <v>0.95976492977362704</v>
      </c>
      <c r="Z12" s="27">
        <f t="shared" si="1"/>
        <v>0.97596838748879711</v>
      </c>
      <c r="AA12" s="27">
        <f>AA11/HLOOKUP($W$8,$W$10:$BK$11,2,FALSE)</f>
        <v>0.98491616127157133</v>
      </c>
      <c r="AB12" s="27">
        <f>AB11/HLOOKUP($W$8,$W$10:$BK$11,2,FALSE)</f>
        <v>1</v>
      </c>
      <c r="AC12" s="27">
        <f>AB12*(1+AC13)</f>
        <v>1.0049999999999999</v>
      </c>
      <c r="AD12" s="27">
        <f t="shared" ref="AD12:BK12" si="2">AC12*(1+AD13)</f>
        <v>1.0170599999999999</v>
      </c>
      <c r="AE12" s="27">
        <f t="shared" si="2"/>
        <v>1.0262135399999996</v>
      </c>
      <c r="AF12" s="27">
        <f t="shared" si="2"/>
        <v>1.0354494618599996</v>
      </c>
      <c r="AG12" s="27">
        <f t="shared" si="2"/>
        <v>1.0395912597074397</v>
      </c>
      <c r="AH12" s="27">
        <f t="shared" si="2"/>
        <v>1.0596832359526902</v>
      </c>
      <c r="AI12" s="27">
        <f t="shared" si="2"/>
        <v>1.0803403276241392</v>
      </c>
      <c r="AJ12" s="27">
        <f t="shared" si="2"/>
        <v>1.1015495567620417</v>
      </c>
      <c r="AK12" s="27">
        <f t="shared" si="2"/>
        <v>1.1229643861123439</v>
      </c>
      <c r="AL12" s="27">
        <f t="shared" si="2"/>
        <v>1.144747893447821</v>
      </c>
      <c r="AM12" s="27">
        <f t="shared" si="2"/>
        <v>1.166953283139597</v>
      </c>
      <c r="AN12" s="27">
        <f t="shared" si="2"/>
        <v>1.1895612267947306</v>
      </c>
      <c r="AO12" s="27">
        <f t="shared" si="2"/>
        <v>1.2127587829972313</v>
      </c>
      <c r="AP12" s="27">
        <f t="shared" si="2"/>
        <v>1.236301554488997</v>
      </c>
      <c r="AQ12" s="27">
        <f t="shared" si="2"/>
        <v>1.2596100895167117</v>
      </c>
      <c r="AR12" s="27">
        <f t="shared" si="2"/>
        <v>1.2844613161620335</v>
      </c>
      <c r="AS12" s="27">
        <f t="shared" si="2"/>
        <v>1.3099420531681274</v>
      </c>
      <c r="AT12" s="27">
        <f t="shared" si="2"/>
        <v>1.3359387029572984</v>
      </c>
      <c r="AU12" s="27">
        <f t="shared" si="2"/>
        <v>1.3623512878941684</v>
      </c>
      <c r="AV12" s="27">
        <f t="shared" si="2"/>
        <v>1.3891339300658487</v>
      </c>
      <c r="AW12" s="27">
        <f t="shared" si="2"/>
        <v>1.4163823826398614</v>
      </c>
      <c r="AX12" s="27">
        <f t="shared" si="2"/>
        <v>1.4440126778206881</v>
      </c>
      <c r="AY12" s="27">
        <f t="shared" si="2"/>
        <v>1.472121350035958</v>
      </c>
      <c r="AZ12" s="27">
        <f t="shared" si="2"/>
        <v>1.5006570899788423</v>
      </c>
      <c r="BA12" s="27">
        <f t="shared" si="2"/>
        <v>1.5296081742044634</v>
      </c>
      <c r="BB12" s="27">
        <f t="shared" si="2"/>
        <v>1.5587436151868068</v>
      </c>
      <c r="BC12" s="27">
        <f t="shared" si="2"/>
        <v>1.5883921989083276</v>
      </c>
      <c r="BD12" s="27">
        <f t="shared" si="2"/>
        <v>1.6186653810120786</v>
      </c>
      <c r="BE12" s="27">
        <f t="shared" si="2"/>
        <v>1.6495049271197577</v>
      </c>
      <c r="BF12" s="27">
        <f t="shared" si="2"/>
        <v>1.6809648712860097</v>
      </c>
      <c r="BG12" s="27">
        <f t="shared" si="2"/>
        <v>1.7130689542593212</v>
      </c>
      <c r="BH12" s="27">
        <f t="shared" si="2"/>
        <v>1.7457799113739445</v>
      </c>
      <c r="BI12" s="27">
        <f t="shared" si="2"/>
        <v>1.779175794551721</v>
      </c>
      <c r="BJ12" s="27">
        <f t="shared" si="2"/>
        <v>1.8132138763289805</v>
      </c>
      <c r="BK12" s="27">
        <f t="shared" si="2"/>
        <v>1.8479411463351383</v>
      </c>
    </row>
    <row r="13" spans="1:63" ht="18" customHeight="1" x14ac:dyDescent="0.25">
      <c r="B13" s="137"/>
      <c r="C13" s="138" t="s">
        <v>90</v>
      </c>
      <c r="D13" s="138"/>
      <c r="E13" s="139">
        <f>AA12*XCHG_rates!G7</f>
        <v>0.13212610026788094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  <c r="P13" s="135"/>
      <c r="Q13" s="137"/>
      <c r="R13" s="137" t="s">
        <v>87</v>
      </c>
      <c r="S13" s="137" t="s">
        <v>973</v>
      </c>
      <c r="T13"/>
      <c r="V13" s="28" t="s">
        <v>95</v>
      </c>
      <c r="W13" s="62"/>
      <c r="X13" s="62">
        <v>5.8029890060424805E-3</v>
      </c>
      <c r="Y13" s="62">
        <v>2.3912307356618305E-2</v>
      </c>
      <c r="Z13" s="62">
        <v>1.705478454671247E-2</v>
      </c>
      <c r="AA13" s="62">
        <v>5.9104827481930603E-3</v>
      </c>
      <c r="AB13" s="62">
        <v>1.048593669788297E-2</v>
      </c>
      <c r="AC13" s="62">
        <v>5.0000000000000001E-3</v>
      </c>
      <c r="AD13" s="62">
        <v>1.2E-2</v>
      </c>
      <c r="AE13" s="62">
        <v>8.9999999999999993E-3</v>
      </c>
      <c r="AF13" s="62">
        <v>8.9999999999999993E-3</v>
      </c>
      <c r="AG13" s="62">
        <v>4.0000000000000001E-3</v>
      </c>
      <c r="AH13" s="62">
        <v>1.932680373910094E-2</v>
      </c>
      <c r="AI13" s="62">
        <v>1.9493647696405748E-2</v>
      </c>
      <c r="AJ13" s="62">
        <v>1.9631988731315182E-2</v>
      </c>
      <c r="AK13" s="62">
        <v>1.9440640885236667E-2</v>
      </c>
      <c r="AL13" s="62">
        <v>1.9398217436699602E-2</v>
      </c>
      <c r="AM13" s="62">
        <v>1.9397624419204135E-2</v>
      </c>
      <c r="AN13" s="62">
        <v>1.9373477911908233E-2</v>
      </c>
      <c r="AO13" s="62">
        <v>1.9500935033841284E-2</v>
      </c>
      <c r="AP13" s="62">
        <v>1.941257554415058E-2</v>
      </c>
      <c r="AQ13" s="62">
        <v>1.8853438259526279E-2</v>
      </c>
      <c r="AR13" s="62">
        <v>1.9729301037003162E-2</v>
      </c>
      <c r="AS13" s="62">
        <v>1.9837683459576788E-2</v>
      </c>
      <c r="AT13" s="62">
        <v>1.9845648688274185E-2</v>
      </c>
      <c r="AU13" s="62">
        <v>1.977080600958846E-2</v>
      </c>
      <c r="AV13" s="62">
        <v>1.9659130805446783E-2</v>
      </c>
      <c r="AW13" s="62">
        <v>1.9615425110752999E-2</v>
      </c>
      <c r="AX13" s="62">
        <v>1.9507652396331836E-2</v>
      </c>
      <c r="AY13" s="62">
        <v>1.9465668582419715E-2</v>
      </c>
      <c r="AZ13" s="62">
        <v>1.9384094892847922E-2</v>
      </c>
      <c r="BA13" s="62">
        <v>1.9292271644836038E-2</v>
      </c>
      <c r="BB13" s="62">
        <v>1.9047649897331674E-2</v>
      </c>
      <c r="BC13" s="62">
        <v>1.9020821277248755E-2</v>
      </c>
      <c r="BD13" s="62">
        <v>1.9059009559828591E-2</v>
      </c>
      <c r="BE13" s="62">
        <v>1.9052453008166829E-2</v>
      </c>
      <c r="BF13" s="62">
        <v>1.9072355377067533E-2</v>
      </c>
      <c r="BG13" s="62">
        <v>1.9098604332374081E-2</v>
      </c>
      <c r="BH13" s="62">
        <v>1.9094944796759057E-2</v>
      </c>
      <c r="BI13" s="62">
        <v>1.9129492188676666E-2</v>
      </c>
      <c r="BJ13" s="62">
        <v>1.9131376383094034E-2</v>
      </c>
      <c r="BK13" s="71">
        <v>1.915232971659505E-2</v>
      </c>
    </row>
    <row r="14" spans="1:63" ht="18" customHeight="1" x14ac:dyDescent="0.25">
      <c r="A14" s="68"/>
      <c r="B14" s="137"/>
      <c r="C14" s="138" t="s">
        <v>90</v>
      </c>
      <c r="D14" s="138"/>
      <c r="E14" s="139">
        <f>AB12*XCHG_rates!H7</f>
        <v>0.13407355550330263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  <c r="P14" s="135"/>
      <c r="Q14" s="137"/>
      <c r="R14" s="137" t="s">
        <v>986</v>
      </c>
      <c r="S14" s="137" t="s">
        <v>973</v>
      </c>
      <c r="T14"/>
      <c r="U14" s="68"/>
      <c r="V14" s="28" t="s">
        <v>102</v>
      </c>
      <c r="W14" s="29">
        <v>7.4470000000000001</v>
      </c>
      <c r="X14" s="29">
        <v>7.4539999999999997</v>
      </c>
      <c r="Y14" s="29">
        <v>7.4539999999999997</v>
      </c>
      <c r="Z14" s="29">
        <v>7.4539999999999997</v>
      </c>
      <c r="AA14" s="30">
        <v>7.4539999999999997</v>
      </c>
      <c r="AB14" s="29">
        <v>7.4539999999999997</v>
      </c>
      <c r="AC14" s="29">
        <v>7.4539999999999997</v>
      </c>
      <c r="AD14" s="29">
        <v>7.4539999999999997</v>
      </c>
      <c r="AE14" s="29">
        <v>7.4539999999999997</v>
      </c>
      <c r="AF14" s="29">
        <v>7.4539999999999997</v>
      </c>
      <c r="AG14" s="29">
        <v>7.4539999999999997</v>
      </c>
      <c r="AH14" s="29">
        <v>7.4539999999999997</v>
      </c>
      <c r="AI14" s="29">
        <v>7.4539999999999997</v>
      </c>
      <c r="AJ14" s="29">
        <v>7.4539999999999997</v>
      </c>
      <c r="AK14" s="29">
        <v>7.4539999999999997</v>
      </c>
      <c r="AL14" s="29">
        <v>7.4539999999999997</v>
      </c>
      <c r="AM14" s="29">
        <v>7.4539999999999997</v>
      </c>
      <c r="AN14" s="29">
        <v>7.4539999999999997</v>
      </c>
      <c r="AO14" s="29">
        <v>7.4539999999999997</v>
      </c>
      <c r="AP14" s="29">
        <v>7.4539999999999997</v>
      </c>
      <c r="AQ14" s="29">
        <v>7.4539999999999997</v>
      </c>
      <c r="AR14" s="29">
        <v>7.4539999999999997</v>
      </c>
      <c r="AS14" s="29">
        <v>7.4539999999999997</v>
      </c>
      <c r="AT14" s="29">
        <v>7.4539999999999997</v>
      </c>
      <c r="AU14" s="29">
        <v>7.4539999999999997</v>
      </c>
      <c r="AV14" s="29">
        <v>7.4539999999999997</v>
      </c>
      <c r="AW14" s="29">
        <v>7.4539999999999997</v>
      </c>
      <c r="AX14" s="29">
        <v>7.4539999999999997</v>
      </c>
      <c r="AY14" s="29">
        <v>7.4539999999999997</v>
      </c>
      <c r="AZ14" s="29">
        <v>7.4539999999999997</v>
      </c>
      <c r="BA14" s="29">
        <v>7.4539999999999997</v>
      </c>
      <c r="BB14" s="29">
        <v>7.4539999999999997</v>
      </c>
      <c r="BC14" s="29">
        <v>7.4539999999999997</v>
      </c>
      <c r="BD14" s="29">
        <v>7.4539999999999997</v>
      </c>
      <c r="BE14" s="29">
        <v>7.4539999999999997</v>
      </c>
      <c r="BF14" s="29">
        <v>7.4539999999999997</v>
      </c>
      <c r="BG14" s="29">
        <v>7.4539999999999997</v>
      </c>
      <c r="BH14" s="29">
        <v>7.4539999999999997</v>
      </c>
      <c r="BI14" s="29">
        <v>7.4539999999999997</v>
      </c>
      <c r="BJ14" s="29">
        <v>7.4539999999999997</v>
      </c>
      <c r="BK14" s="31">
        <v>7.4539999999999997</v>
      </c>
    </row>
    <row r="15" spans="1:63" ht="18" customHeight="1" thickBot="1" x14ac:dyDescent="0.3">
      <c r="A15" s="66"/>
      <c r="B15" s="137"/>
      <c r="C15" s="138" t="s">
        <v>90</v>
      </c>
      <c r="D15" s="138"/>
      <c r="E15" s="139">
        <f>AC12*XCHG_rates!H7</f>
        <v>0.13474392328081913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  <c r="P15" s="135"/>
      <c r="Q15" s="137"/>
      <c r="R15" s="140" t="s">
        <v>982</v>
      </c>
      <c r="S15" s="137" t="s">
        <v>973</v>
      </c>
      <c r="T15"/>
      <c r="U15" s="68"/>
      <c r="V15" s="32" t="s">
        <v>96</v>
      </c>
      <c r="W15" s="33">
        <v>5.6240739822387695</v>
      </c>
      <c r="X15" s="33">
        <v>5.359778881072998</v>
      </c>
      <c r="Y15" s="33">
        <v>5.7928028106689453</v>
      </c>
      <c r="Z15" s="33">
        <v>5.6166319847106934</v>
      </c>
      <c r="AA15" s="33">
        <v>5.6159999999999997</v>
      </c>
      <c r="AB15" s="33">
        <v>6.5389999999999997</v>
      </c>
      <c r="AC15" s="33">
        <v>6.55</v>
      </c>
      <c r="AD15" s="33">
        <v>6.48</v>
      </c>
      <c r="AE15" s="33">
        <v>6.4</v>
      </c>
      <c r="AF15" s="33">
        <v>6.33</v>
      </c>
      <c r="AG15" s="33">
        <v>6.25</v>
      </c>
      <c r="AH15" s="33">
        <v>6.25</v>
      </c>
      <c r="AI15" s="33">
        <v>6.25</v>
      </c>
      <c r="AJ15" s="33">
        <v>6.25</v>
      </c>
      <c r="AK15" s="33">
        <v>6.25</v>
      </c>
      <c r="AL15" s="33">
        <v>6.25</v>
      </c>
      <c r="AM15" s="33">
        <v>6.25</v>
      </c>
      <c r="AN15" s="33">
        <v>6.25</v>
      </c>
      <c r="AO15" s="33">
        <v>6.25</v>
      </c>
      <c r="AP15" s="33">
        <v>6.25</v>
      </c>
      <c r="AQ15" s="33">
        <v>6.25</v>
      </c>
      <c r="AR15" s="33">
        <v>6.25</v>
      </c>
      <c r="AS15" s="33">
        <v>6.25</v>
      </c>
      <c r="AT15" s="33">
        <v>6.25</v>
      </c>
      <c r="AU15" s="33">
        <v>6.25</v>
      </c>
      <c r="AV15" s="33">
        <v>6.25</v>
      </c>
      <c r="AW15" s="33">
        <v>6.25</v>
      </c>
      <c r="AX15" s="33">
        <v>6.25</v>
      </c>
      <c r="AY15" s="33">
        <v>6.25</v>
      </c>
      <c r="AZ15" s="33">
        <v>6.25</v>
      </c>
      <c r="BA15" s="33">
        <v>6.25</v>
      </c>
      <c r="BB15" s="33">
        <v>6.25</v>
      </c>
      <c r="BC15" s="33">
        <v>6.25</v>
      </c>
      <c r="BD15" s="33">
        <v>6.25</v>
      </c>
      <c r="BE15" s="33">
        <v>6.25</v>
      </c>
      <c r="BF15" s="33">
        <v>6.25</v>
      </c>
      <c r="BG15" s="33">
        <v>6.25</v>
      </c>
      <c r="BH15" s="33">
        <v>6.25</v>
      </c>
      <c r="BI15" s="33">
        <v>6.25</v>
      </c>
      <c r="BJ15" s="33">
        <v>6.25</v>
      </c>
      <c r="BK15" s="34">
        <v>6.25</v>
      </c>
    </row>
    <row r="16" spans="1:63" ht="18" customHeight="1" x14ac:dyDescent="0.3">
      <c r="B16" s="137"/>
      <c r="C16" s="138" t="s">
        <v>90</v>
      </c>
      <c r="D16" s="138"/>
      <c r="E16" s="139">
        <f>AD12*XCHG_rates!I7</f>
        <v>0.13660600838190573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  <c r="P16" s="135"/>
      <c r="Q16" s="137"/>
      <c r="R16" s="140" t="s">
        <v>983</v>
      </c>
      <c r="S16" s="137" t="s">
        <v>973</v>
      </c>
      <c r="T16"/>
      <c r="V16" s="35" t="s">
        <v>103</v>
      </c>
      <c r="W16" s="6"/>
      <c r="X16" s="6"/>
      <c r="Y16" s="6"/>
      <c r="Z16" s="6"/>
      <c r="AA16" s="6"/>
      <c r="AB16" s="6"/>
      <c r="AC16" s="6" t="s">
        <v>1133</v>
      </c>
      <c r="AD16" s="6"/>
      <c r="AE16" s="6"/>
      <c r="AF16" s="6"/>
      <c r="AG16" s="6"/>
      <c r="AH16" s="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6" ht="18" customHeight="1" x14ac:dyDescent="0.3">
      <c r="B17" s="137"/>
      <c r="C17" s="138" t="s">
        <v>90</v>
      </c>
      <c r="D17" s="138"/>
      <c r="E17" s="139">
        <f>AE12*XCHG_rates!I7</f>
        <v>0.13783546245734285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4"/>
      <c r="P17" s="135"/>
      <c r="Q17" s="137"/>
      <c r="R17" s="140" t="s">
        <v>1136</v>
      </c>
      <c r="S17" s="137" t="s">
        <v>973</v>
      </c>
      <c r="T17"/>
      <c r="V17" s="42" t="s">
        <v>104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6" ht="18" customHeight="1" x14ac:dyDescent="0.3">
      <c r="B18" s="137"/>
      <c r="C18" s="138" t="s">
        <v>90</v>
      </c>
      <c r="D18" s="138"/>
      <c r="E18" s="139">
        <f>AF12*XCHG_rates!I7</f>
        <v>0.13907598161945894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  <c r="P18" s="135"/>
      <c r="Q18" s="137"/>
      <c r="R18" s="140" t="s">
        <v>1137</v>
      </c>
      <c r="S18" s="137" t="s">
        <v>973</v>
      </c>
      <c r="T18"/>
      <c r="V18" s="43" t="s">
        <v>97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6" ht="18" customHeight="1" x14ac:dyDescent="0.3">
      <c r="B19" s="129"/>
      <c r="C19" s="130" t="s">
        <v>90</v>
      </c>
      <c r="D19" s="130"/>
      <c r="E19" s="141">
        <f>AG12*XCHG_rates!I7</f>
        <v>0.13963228554593676</v>
      </c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3"/>
      <c r="Q19" s="129"/>
      <c r="R19" s="144" t="s">
        <v>1138</v>
      </c>
      <c r="S19" s="129" t="s">
        <v>973</v>
      </c>
      <c r="T19"/>
      <c r="V19" s="44">
        <v>41767</v>
      </c>
      <c r="W19" s="45" t="s">
        <v>105</v>
      </c>
      <c r="X19" s="45" t="s">
        <v>106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6" ht="18" customHeight="1" x14ac:dyDescent="0.3">
      <c r="B20" s="126"/>
      <c r="C20" s="78" t="s">
        <v>90</v>
      </c>
      <c r="D20" s="126"/>
      <c r="E20" s="133">
        <f>XCHG_rates!C3*E9</f>
        <v>9.7220437665159226E-2</v>
      </c>
      <c r="F20" s="133"/>
      <c r="G20" s="133"/>
      <c r="H20" s="133"/>
      <c r="I20" s="133"/>
      <c r="J20" s="133"/>
      <c r="K20" s="133"/>
      <c r="L20" s="133"/>
      <c r="M20" s="133"/>
      <c r="N20" s="133"/>
      <c r="O20" s="134"/>
      <c r="P20" s="135"/>
      <c r="Q20" s="126"/>
      <c r="R20" s="126" t="s">
        <v>974</v>
      </c>
      <c r="S20" s="136" t="s">
        <v>973</v>
      </c>
      <c r="T20"/>
      <c r="V20" s="44">
        <v>42102</v>
      </c>
      <c r="W20" s="45" t="s">
        <v>105</v>
      </c>
      <c r="X20" s="45" t="s">
        <v>107</v>
      </c>
      <c r="Y20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/>
    </row>
    <row r="21" spans="2:66" ht="18" customHeight="1" x14ac:dyDescent="0.3">
      <c r="B21" s="137"/>
      <c r="C21" s="78" t="s">
        <v>90</v>
      </c>
      <c r="D21" s="138"/>
      <c r="E21" s="139">
        <f>XCHG_rates!D3*E10</f>
        <v>0.10328146935969269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34"/>
      <c r="P21" s="135"/>
      <c r="Q21" s="137"/>
      <c r="R21" s="126" t="s">
        <v>975</v>
      </c>
      <c r="S21" s="137" t="s">
        <v>973</v>
      </c>
      <c r="T21"/>
      <c r="V21" s="44">
        <v>42702</v>
      </c>
      <c r="W21" s="45" t="s">
        <v>980</v>
      </c>
      <c r="X21" s="45" t="s">
        <v>981</v>
      </c>
    </row>
    <row r="22" spans="2:66" ht="18" customHeight="1" x14ac:dyDescent="0.25">
      <c r="B22" s="137"/>
      <c r="C22" s="78" t="s">
        <v>90</v>
      </c>
      <c r="D22" s="138"/>
      <c r="E22" s="139">
        <f>XCHG_rates!E3*E11</f>
        <v>0.11025064383463262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4"/>
      <c r="P22" s="135"/>
      <c r="Q22" s="137"/>
      <c r="R22" s="126" t="s">
        <v>976</v>
      </c>
      <c r="S22" s="137" t="s">
        <v>973</v>
      </c>
      <c r="T22"/>
      <c r="V22" s="167">
        <v>44216</v>
      </c>
      <c r="W22" s="63" t="s">
        <v>1134</v>
      </c>
      <c r="X22" s="63" t="s">
        <v>1135</v>
      </c>
    </row>
    <row r="23" spans="2:66" ht="18" customHeight="1" x14ac:dyDescent="0.25">
      <c r="B23" s="137"/>
      <c r="C23" s="78" t="s">
        <v>90</v>
      </c>
      <c r="D23" s="138"/>
      <c r="E23" s="139">
        <f>XCHG_rates!F3*E12</f>
        <v>0.11283654212879474</v>
      </c>
      <c r="F23" s="139"/>
      <c r="G23" s="139"/>
      <c r="H23" s="139"/>
      <c r="I23" s="139"/>
      <c r="J23" s="139"/>
      <c r="K23" s="139"/>
      <c r="L23" s="139"/>
      <c r="M23" s="139"/>
      <c r="N23" s="139"/>
      <c r="O23" s="134"/>
      <c r="P23" s="135"/>
      <c r="Q23" s="137"/>
      <c r="R23" s="126" t="s">
        <v>978</v>
      </c>
      <c r="S23" s="137" t="s">
        <v>973</v>
      </c>
      <c r="T23"/>
    </row>
    <row r="24" spans="2:66" ht="18" customHeight="1" x14ac:dyDescent="0.4">
      <c r="B24" s="137"/>
      <c r="C24" s="78" t="s">
        <v>90</v>
      </c>
      <c r="D24" s="138"/>
      <c r="E24" s="139">
        <f>XCHG_rates!G3*E13</f>
        <v>0.10827061837916316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4"/>
      <c r="P24" s="135"/>
      <c r="Q24" s="137"/>
      <c r="R24" s="126" t="s">
        <v>979</v>
      </c>
      <c r="S24" s="137" t="s">
        <v>973</v>
      </c>
      <c r="T24"/>
      <c r="V24" s="20" t="s">
        <v>91</v>
      </c>
      <c r="W24" s="69" t="s">
        <v>845</v>
      </c>
    </row>
    <row r="25" spans="2:66" ht="18" customHeight="1" x14ac:dyDescent="0.25">
      <c r="B25" s="129"/>
      <c r="C25" s="130" t="s">
        <v>90</v>
      </c>
      <c r="D25" s="130"/>
      <c r="E25" s="141">
        <f>XCHG_rates!H5</f>
        <v>0.10688099869605182</v>
      </c>
      <c r="F25" s="141"/>
      <c r="G25" s="141"/>
      <c r="H25" s="141"/>
      <c r="I25" s="141"/>
      <c r="J25" s="141"/>
      <c r="K25" s="141"/>
      <c r="L25" s="141"/>
      <c r="M25" s="141"/>
      <c r="N25" s="141"/>
      <c r="O25" s="142"/>
      <c r="P25" s="143"/>
      <c r="Q25" s="129"/>
      <c r="R25" s="129" t="s">
        <v>977</v>
      </c>
      <c r="S25" s="129" t="s">
        <v>973</v>
      </c>
      <c r="T25"/>
      <c r="V25" s="63">
        <f>V10</f>
        <v>0</v>
      </c>
      <c r="W25" s="63">
        <f t="shared" ref="W25:BK29" si="3">W10</f>
        <v>2010</v>
      </c>
      <c r="X25" s="63">
        <f t="shared" si="3"/>
        <v>2011</v>
      </c>
      <c r="Y25" s="63">
        <f t="shared" si="3"/>
        <v>2012</v>
      </c>
      <c r="Z25" s="63">
        <f t="shared" si="3"/>
        <v>2013</v>
      </c>
      <c r="AA25" s="63">
        <f t="shared" si="3"/>
        <v>2014</v>
      </c>
      <c r="AB25" s="63">
        <f t="shared" si="3"/>
        <v>2015</v>
      </c>
      <c r="AC25" s="63">
        <f t="shared" si="3"/>
        <v>2016</v>
      </c>
      <c r="AD25" s="63">
        <f t="shared" si="3"/>
        <v>2017</v>
      </c>
      <c r="AE25" s="63">
        <f t="shared" si="3"/>
        <v>2018</v>
      </c>
      <c r="AF25" s="63">
        <f t="shared" si="3"/>
        <v>2019</v>
      </c>
      <c r="AG25" s="63">
        <f t="shared" si="3"/>
        <v>2020</v>
      </c>
      <c r="AH25" s="63">
        <f t="shared" si="3"/>
        <v>2021</v>
      </c>
      <c r="AI25" s="63">
        <f t="shared" si="3"/>
        <v>2022</v>
      </c>
      <c r="AJ25" s="63">
        <f t="shared" si="3"/>
        <v>2023</v>
      </c>
      <c r="AK25" s="63">
        <f t="shared" si="3"/>
        <v>2024</v>
      </c>
      <c r="AL25" s="63">
        <f t="shared" si="3"/>
        <v>2025</v>
      </c>
      <c r="AM25" s="63">
        <f t="shared" si="3"/>
        <v>2026</v>
      </c>
      <c r="AN25" s="63">
        <f t="shared" si="3"/>
        <v>2027</v>
      </c>
      <c r="AO25" s="63">
        <f t="shared" si="3"/>
        <v>2028</v>
      </c>
      <c r="AP25" s="63">
        <f t="shared" si="3"/>
        <v>2029</v>
      </c>
      <c r="AQ25" s="63">
        <f t="shared" si="3"/>
        <v>2030</v>
      </c>
      <c r="AR25" s="63">
        <f t="shared" si="3"/>
        <v>2031</v>
      </c>
      <c r="AS25" s="63">
        <f t="shared" si="3"/>
        <v>2032</v>
      </c>
      <c r="AT25" s="63">
        <f t="shared" si="3"/>
        <v>2033</v>
      </c>
      <c r="AU25" s="63">
        <f t="shared" si="3"/>
        <v>2034</v>
      </c>
      <c r="AV25" s="63">
        <f t="shared" si="3"/>
        <v>2035</v>
      </c>
      <c r="AW25" s="63">
        <f t="shared" si="3"/>
        <v>2036</v>
      </c>
      <c r="AX25" s="63">
        <f t="shared" si="3"/>
        <v>2037</v>
      </c>
      <c r="AY25" s="63">
        <f t="shared" si="3"/>
        <v>2038</v>
      </c>
      <c r="AZ25" s="63">
        <f t="shared" si="3"/>
        <v>2039</v>
      </c>
      <c r="BA25" s="63">
        <f t="shared" si="3"/>
        <v>2040</v>
      </c>
      <c r="BB25" s="63">
        <f t="shared" si="3"/>
        <v>2041</v>
      </c>
      <c r="BC25" s="63">
        <f t="shared" si="3"/>
        <v>2042</v>
      </c>
      <c r="BD25" s="63">
        <f t="shared" si="3"/>
        <v>2043</v>
      </c>
      <c r="BE25" s="63">
        <f t="shared" si="3"/>
        <v>2044</v>
      </c>
      <c r="BF25" s="63">
        <f t="shared" si="3"/>
        <v>2045</v>
      </c>
      <c r="BG25" s="63">
        <f t="shared" si="3"/>
        <v>2046</v>
      </c>
      <c r="BH25" s="63">
        <f t="shared" si="3"/>
        <v>2047</v>
      </c>
      <c r="BI25" s="63">
        <f t="shared" si="3"/>
        <v>2048</v>
      </c>
      <c r="BJ25" s="63">
        <f t="shared" si="3"/>
        <v>2049</v>
      </c>
      <c r="BK25" s="63">
        <f t="shared" si="3"/>
        <v>2050</v>
      </c>
    </row>
    <row r="26" spans="2:66" ht="18" customHeight="1" x14ac:dyDescent="0.25">
      <c r="B26" s="137"/>
      <c r="C26" s="78" t="s">
        <v>90</v>
      </c>
      <c r="D26" s="138"/>
      <c r="E26" s="139">
        <f>XCHG_rates!C4*E9</f>
        <v>0.11584563745173745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4"/>
      <c r="P26" s="135"/>
      <c r="Q26" s="137"/>
      <c r="R26" s="126" t="s">
        <v>840</v>
      </c>
      <c r="S26" s="136" t="s">
        <v>973</v>
      </c>
      <c r="T26"/>
      <c r="V26" s="63" t="str">
        <f t="shared" ref="V26:AK29" si="4">V11</f>
        <v>PYF (BVT-Deflator)</v>
      </c>
      <c r="W26" s="67">
        <f t="shared" si="4"/>
        <v>1</v>
      </c>
      <c r="X26" s="67">
        <f t="shared" si="4"/>
        <v>1.0058039426803589</v>
      </c>
      <c r="Y26" s="67">
        <f t="shared" si="4"/>
        <v>1.0346649885177612</v>
      </c>
      <c r="Z26" s="67">
        <f t="shared" si="4"/>
        <v>1.0521329641342163</v>
      </c>
      <c r="AA26" s="67">
        <f>AA11</f>
        <v>1.06177902221679</v>
      </c>
      <c r="AB26" s="67">
        <f t="shared" si="4"/>
        <v>1.0780400037765501</v>
      </c>
      <c r="AC26" s="67">
        <f t="shared" si="4"/>
        <v>1.0834302037954326</v>
      </c>
      <c r="AD26" s="67">
        <f t="shared" si="4"/>
        <v>1.0964313662409779</v>
      </c>
      <c r="AE26" s="67">
        <f t="shared" si="4"/>
        <v>1.1062992485371463</v>
      </c>
      <c r="AF26" s="67">
        <f t="shared" si="4"/>
        <v>1.1162559417739808</v>
      </c>
      <c r="AG26" s="67">
        <f t="shared" si="4"/>
        <v>1.1207209655410768</v>
      </c>
      <c r="AH26" s="67">
        <f t="shared" si="4"/>
        <v>1.142380919688385</v>
      </c>
      <c r="AI26" s="67">
        <f t="shared" si="4"/>
        <v>1.1646500908718864</v>
      </c>
      <c r="AJ26" s="67">
        <f t="shared" si="4"/>
        <v>1.1875144883318085</v>
      </c>
      <c r="AK26" s="67">
        <f t="shared" si="4"/>
        <v>1.2106005310454824</v>
      </c>
      <c r="AL26" s="67">
        <f t="shared" si="3"/>
        <v>1.2340840233756867</v>
      </c>
      <c r="AM26" s="67">
        <f t="shared" si="3"/>
        <v>1.2580223217628685</v>
      </c>
      <c r="AN26" s="67">
        <f t="shared" si="3"/>
        <v>1.282394589426229</v>
      </c>
      <c r="AO26" s="67">
        <f t="shared" si="3"/>
        <v>1.3074024830023794</v>
      </c>
      <c r="AP26" s="67">
        <f t="shared" si="3"/>
        <v>1.3327825324702731</v>
      </c>
      <c r="AQ26" s="67">
        <f t="shared" si="3"/>
        <v>1.3579100656595764</v>
      </c>
      <c r="AR26" s="67">
        <f t="shared" si="3"/>
        <v>1.3847006821261509</v>
      </c>
      <c r="AS26" s="67">
        <f t="shared" si="3"/>
        <v>1.4121699359444297</v>
      </c>
      <c r="AT26" s="67">
        <f t="shared" si="3"/>
        <v>1.4401953643813254</v>
      </c>
      <c r="AU26" s="67">
        <f t="shared" si="3"/>
        <v>1.4686691875464171</v>
      </c>
      <c r="AV26" s="67">
        <f t="shared" si="3"/>
        <v>1.4975419472143214</v>
      </c>
      <c r="AW26" s="67">
        <f t="shared" si="3"/>
        <v>1.5269168691301152</v>
      </c>
      <c r="AX26" s="67">
        <f t="shared" si="3"/>
        <v>1.5567034326512008</v>
      </c>
      <c r="AY26" s="67">
        <f t="shared" si="3"/>
        <v>1.5870057057523042</v>
      </c>
      <c r="AZ26" s="67">
        <f t="shared" si="3"/>
        <v>1.6177683749480978</v>
      </c>
      <c r="BA26" s="67">
        <f t="shared" si="3"/>
        <v>1.6489788018960214</v>
      </c>
      <c r="BB26" s="67">
        <f t="shared" si="3"/>
        <v>1.6803879728026585</v>
      </c>
      <c r="BC26" s="67">
        <f t="shared" si="3"/>
        <v>1.7123503321097762</v>
      </c>
      <c r="BD26" s="67">
        <f t="shared" si="3"/>
        <v>1.744986033459232</v>
      </c>
      <c r="BE26" s="67">
        <f t="shared" si="3"/>
        <v>1.7782322978616214</v>
      </c>
      <c r="BF26" s="67">
        <f t="shared" si="3"/>
        <v>1.8121473761894178</v>
      </c>
      <c r="BG26" s="67">
        <f t="shared" si="3"/>
        <v>1.8467568619192092</v>
      </c>
      <c r="BH26" s="67">
        <f t="shared" si="3"/>
        <v>1.8820205822505922</v>
      </c>
      <c r="BI26" s="67">
        <f t="shared" si="3"/>
        <v>1.9180226802776836</v>
      </c>
      <c r="BJ26" s="67">
        <f t="shared" si="3"/>
        <v>1.9547170940853871</v>
      </c>
      <c r="BK26" s="67">
        <f t="shared" si="3"/>
        <v>1.9921544803739746</v>
      </c>
    </row>
    <row r="27" spans="2:66" ht="18" customHeight="1" x14ac:dyDescent="0.25">
      <c r="B27" s="137"/>
      <c r="C27" s="78" t="s">
        <v>90</v>
      </c>
      <c r="D27" s="138"/>
      <c r="E27" s="139">
        <f>XCHG_rates!D4*E10</f>
        <v>0.11966779744389346</v>
      </c>
      <c r="F27" s="139"/>
      <c r="G27" s="139"/>
      <c r="H27" s="139"/>
      <c r="I27" s="139"/>
      <c r="J27" s="139"/>
      <c r="K27" s="139"/>
      <c r="L27" s="139"/>
      <c r="M27" s="139"/>
      <c r="N27" s="139"/>
      <c r="O27" s="134"/>
      <c r="P27" s="135"/>
      <c r="Q27" s="137"/>
      <c r="R27" s="126" t="s">
        <v>841</v>
      </c>
      <c r="S27" s="137" t="s">
        <v>973</v>
      </c>
      <c r="T27"/>
      <c r="V27" s="63" t="str">
        <f t="shared" si="4"/>
        <v>BVT for price year</v>
      </c>
      <c r="W27" s="67">
        <f t="shared" si="4"/>
        <v>0.92760936189458354</v>
      </c>
      <c r="X27" s="67">
        <f t="shared" si="4"/>
        <v>0.93299315346078393</v>
      </c>
      <c r="Y27" s="67">
        <f t="shared" si="4"/>
        <v>0.95976492977362704</v>
      </c>
      <c r="Z27" s="67">
        <f t="shared" si="4"/>
        <v>0.97596838748879711</v>
      </c>
      <c r="AA27" s="67">
        <f>AA12</f>
        <v>0.98491616127157133</v>
      </c>
      <c r="AB27" s="67">
        <f t="shared" si="4"/>
        <v>1</v>
      </c>
      <c r="AC27" s="67">
        <f t="shared" si="4"/>
        <v>1.0049999999999999</v>
      </c>
      <c r="AD27" s="67">
        <f t="shared" si="4"/>
        <v>1.0170599999999999</v>
      </c>
      <c r="AE27" s="67">
        <f t="shared" si="4"/>
        <v>1.0262135399999996</v>
      </c>
      <c r="AF27" s="67">
        <f t="shared" si="4"/>
        <v>1.0354494618599996</v>
      </c>
      <c r="AG27" s="67">
        <f t="shared" si="4"/>
        <v>1.0395912597074397</v>
      </c>
      <c r="AH27" s="67">
        <f t="shared" si="4"/>
        <v>1.0596832359526902</v>
      </c>
      <c r="AI27" s="67">
        <f t="shared" si="4"/>
        <v>1.0803403276241392</v>
      </c>
      <c r="AJ27" s="67">
        <f t="shared" si="4"/>
        <v>1.1015495567620417</v>
      </c>
      <c r="AK27" s="67">
        <f t="shared" si="4"/>
        <v>1.1229643861123439</v>
      </c>
      <c r="AL27" s="67">
        <f t="shared" si="3"/>
        <v>1.144747893447821</v>
      </c>
      <c r="AM27" s="67">
        <f t="shared" si="3"/>
        <v>1.166953283139597</v>
      </c>
      <c r="AN27" s="67">
        <f t="shared" si="3"/>
        <v>1.1895612267947306</v>
      </c>
      <c r="AO27" s="67">
        <f t="shared" si="3"/>
        <v>1.2127587829972313</v>
      </c>
      <c r="AP27" s="67">
        <f t="shared" si="3"/>
        <v>1.236301554488997</v>
      </c>
      <c r="AQ27" s="67">
        <f t="shared" si="3"/>
        <v>1.2596100895167117</v>
      </c>
      <c r="AR27" s="67">
        <f t="shared" si="3"/>
        <v>1.2844613161620335</v>
      </c>
      <c r="AS27" s="67">
        <f t="shared" si="3"/>
        <v>1.3099420531681274</v>
      </c>
      <c r="AT27" s="67">
        <f t="shared" si="3"/>
        <v>1.3359387029572984</v>
      </c>
      <c r="AU27" s="67">
        <f t="shared" si="3"/>
        <v>1.3623512878941684</v>
      </c>
      <c r="AV27" s="67">
        <f t="shared" si="3"/>
        <v>1.3891339300658487</v>
      </c>
      <c r="AW27" s="67">
        <f t="shared" si="3"/>
        <v>1.4163823826398614</v>
      </c>
      <c r="AX27" s="67">
        <f t="shared" si="3"/>
        <v>1.4440126778206881</v>
      </c>
      <c r="AY27" s="67">
        <f t="shared" si="3"/>
        <v>1.472121350035958</v>
      </c>
      <c r="AZ27" s="67">
        <f t="shared" si="3"/>
        <v>1.5006570899788423</v>
      </c>
      <c r="BA27" s="67">
        <f t="shared" si="3"/>
        <v>1.5296081742044634</v>
      </c>
      <c r="BB27" s="67">
        <f t="shared" si="3"/>
        <v>1.5587436151868068</v>
      </c>
      <c r="BC27" s="67">
        <f t="shared" si="3"/>
        <v>1.5883921989083276</v>
      </c>
      <c r="BD27" s="67">
        <f t="shared" si="3"/>
        <v>1.6186653810120786</v>
      </c>
      <c r="BE27" s="67">
        <f t="shared" si="3"/>
        <v>1.6495049271197577</v>
      </c>
      <c r="BF27" s="67">
        <f t="shared" si="3"/>
        <v>1.6809648712860097</v>
      </c>
      <c r="BG27" s="67">
        <f t="shared" si="3"/>
        <v>1.7130689542593212</v>
      </c>
      <c r="BH27" s="67">
        <f t="shared" si="3"/>
        <v>1.7457799113739445</v>
      </c>
      <c r="BI27" s="67">
        <f t="shared" si="3"/>
        <v>1.779175794551721</v>
      </c>
      <c r="BJ27" s="67">
        <f t="shared" si="3"/>
        <v>1.8132138763289805</v>
      </c>
      <c r="BK27" s="67">
        <f t="shared" si="3"/>
        <v>1.8479411463351383</v>
      </c>
    </row>
    <row r="28" spans="2:66" x14ac:dyDescent="0.25">
      <c r="B28" s="137"/>
      <c r="C28" s="78" t="s">
        <v>90</v>
      </c>
      <c r="D28" s="138"/>
      <c r="E28" s="139">
        <f>XCHG_rates!E4*E11</f>
        <v>0.12833913621664927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4"/>
      <c r="P28" s="135"/>
      <c r="Q28" s="137"/>
      <c r="R28" s="126" t="s">
        <v>842</v>
      </c>
      <c r="S28" s="137" t="s">
        <v>973</v>
      </c>
      <c r="T28"/>
      <c r="V28" s="63" t="str">
        <f t="shared" si="4"/>
        <v>Inflation rate</v>
      </c>
      <c r="W28" s="67">
        <f t="shared" si="4"/>
        <v>0</v>
      </c>
      <c r="X28" s="67">
        <f t="shared" si="4"/>
        <v>5.8029890060424805E-3</v>
      </c>
      <c r="Y28" s="67">
        <f t="shared" si="4"/>
        <v>2.3912307356618305E-2</v>
      </c>
      <c r="Z28" s="67">
        <f t="shared" si="4"/>
        <v>1.705478454671247E-2</v>
      </c>
      <c r="AA28" s="67">
        <f t="shared" si="4"/>
        <v>5.9104827481930603E-3</v>
      </c>
      <c r="AB28" s="67">
        <f t="shared" si="4"/>
        <v>1.048593669788297E-2</v>
      </c>
      <c r="AC28" s="67">
        <f t="shared" si="4"/>
        <v>5.0000000000000001E-3</v>
      </c>
      <c r="AD28" s="67">
        <f t="shared" si="4"/>
        <v>1.2E-2</v>
      </c>
      <c r="AE28" s="67">
        <f t="shared" si="4"/>
        <v>8.9999999999999993E-3</v>
      </c>
      <c r="AF28" s="67">
        <f t="shared" si="4"/>
        <v>8.9999999999999993E-3</v>
      </c>
      <c r="AG28" s="67">
        <f t="shared" si="4"/>
        <v>4.0000000000000001E-3</v>
      </c>
      <c r="AH28" s="67">
        <f t="shared" si="4"/>
        <v>1.932680373910094E-2</v>
      </c>
      <c r="AI28" s="67">
        <f t="shared" si="4"/>
        <v>1.9493647696405748E-2</v>
      </c>
      <c r="AJ28" s="67">
        <f t="shared" si="4"/>
        <v>1.9631988731315182E-2</v>
      </c>
      <c r="AK28" s="67">
        <f t="shared" si="4"/>
        <v>1.9440640885236667E-2</v>
      </c>
      <c r="AL28" s="67">
        <f t="shared" si="3"/>
        <v>1.9398217436699602E-2</v>
      </c>
      <c r="AM28" s="67">
        <f t="shared" si="3"/>
        <v>1.9397624419204135E-2</v>
      </c>
      <c r="AN28" s="67">
        <f t="shared" si="3"/>
        <v>1.9373477911908233E-2</v>
      </c>
      <c r="AO28" s="67">
        <f t="shared" si="3"/>
        <v>1.9500935033841284E-2</v>
      </c>
      <c r="AP28" s="67">
        <f t="shared" si="3"/>
        <v>1.941257554415058E-2</v>
      </c>
      <c r="AQ28" s="67">
        <f t="shared" si="3"/>
        <v>1.8853438259526279E-2</v>
      </c>
      <c r="AR28" s="67">
        <f t="shared" si="3"/>
        <v>1.9729301037003162E-2</v>
      </c>
      <c r="AS28" s="67">
        <f t="shared" si="3"/>
        <v>1.9837683459576788E-2</v>
      </c>
      <c r="AT28" s="67">
        <f t="shared" si="3"/>
        <v>1.9845648688274185E-2</v>
      </c>
      <c r="AU28" s="67">
        <f t="shared" si="3"/>
        <v>1.977080600958846E-2</v>
      </c>
      <c r="AV28" s="67">
        <f t="shared" si="3"/>
        <v>1.9659130805446783E-2</v>
      </c>
      <c r="AW28" s="67">
        <f t="shared" si="3"/>
        <v>1.9615425110752999E-2</v>
      </c>
      <c r="AX28" s="67">
        <f t="shared" si="3"/>
        <v>1.9507652396331836E-2</v>
      </c>
      <c r="AY28" s="67">
        <f t="shared" si="3"/>
        <v>1.9465668582419715E-2</v>
      </c>
      <c r="AZ28" s="67">
        <f t="shared" si="3"/>
        <v>1.9384094892847922E-2</v>
      </c>
      <c r="BA28" s="67">
        <f t="shared" si="3"/>
        <v>1.9292271644836038E-2</v>
      </c>
      <c r="BB28" s="67">
        <f t="shared" si="3"/>
        <v>1.9047649897331674E-2</v>
      </c>
      <c r="BC28" s="67">
        <f t="shared" si="3"/>
        <v>1.9020821277248755E-2</v>
      </c>
      <c r="BD28" s="67">
        <f t="shared" si="3"/>
        <v>1.9059009559828591E-2</v>
      </c>
      <c r="BE28" s="67">
        <f t="shared" si="3"/>
        <v>1.9052453008166829E-2</v>
      </c>
      <c r="BF28" s="67">
        <f t="shared" si="3"/>
        <v>1.9072355377067533E-2</v>
      </c>
      <c r="BG28" s="67">
        <f t="shared" si="3"/>
        <v>1.9098604332374081E-2</v>
      </c>
      <c r="BH28" s="67">
        <f t="shared" si="3"/>
        <v>1.9094944796759057E-2</v>
      </c>
      <c r="BI28" s="67">
        <f t="shared" si="3"/>
        <v>1.9129492188676666E-2</v>
      </c>
      <c r="BJ28" s="67">
        <f t="shared" si="3"/>
        <v>1.9131376383094034E-2</v>
      </c>
      <c r="BK28" s="67">
        <f t="shared" si="3"/>
        <v>1.915232971659505E-2</v>
      </c>
    </row>
    <row r="29" spans="2:66" s="68" customFormat="1" ht="15.75" customHeight="1" x14ac:dyDescent="0.25">
      <c r="B29" s="137"/>
      <c r="C29" s="78" t="s">
        <v>90</v>
      </c>
      <c r="D29" s="138"/>
      <c r="E29" s="139">
        <f>XCHG_rates!F4*E13</f>
        <v>0.12638595967521959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4"/>
      <c r="P29" s="135"/>
      <c r="Q29" s="137"/>
      <c r="R29" s="126" t="s">
        <v>843</v>
      </c>
      <c r="S29" s="137" t="s">
        <v>973</v>
      </c>
      <c r="T29" s="47"/>
      <c r="V29" s="63" t="str">
        <f t="shared" si="4"/>
        <v>EURO (Eurokurs)</v>
      </c>
      <c r="W29" s="67">
        <f t="shared" si="4"/>
        <v>7.4470000000000001</v>
      </c>
      <c r="X29" s="67">
        <f t="shared" si="4"/>
        <v>7.4539999999999997</v>
      </c>
      <c r="Y29" s="67">
        <f t="shared" si="4"/>
        <v>7.4539999999999997</v>
      </c>
      <c r="Z29" s="67">
        <f t="shared" si="4"/>
        <v>7.4539999999999997</v>
      </c>
      <c r="AA29" s="67">
        <f t="shared" si="4"/>
        <v>7.4539999999999997</v>
      </c>
      <c r="AB29" s="67">
        <f t="shared" si="4"/>
        <v>7.4539999999999997</v>
      </c>
      <c r="AC29" s="67">
        <f t="shared" si="4"/>
        <v>7.4539999999999997</v>
      </c>
      <c r="AD29" s="67">
        <f t="shared" si="4"/>
        <v>7.4539999999999997</v>
      </c>
      <c r="AE29" s="67">
        <f t="shared" si="4"/>
        <v>7.4539999999999997</v>
      </c>
      <c r="AF29" s="67">
        <f t="shared" si="4"/>
        <v>7.4539999999999997</v>
      </c>
      <c r="AG29" s="67">
        <f t="shared" si="4"/>
        <v>7.4539999999999997</v>
      </c>
      <c r="AH29" s="67">
        <f t="shared" si="4"/>
        <v>7.4539999999999997</v>
      </c>
      <c r="AI29" s="67">
        <f t="shared" si="4"/>
        <v>7.4539999999999997</v>
      </c>
      <c r="AJ29" s="67">
        <f t="shared" si="4"/>
        <v>7.4539999999999997</v>
      </c>
      <c r="AK29" s="67">
        <f t="shared" si="4"/>
        <v>7.4539999999999997</v>
      </c>
      <c r="AL29" s="67">
        <f t="shared" si="3"/>
        <v>7.4539999999999997</v>
      </c>
      <c r="AM29" s="67">
        <f t="shared" si="3"/>
        <v>7.4539999999999997</v>
      </c>
      <c r="AN29" s="67">
        <f t="shared" si="3"/>
        <v>7.4539999999999997</v>
      </c>
      <c r="AO29" s="67">
        <f t="shared" si="3"/>
        <v>7.4539999999999997</v>
      </c>
      <c r="AP29" s="67">
        <f t="shared" si="3"/>
        <v>7.4539999999999997</v>
      </c>
      <c r="AQ29" s="67">
        <f t="shared" si="3"/>
        <v>7.4539999999999997</v>
      </c>
      <c r="AR29" s="67">
        <f t="shared" si="3"/>
        <v>7.4539999999999997</v>
      </c>
      <c r="AS29" s="67">
        <f t="shared" si="3"/>
        <v>7.4539999999999997</v>
      </c>
      <c r="AT29" s="67">
        <f t="shared" si="3"/>
        <v>7.4539999999999997</v>
      </c>
      <c r="AU29" s="67">
        <f t="shared" si="3"/>
        <v>7.4539999999999997</v>
      </c>
      <c r="AV29" s="67">
        <f t="shared" si="3"/>
        <v>7.4539999999999997</v>
      </c>
      <c r="AW29" s="67">
        <f t="shared" si="3"/>
        <v>7.4539999999999997</v>
      </c>
      <c r="AX29" s="67">
        <f t="shared" si="3"/>
        <v>7.4539999999999997</v>
      </c>
      <c r="AY29" s="67">
        <f t="shared" si="3"/>
        <v>7.4539999999999997</v>
      </c>
      <c r="AZ29" s="67">
        <f t="shared" si="3"/>
        <v>7.4539999999999997</v>
      </c>
      <c r="BA29" s="67">
        <f t="shared" si="3"/>
        <v>7.4539999999999997</v>
      </c>
      <c r="BB29" s="67">
        <f t="shared" si="3"/>
        <v>7.4539999999999997</v>
      </c>
      <c r="BC29" s="67">
        <f t="shared" si="3"/>
        <v>7.4539999999999997</v>
      </c>
      <c r="BD29" s="67">
        <f t="shared" si="3"/>
        <v>7.4539999999999997</v>
      </c>
      <c r="BE29" s="67">
        <f t="shared" si="3"/>
        <v>7.4539999999999997</v>
      </c>
      <c r="BF29" s="67">
        <f t="shared" si="3"/>
        <v>7.4539999999999997</v>
      </c>
      <c r="BG29" s="67">
        <f t="shared" si="3"/>
        <v>7.4539999999999997</v>
      </c>
      <c r="BH29" s="67">
        <f t="shared" si="3"/>
        <v>7.4539999999999997</v>
      </c>
      <c r="BI29" s="67">
        <f t="shared" si="3"/>
        <v>7.4539999999999997</v>
      </c>
      <c r="BJ29" s="67">
        <f t="shared" si="3"/>
        <v>7.4539999999999997</v>
      </c>
      <c r="BK29" s="67">
        <f t="shared" si="3"/>
        <v>7.4539999999999997</v>
      </c>
      <c r="BL29" s="63"/>
      <c r="BM29" s="63"/>
      <c r="BN29" s="63"/>
    </row>
    <row r="30" spans="2:66" s="68" customFormat="1" ht="16.5" customHeight="1" x14ac:dyDescent="0.25">
      <c r="B30" s="137"/>
      <c r="C30" s="78" t="s">
        <v>90</v>
      </c>
      <c r="D30" s="138"/>
      <c r="E30" s="139">
        <f>XCHG_rates!G4*E15</f>
        <v>0.12028928164180998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4"/>
      <c r="P30" s="135"/>
      <c r="Q30" s="137"/>
      <c r="R30" s="126" t="s">
        <v>844</v>
      </c>
      <c r="S30" s="137" t="s">
        <v>973</v>
      </c>
      <c r="T30" s="47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</row>
    <row r="31" spans="2:66" s="68" customFormat="1" ht="16.5" customHeight="1" x14ac:dyDescent="0.25">
      <c r="B31" s="137"/>
      <c r="C31" s="138" t="s">
        <v>90</v>
      </c>
      <c r="D31" s="138"/>
      <c r="E31" s="139">
        <f>XCHG_rates!H6</f>
        <v>0.11185149954041171</v>
      </c>
      <c r="F31" s="139"/>
      <c r="G31" s="139"/>
      <c r="H31" s="139"/>
      <c r="I31" s="139"/>
      <c r="J31" s="139"/>
      <c r="K31" s="139"/>
      <c r="L31" s="139"/>
      <c r="M31" s="139"/>
      <c r="N31" s="139"/>
      <c r="O31" s="134"/>
      <c r="P31" s="135"/>
      <c r="Q31" s="137"/>
      <c r="R31" s="137" t="s">
        <v>839</v>
      </c>
      <c r="S31" s="137" t="s">
        <v>973</v>
      </c>
      <c r="T31" s="47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</row>
    <row r="32" spans="2:66" s="68" customFormat="1" ht="16.5" customHeight="1" x14ac:dyDescent="0.4">
      <c r="B32" s="145"/>
      <c r="C32" s="146" t="s">
        <v>1016</v>
      </c>
      <c r="D32" s="146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  <c r="P32" s="149"/>
      <c r="Q32" s="145"/>
      <c r="R32" s="145"/>
      <c r="S32" s="145"/>
      <c r="T32" s="47"/>
      <c r="V32" s="102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</row>
    <row r="33" spans="2:63" s="68" customFormat="1" ht="16.5" customHeight="1" x14ac:dyDescent="0.4">
      <c r="B33" s="137"/>
      <c r="C33" s="78" t="s">
        <v>1015</v>
      </c>
      <c r="D33" s="138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50">
        <v>1.3326802468712424</v>
      </c>
      <c r="P33" s="151">
        <v>1.3326802468712424</v>
      </c>
      <c r="Q33" s="137"/>
      <c r="R33" s="137" t="s">
        <v>1017</v>
      </c>
      <c r="S33" s="137" t="s">
        <v>973</v>
      </c>
      <c r="T33" s="47"/>
      <c r="V33" s="102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</row>
    <row r="34" spans="2:63" ht="19.8" x14ac:dyDescent="0.4">
      <c r="B34" s="137"/>
      <c r="C34" s="78" t="s">
        <v>1015</v>
      </c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50">
        <v>1.0826012887285759</v>
      </c>
      <c r="P34" s="151">
        <v>1.0826012887285759</v>
      </c>
      <c r="Q34" s="137"/>
      <c r="R34" s="137" t="s">
        <v>1018</v>
      </c>
      <c r="S34" s="137" t="s">
        <v>973</v>
      </c>
      <c r="V34" s="20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9.8" x14ac:dyDescent="0.4">
      <c r="B35" s="137"/>
      <c r="C35" s="78" t="s">
        <v>1015</v>
      </c>
      <c r="D35" s="138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50">
        <v>1</v>
      </c>
      <c r="P35" s="151">
        <v>1</v>
      </c>
      <c r="Q35" s="137"/>
      <c r="R35" s="137" t="s">
        <v>1019</v>
      </c>
      <c r="S35" s="137" t="s">
        <v>973</v>
      </c>
      <c r="V35" s="20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5">
      <c r="B36" s="137"/>
      <c r="C36" s="78" t="s">
        <v>1015</v>
      </c>
      <c r="D36" s="138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50">
        <v>0.97443860371608992</v>
      </c>
      <c r="P36" s="151">
        <v>0.97443860371608992</v>
      </c>
      <c r="Q36" s="137"/>
      <c r="R36" s="137" t="s">
        <v>1020</v>
      </c>
      <c r="S36" s="137" t="s">
        <v>973</v>
      </c>
    </row>
    <row r="37" spans="2:63" x14ac:dyDescent="0.25">
      <c r="B37" s="145"/>
      <c r="C37" s="152" t="s">
        <v>57</v>
      </c>
      <c r="D37" s="152">
        <v>2010</v>
      </c>
      <c r="E37" s="152"/>
      <c r="F37" s="153">
        <f>1-0.07</f>
        <v>0.92999999999999994</v>
      </c>
      <c r="G37" s="153">
        <f>F37</f>
        <v>0.92999999999999994</v>
      </c>
      <c r="H37" s="153">
        <f>1-0.08</f>
        <v>0.92</v>
      </c>
      <c r="I37" s="153">
        <f>H37</f>
        <v>0.92</v>
      </c>
      <c r="J37" s="153">
        <f>1-0.08</f>
        <v>0.92</v>
      </c>
      <c r="K37" s="153">
        <f>$J$37</f>
        <v>0.92</v>
      </c>
      <c r="L37" s="153">
        <f>$J$37</f>
        <v>0.92</v>
      </c>
      <c r="M37" s="153">
        <f>$J$37</f>
        <v>0.92</v>
      </c>
      <c r="N37" s="153">
        <f>I37</f>
        <v>0.92</v>
      </c>
      <c r="O37" s="110"/>
      <c r="P37" s="111"/>
      <c r="Q37" s="152" t="s">
        <v>68</v>
      </c>
      <c r="R37" s="145"/>
      <c r="S37" s="145"/>
    </row>
    <row r="40" spans="2:63" x14ac:dyDescent="0.25">
      <c r="C40" s="65"/>
      <c r="E40" s="70"/>
    </row>
    <row r="41" spans="2:63" x14ac:dyDescent="0.25">
      <c r="B41"/>
      <c r="C41" s="65"/>
      <c r="E41" s="70"/>
    </row>
    <row r="42" spans="2:63" x14ac:dyDescent="0.25">
      <c r="I42" s="67"/>
    </row>
    <row r="44" spans="2:63" x14ac:dyDescent="0.25">
      <c r="E44" s="67"/>
    </row>
    <row r="45" spans="2:63" x14ac:dyDescent="0.25">
      <c r="E45" s="67"/>
    </row>
    <row r="46" spans="2:63" x14ac:dyDescent="0.25">
      <c r="B46"/>
      <c r="E46" s="67"/>
    </row>
    <row r="48" spans="2:63" x14ac:dyDescent="0.25">
      <c r="I48" s="72"/>
    </row>
    <row r="50" spans="2:9" x14ac:dyDescent="0.25">
      <c r="I50" s="67"/>
    </row>
    <row r="56" spans="2:9" x14ac:dyDescent="0.25">
      <c r="B56"/>
      <c r="C56"/>
      <c r="D56"/>
      <c r="E56"/>
      <c r="F56"/>
      <c r="G56"/>
      <c r="H56"/>
    </row>
    <row r="57" spans="2:9" x14ac:dyDescent="0.25">
      <c r="B57"/>
      <c r="C57"/>
      <c r="D57"/>
      <c r="E57"/>
      <c r="F57"/>
      <c r="G57"/>
      <c r="H57"/>
    </row>
    <row r="58" spans="2:9" x14ac:dyDescent="0.25">
      <c r="B58"/>
      <c r="C58"/>
      <c r="D58"/>
      <c r="E58"/>
      <c r="F58"/>
      <c r="G58"/>
      <c r="H58"/>
      <c r="I58" s="67"/>
    </row>
    <row r="59" spans="2:9" x14ac:dyDescent="0.25">
      <c r="B59"/>
      <c r="C59"/>
      <c r="D59"/>
      <c r="E59"/>
      <c r="F59"/>
      <c r="G59"/>
      <c r="H59"/>
    </row>
    <row r="60" spans="2:9" x14ac:dyDescent="0.25">
      <c r="B60"/>
      <c r="C60"/>
      <c r="D60"/>
      <c r="E60"/>
      <c r="F60"/>
      <c r="G60"/>
      <c r="H60"/>
    </row>
    <row r="61" spans="2:9" x14ac:dyDescent="0.25">
      <c r="B61"/>
      <c r="C61"/>
      <c r="D61"/>
      <c r="E61"/>
      <c r="F61"/>
      <c r="G61"/>
      <c r="H61"/>
    </row>
    <row r="62" spans="2:9" x14ac:dyDescent="0.25">
      <c r="B62"/>
      <c r="C62"/>
      <c r="D62"/>
      <c r="E62"/>
      <c r="F62"/>
      <c r="G62"/>
      <c r="H62"/>
    </row>
  </sheetData>
  <phoneticPr fontId="24" type="noConversion"/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50"/>
  <sheetViews>
    <sheetView zoomScale="80" zoomScaleNormal="80" workbookViewId="0">
      <selection activeCell="J28" sqref="J28"/>
    </sheetView>
  </sheetViews>
  <sheetFormatPr defaultRowHeight="13.2" x14ac:dyDescent="0.25"/>
  <cols>
    <col min="2" max="2" width="15.6640625" customWidth="1"/>
  </cols>
  <sheetData>
    <row r="1" spans="1:48" ht="12.75" customHeight="1" x14ac:dyDescent="0.25">
      <c r="B1" s="48" t="s">
        <v>110</v>
      </c>
      <c r="C1" s="49"/>
      <c r="D1" s="49"/>
      <c r="E1" s="49"/>
      <c r="F1" s="49"/>
      <c r="G1" s="49"/>
      <c r="H1" s="49"/>
    </row>
    <row r="2" spans="1:48" ht="12.75" customHeight="1" x14ac:dyDescent="0.25">
      <c r="B2" s="37"/>
      <c r="C2" s="50">
        <v>2010</v>
      </c>
      <c r="D2" s="50">
        <v>2011</v>
      </c>
      <c r="E2" s="50">
        <v>2012</v>
      </c>
      <c r="F2" s="50">
        <v>2013</v>
      </c>
      <c r="G2" s="50">
        <v>2014</v>
      </c>
      <c r="H2" s="50">
        <v>2015</v>
      </c>
      <c r="I2" s="50">
        <v>2016</v>
      </c>
    </row>
    <row r="3" spans="1:48" x14ac:dyDescent="0.25">
      <c r="A3" s="51"/>
      <c r="B3" s="52" t="s">
        <v>111</v>
      </c>
      <c r="C3" s="53">
        <f>$A$19/C19</f>
        <v>0.78047379442164166</v>
      </c>
      <c r="D3" s="53">
        <f>$A$19/J19</f>
        <v>0.82470825945321846</v>
      </c>
      <c r="E3" s="53">
        <f>$A$19/Q19</f>
        <v>0.85497854003864504</v>
      </c>
      <c r="F3" s="53">
        <f>$A$19/X19</f>
        <v>0.8621804543690994</v>
      </c>
      <c r="G3" s="53">
        <f>$A$19/AE19</f>
        <v>0.81944913351448623</v>
      </c>
      <c r="H3" s="53">
        <f>$A$19/AL19</f>
        <v>0.79718180289042173</v>
      </c>
      <c r="I3" s="53">
        <f>$A$19/AS19</f>
        <v>0.78615548740460983</v>
      </c>
    </row>
    <row r="4" spans="1:48" ht="11.25" customHeight="1" x14ac:dyDescent="0.25">
      <c r="A4" s="51"/>
      <c r="B4" s="54" t="s">
        <v>112</v>
      </c>
      <c r="C4" s="53">
        <f>C34/$A$34*C3</f>
        <v>0.92999462253555665</v>
      </c>
      <c r="D4" s="53">
        <f>J33/$A$34*D3</f>
        <v>0.95555399777328776</v>
      </c>
      <c r="E4" s="53">
        <f>Q33/$A$34*E3</f>
        <v>0.99525230416716537</v>
      </c>
      <c r="F4" s="53">
        <f>X33/$A$34*F3</f>
        <v>0.95655558908479543</v>
      </c>
      <c r="G4" s="53">
        <f>AE32/$A$34*G3</f>
        <v>0.89272509448248505</v>
      </c>
      <c r="H4" s="53">
        <f>AL31/$A$34*H3</f>
        <v>0.83425474263384081</v>
      </c>
      <c r="I4" s="53">
        <f>AS31/$A$34*I3</f>
        <v>0.80182435242407102</v>
      </c>
    </row>
    <row r="5" spans="1:48" x14ac:dyDescent="0.25">
      <c r="A5" s="51"/>
      <c r="B5" s="52" t="s">
        <v>113</v>
      </c>
      <c r="C5" s="55">
        <f>$A$21/C21</f>
        <v>0.10480752098770608</v>
      </c>
      <c r="D5" s="55">
        <f>$A$21/J20</f>
        <v>0.11069906459290418</v>
      </c>
      <c r="E5" s="55">
        <f>$A$21/Q20</f>
        <v>0.11487254890698771</v>
      </c>
      <c r="F5" s="55">
        <f>$A$21/X20</f>
        <v>0.11561495595070179</v>
      </c>
      <c r="G5" s="55">
        <f>$A$21/AE20</f>
        <v>0.10992876615952862</v>
      </c>
      <c r="H5" s="55">
        <f>$A$21/AL20</f>
        <v>0.10688099869605182</v>
      </c>
      <c r="I5" s="55">
        <f>$A$21/AS20</f>
        <v>0.1055921608379794</v>
      </c>
    </row>
    <row r="6" spans="1:48" x14ac:dyDescent="0.25">
      <c r="B6" s="52" t="s">
        <v>114</v>
      </c>
      <c r="C6" s="53">
        <f>C34/$A$34*C5</f>
        <v>0.12488623143596786</v>
      </c>
      <c r="D6" s="53">
        <f>J33/$A$34*D5</f>
        <v>0.12826224608402059</v>
      </c>
      <c r="E6" s="53">
        <f>Q33/$A$34*E5</f>
        <v>0.13371934338851046</v>
      </c>
      <c r="F6" s="53">
        <f>X33/$A$34*F5</f>
        <v>0.12827028464402157</v>
      </c>
      <c r="G6" s="53">
        <f>AE32/$A$34*G5</f>
        <v>0.11975870635827983</v>
      </c>
      <c r="H6" s="53">
        <f>AL31/$A$34*H5</f>
        <v>0.11185149954041171</v>
      </c>
      <c r="I6" s="53">
        <f>AS31/$A$34*I5</f>
        <v>0.10769671819564115</v>
      </c>
    </row>
    <row r="7" spans="1:48" ht="11.25" customHeight="1" x14ac:dyDescent="0.25">
      <c r="A7" s="51"/>
      <c r="B7" s="52" t="s">
        <v>115</v>
      </c>
      <c r="C7" s="53">
        <f>C19/$A$19*C5</f>
        <v>0.13428704683848114</v>
      </c>
      <c r="D7" s="53">
        <f>J19/$A$19*D5</f>
        <v>0.13422815077212596</v>
      </c>
      <c r="E7" s="53">
        <f>Q19/$A$19*E5</f>
        <v>0.13435723065259098</v>
      </c>
      <c r="F7" s="53">
        <f>X19/$A$19*F5</f>
        <v>0.13409600665942148</v>
      </c>
      <c r="G7" s="53">
        <f>AE19/$A$19*G5</f>
        <v>0.13414959106498989</v>
      </c>
      <c r="H7" s="53">
        <f>AL19/$A$19*H5</f>
        <v>0.13407355550330263</v>
      </c>
      <c r="I7" s="53">
        <f>AS19/$A$19*I5</f>
        <v>0.13431460128400069</v>
      </c>
    </row>
    <row r="8" spans="1:48" ht="11.25" customHeight="1" x14ac:dyDescent="0.25">
      <c r="A8" s="51"/>
      <c r="B8" s="52"/>
      <c r="C8" s="56"/>
      <c r="D8" s="56"/>
      <c r="E8" s="56"/>
      <c r="F8" s="56"/>
      <c r="G8" s="56"/>
      <c r="H8" s="56"/>
    </row>
    <row r="9" spans="1:48" ht="12.75" customHeight="1" x14ac:dyDescent="0.25">
      <c r="B9" t="s">
        <v>116</v>
      </c>
    </row>
    <row r="10" spans="1:48" ht="12.75" customHeight="1" x14ac:dyDescent="0.25"/>
    <row r="11" spans="1:48" x14ac:dyDescent="0.25">
      <c r="A11" s="169" t="s">
        <v>117</v>
      </c>
      <c r="B11" s="169"/>
      <c r="C11" s="169"/>
      <c r="D11" s="169"/>
      <c r="E11" s="169"/>
      <c r="F11" s="169"/>
      <c r="H11" s="169" t="s">
        <v>118</v>
      </c>
      <c r="I11" s="169"/>
      <c r="J11" s="169"/>
      <c r="K11" s="169"/>
      <c r="L11" s="169"/>
      <c r="M11" s="169"/>
      <c r="O11" s="169" t="s">
        <v>119</v>
      </c>
      <c r="P11" s="169"/>
      <c r="Q11" s="169"/>
      <c r="R11" s="169"/>
      <c r="S11" s="169"/>
      <c r="T11" s="169"/>
      <c r="V11" s="169" t="s">
        <v>120</v>
      </c>
      <c r="W11" s="169"/>
      <c r="X11" s="169"/>
      <c r="Y11" s="169"/>
      <c r="Z11" s="169"/>
      <c r="AA11" s="169"/>
      <c r="AC11" s="169" t="s">
        <v>121</v>
      </c>
      <c r="AD11" s="169"/>
      <c r="AE11" s="169"/>
      <c r="AF11" s="169"/>
      <c r="AG11" s="169"/>
      <c r="AH11" s="169"/>
      <c r="AJ11" s="169" t="s">
        <v>122</v>
      </c>
      <c r="AK11" s="169"/>
      <c r="AL11" s="169"/>
      <c r="AM11" s="169"/>
      <c r="AN11" s="169"/>
      <c r="AO11" s="169"/>
      <c r="AQ11" s="168" t="s">
        <v>848</v>
      </c>
      <c r="AR11" s="168"/>
      <c r="AS11" s="168"/>
      <c r="AT11" s="168"/>
      <c r="AU11" s="168"/>
      <c r="AV11" s="168"/>
    </row>
    <row r="12" spans="1:48" x14ac:dyDescent="0.25">
      <c r="A12" s="57" t="s">
        <v>123</v>
      </c>
      <c r="B12" s="57" t="s">
        <v>124</v>
      </c>
      <c r="C12" s="57" t="s">
        <v>125</v>
      </c>
      <c r="D12" s="57" t="s">
        <v>126</v>
      </c>
      <c r="E12" s="57" t="s">
        <v>127</v>
      </c>
      <c r="F12" s="57" t="s">
        <v>128</v>
      </c>
      <c r="H12" s="57" t="s">
        <v>123</v>
      </c>
      <c r="I12" s="57" t="s">
        <v>124</v>
      </c>
      <c r="J12" s="57" t="s">
        <v>125</v>
      </c>
      <c r="K12" s="57" t="s">
        <v>126</v>
      </c>
      <c r="L12" s="57" t="s">
        <v>127</v>
      </c>
      <c r="M12" s="57" t="s">
        <v>128</v>
      </c>
      <c r="O12" s="57" t="s">
        <v>123</v>
      </c>
      <c r="P12" s="57" t="s">
        <v>124</v>
      </c>
      <c r="Q12" s="57" t="s">
        <v>125</v>
      </c>
      <c r="R12" s="57" t="s">
        <v>126</v>
      </c>
      <c r="S12" s="57" t="s">
        <v>127</v>
      </c>
      <c r="T12" s="57" t="s">
        <v>128</v>
      </c>
      <c r="V12" s="57" t="s">
        <v>123</v>
      </c>
      <c r="W12" s="57" t="s">
        <v>124</v>
      </c>
      <c r="X12" s="57" t="s">
        <v>125</v>
      </c>
      <c r="Y12" s="57" t="s">
        <v>126</v>
      </c>
      <c r="Z12" s="57" t="s">
        <v>127</v>
      </c>
      <c r="AA12" s="57" t="s">
        <v>128</v>
      </c>
      <c r="AC12" s="57" t="s">
        <v>123</v>
      </c>
      <c r="AD12" s="57" t="s">
        <v>124</v>
      </c>
      <c r="AE12" s="57" t="s">
        <v>125</v>
      </c>
      <c r="AF12" s="57" t="s">
        <v>126</v>
      </c>
      <c r="AG12" s="57" t="s">
        <v>127</v>
      </c>
      <c r="AH12" s="57" t="s">
        <v>128</v>
      </c>
      <c r="AJ12" s="57" t="s">
        <v>123</v>
      </c>
      <c r="AK12" s="57" t="s">
        <v>124</v>
      </c>
      <c r="AL12" s="57" t="s">
        <v>125</v>
      </c>
      <c r="AM12" s="57" t="s">
        <v>126</v>
      </c>
      <c r="AN12" s="57" t="s">
        <v>127</v>
      </c>
      <c r="AO12" s="57" t="s">
        <v>128</v>
      </c>
      <c r="AQ12" s="59" t="s">
        <v>123</v>
      </c>
      <c r="AR12" s="59" t="s">
        <v>124</v>
      </c>
      <c r="AS12" s="59" t="s">
        <v>125</v>
      </c>
      <c r="AT12" s="59" t="s">
        <v>126</v>
      </c>
      <c r="AU12" s="59" t="s">
        <v>127</v>
      </c>
      <c r="AV12" s="59" t="s">
        <v>128</v>
      </c>
    </row>
    <row r="13" spans="1:48" x14ac:dyDescent="0.25">
      <c r="A13">
        <v>1</v>
      </c>
      <c r="B13" t="s">
        <v>129</v>
      </c>
      <c r="C13" t="s">
        <v>130</v>
      </c>
      <c r="D13" t="s">
        <v>131</v>
      </c>
      <c r="E13" t="s">
        <v>132</v>
      </c>
      <c r="F13" t="s">
        <v>133</v>
      </c>
      <c r="H13">
        <v>1</v>
      </c>
      <c r="I13" t="s">
        <v>129</v>
      </c>
      <c r="J13" t="s">
        <v>134</v>
      </c>
      <c r="K13" t="s">
        <v>135</v>
      </c>
      <c r="L13" t="s">
        <v>136</v>
      </c>
      <c r="M13" t="s">
        <v>137</v>
      </c>
      <c r="O13">
        <v>1</v>
      </c>
      <c r="P13" t="s">
        <v>129</v>
      </c>
      <c r="Q13" t="s">
        <v>138</v>
      </c>
      <c r="R13" t="s">
        <v>139</v>
      </c>
      <c r="S13" t="s">
        <v>140</v>
      </c>
      <c r="T13" t="s">
        <v>141</v>
      </c>
      <c r="V13">
        <v>1</v>
      </c>
      <c r="W13" t="s">
        <v>129</v>
      </c>
      <c r="X13" t="s">
        <v>142</v>
      </c>
      <c r="Y13" t="s">
        <v>143</v>
      </c>
      <c r="Z13" t="s">
        <v>144</v>
      </c>
      <c r="AA13" t="s">
        <v>143</v>
      </c>
      <c r="AC13">
        <v>1</v>
      </c>
      <c r="AD13" t="s">
        <v>129</v>
      </c>
      <c r="AE13" t="s">
        <v>145</v>
      </c>
      <c r="AF13" t="s">
        <v>146</v>
      </c>
      <c r="AG13" t="s">
        <v>147</v>
      </c>
      <c r="AH13" t="s">
        <v>148</v>
      </c>
      <c r="AJ13">
        <v>1</v>
      </c>
      <c r="AK13" t="s">
        <v>129</v>
      </c>
      <c r="AL13" t="s">
        <v>149</v>
      </c>
      <c r="AM13" t="s">
        <v>150</v>
      </c>
      <c r="AN13" t="s">
        <v>151</v>
      </c>
      <c r="AO13" t="s">
        <v>152</v>
      </c>
      <c r="AQ13" s="60">
        <v>1</v>
      </c>
      <c r="AR13" s="60" t="s">
        <v>129</v>
      </c>
      <c r="AS13" s="60" t="s">
        <v>849</v>
      </c>
      <c r="AT13" s="60" t="s">
        <v>850</v>
      </c>
      <c r="AU13" s="60" t="s">
        <v>851</v>
      </c>
      <c r="AV13" s="60" t="s">
        <v>852</v>
      </c>
    </row>
    <row r="14" spans="1:48" x14ac:dyDescent="0.25">
      <c r="A14">
        <v>1</v>
      </c>
      <c r="B14" t="s">
        <v>153</v>
      </c>
      <c r="C14" t="s">
        <v>154</v>
      </c>
      <c r="D14" t="s">
        <v>155</v>
      </c>
      <c r="E14" t="s">
        <v>156</v>
      </c>
      <c r="F14" t="s">
        <v>157</v>
      </c>
      <c r="H14">
        <v>1</v>
      </c>
      <c r="I14" t="s">
        <v>153</v>
      </c>
      <c r="J14" t="s">
        <v>158</v>
      </c>
      <c r="K14" t="s">
        <v>159</v>
      </c>
      <c r="L14" t="s">
        <v>160</v>
      </c>
      <c r="M14" t="s">
        <v>161</v>
      </c>
      <c r="O14">
        <v>1</v>
      </c>
      <c r="P14" t="s">
        <v>153</v>
      </c>
      <c r="Q14" t="s">
        <v>162</v>
      </c>
      <c r="R14" t="s">
        <v>163</v>
      </c>
      <c r="S14" t="s">
        <v>164</v>
      </c>
      <c r="T14" t="s">
        <v>165</v>
      </c>
      <c r="V14">
        <v>1</v>
      </c>
      <c r="W14" t="s">
        <v>153</v>
      </c>
      <c r="X14" t="s">
        <v>166</v>
      </c>
      <c r="Y14" t="s">
        <v>167</v>
      </c>
      <c r="Z14" t="s">
        <v>168</v>
      </c>
      <c r="AA14" t="s">
        <v>169</v>
      </c>
      <c r="AC14">
        <v>1</v>
      </c>
      <c r="AD14" t="s">
        <v>153</v>
      </c>
      <c r="AE14" t="s">
        <v>170</v>
      </c>
      <c r="AF14" t="s">
        <v>171</v>
      </c>
      <c r="AG14" t="s">
        <v>172</v>
      </c>
      <c r="AH14" t="s">
        <v>173</v>
      </c>
      <c r="AJ14">
        <v>1</v>
      </c>
      <c r="AK14" t="s">
        <v>153</v>
      </c>
      <c r="AL14" t="s">
        <v>174</v>
      </c>
      <c r="AM14" t="s">
        <v>175</v>
      </c>
      <c r="AN14" t="s">
        <v>176</v>
      </c>
      <c r="AO14" t="s">
        <v>177</v>
      </c>
      <c r="AQ14" s="60">
        <v>1</v>
      </c>
      <c r="AR14" s="60" t="s">
        <v>153</v>
      </c>
      <c r="AS14" s="60" t="s">
        <v>853</v>
      </c>
      <c r="AT14" s="60" t="s">
        <v>854</v>
      </c>
      <c r="AU14" s="60" t="s">
        <v>855</v>
      </c>
      <c r="AV14" s="60" t="s">
        <v>856</v>
      </c>
    </row>
    <row r="15" spans="1:48" x14ac:dyDescent="0.25">
      <c r="A15">
        <v>1</v>
      </c>
      <c r="B15" t="s">
        <v>178</v>
      </c>
      <c r="C15" t="s">
        <v>179</v>
      </c>
      <c r="D15" t="s">
        <v>180</v>
      </c>
      <c r="E15" t="s">
        <v>181</v>
      </c>
      <c r="F15" t="s">
        <v>182</v>
      </c>
      <c r="H15">
        <v>1</v>
      </c>
      <c r="I15" t="s">
        <v>178</v>
      </c>
      <c r="J15" t="s">
        <v>183</v>
      </c>
      <c r="K15" t="s">
        <v>184</v>
      </c>
      <c r="L15" t="s">
        <v>185</v>
      </c>
      <c r="M15" t="s">
        <v>186</v>
      </c>
      <c r="O15">
        <v>1</v>
      </c>
      <c r="P15" t="s">
        <v>178</v>
      </c>
      <c r="Q15" t="s">
        <v>187</v>
      </c>
      <c r="R15" t="s">
        <v>188</v>
      </c>
      <c r="S15" t="s">
        <v>189</v>
      </c>
      <c r="T15" t="s">
        <v>188</v>
      </c>
      <c r="V15">
        <v>1</v>
      </c>
      <c r="W15" t="s">
        <v>178</v>
      </c>
      <c r="X15" t="s">
        <v>190</v>
      </c>
      <c r="Y15" t="s">
        <v>191</v>
      </c>
      <c r="Z15" t="s">
        <v>192</v>
      </c>
      <c r="AA15" t="s">
        <v>193</v>
      </c>
      <c r="AC15">
        <v>1</v>
      </c>
      <c r="AD15" t="s">
        <v>178</v>
      </c>
      <c r="AE15" t="s">
        <v>194</v>
      </c>
      <c r="AF15" t="s">
        <v>195</v>
      </c>
      <c r="AG15" t="s">
        <v>196</v>
      </c>
      <c r="AH15" t="s">
        <v>196</v>
      </c>
      <c r="AJ15">
        <v>1</v>
      </c>
      <c r="AK15" t="s">
        <v>178</v>
      </c>
      <c r="AL15" t="s">
        <v>197</v>
      </c>
      <c r="AM15" t="s">
        <v>198</v>
      </c>
      <c r="AN15" t="s">
        <v>199</v>
      </c>
      <c r="AO15" t="s">
        <v>200</v>
      </c>
      <c r="AQ15" s="60">
        <v>1</v>
      </c>
      <c r="AR15" s="60" t="s">
        <v>178</v>
      </c>
      <c r="AS15" s="60" t="s">
        <v>857</v>
      </c>
      <c r="AT15" s="60" t="s">
        <v>858</v>
      </c>
      <c r="AU15" s="60" t="s">
        <v>859</v>
      </c>
      <c r="AV15" s="60" t="s">
        <v>860</v>
      </c>
    </row>
    <row r="16" spans="1:48" x14ac:dyDescent="0.25">
      <c r="A16">
        <v>100</v>
      </c>
      <c r="B16" t="s">
        <v>201</v>
      </c>
      <c r="C16" t="s">
        <v>202</v>
      </c>
      <c r="D16" t="s">
        <v>203</v>
      </c>
      <c r="E16" t="s">
        <v>204</v>
      </c>
      <c r="F16" t="s">
        <v>205</v>
      </c>
      <c r="H16">
        <v>100</v>
      </c>
      <c r="I16" t="s">
        <v>201</v>
      </c>
      <c r="J16" t="s">
        <v>206</v>
      </c>
      <c r="K16" t="s">
        <v>207</v>
      </c>
      <c r="L16" t="s">
        <v>208</v>
      </c>
      <c r="M16" t="s">
        <v>209</v>
      </c>
      <c r="O16">
        <v>100</v>
      </c>
      <c r="P16" t="s">
        <v>201</v>
      </c>
      <c r="Q16" t="s">
        <v>210</v>
      </c>
      <c r="R16" t="s">
        <v>211</v>
      </c>
      <c r="S16" t="s">
        <v>212</v>
      </c>
      <c r="T16" t="s">
        <v>213</v>
      </c>
      <c r="V16">
        <v>100</v>
      </c>
      <c r="W16" t="s">
        <v>201</v>
      </c>
      <c r="X16" t="s">
        <v>214</v>
      </c>
      <c r="Y16" t="s">
        <v>215</v>
      </c>
      <c r="Z16" t="s">
        <v>216</v>
      </c>
      <c r="AA16" t="s">
        <v>217</v>
      </c>
      <c r="AC16">
        <v>100</v>
      </c>
      <c r="AD16" t="s">
        <v>201</v>
      </c>
      <c r="AE16" t="s">
        <v>218</v>
      </c>
      <c r="AF16" t="s">
        <v>219</v>
      </c>
      <c r="AG16" t="s">
        <v>220</v>
      </c>
      <c r="AH16" t="s">
        <v>221</v>
      </c>
      <c r="AJ16">
        <v>100</v>
      </c>
      <c r="AK16" t="s">
        <v>201</v>
      </c>
      <c r="AL16" t="s">
        <v>222</v>
      </c>
      <c r="AM16" t="s">
        <v>223</v>
      </c>
      <c r="AN16" t="s">
        <v>224</v>
      </c>
      <c r="AO16" t="s">
        <v>225</v>
      </c>
      <c r="AQ16" s="60">
        <v>100</v>
      </c>
      <c r="AR16" s="60" t="s">
        <v>201</v>
      </c>
      <c r="AS16" s="60" t="s">
        <v>861</v>
      </c>
      <c r="AT16" s="60" t="s">
        <v>862</v>
      </c>
      <c r="AU16" s="60" t="s">
        <v>863</v>
      </c>
      <c r="AV16" s="60" t="s">
        <v>864</v>
      </c>
    </row>
    <row r="17" spans="1:48" x14ac:dyDescent="0.25">
      <c r="A17">
        <v>1</v>
      </c>
      <c r="B17" t="s">
        <v>226</v>
      </c>
      <c r="C17" t="s">
        <v>227</v>
      </c>
      <c r="D17" t="s">
        <v>228</v>
      </c>
      <c r="E17" t="s">
        <v>229</v>
      </c>
      <c r="F17" t="s">
        <v>230</v>
      </c>
      <c r="H17">
        <v>1</v>
      </c>
      <c r="I17" t="s">
        <v>226</v>
      </c>
      <c r="J17" t="s">
        <v>231</v>
      </c>
      <c r="K17" t="s">
        <v>232</v>
      </c>
      <c r="L17" t="s">
        <v>233</v>
      </c>
      <c r="M17" t="s">
        <v>233</v>
      </c>
      <c r="O17">
        <v>1</v>
      </c>
      <c r="P17" t="s">
        <v>226</v>
      </c>
      <c r="Q17" t="s">
        <v>234</v>
      </c>
      <c r="R17" t="s">
        <v>235</v>
      </c>
      <c r="S17" t="s">
        <v>236</v>
      </c>
      <c r="T17" t="s">
        <v>237</v>
      </c>
      <c r="V17">
        <v>1</v>
      </c>
      <c r="W17" t="s">
        <v>226</v>
      </c>
      <c r="X17" t="s">
        <v>238</v>
      </c>
      <c r="Y17" t="s">
        <v>239</v>
      </c>
      <c r="Z17" t="s">
        <v>240</v>
      </c>
      <c r="AA17" t="s">
        <v>241</v>
      </c>
      <c r="AC17">
        <v>1</v>
      </c>
      <c r="AD17" t="s">
        <v>226</v>
      </c>
      <c r="AE17" t="s">
        <v>242</v>
      </c>
      <c r="AF17" t="s">
        <v>243</v>
      </c>
      <c r="AG17" t="s">
        <v>244</v>
      </c>
      <c r="AH17" t="s">
        <v>244</v>
      </c>
      <c r="AJ17">
        <v>1</v>
      </c>
      <c r="AK17" t="s">
        <v>226</v>
      </c>
      <c r="AL17" t="s">
        <v>245</v>
      </c>
      <c r="AM17" t="s">
        <v>246</v>
      </c>
      <c r="AN17" t="s">
        <v>247</v>
      </c>
      <c r="AO17" t="s">
        <v>248</v>
      </c>
      <c r="AQ17" s="60">
        <v>1</v>
      </c>
      <c r="AR17" s="60" t="s">
        <v>226</v>
      </c>
      <c r="AS17" s="60" t="s">
        <v>865</v>
      </c>
      <c r="AT17" s="60" t="s">
        <v>866</v>
      </c>
      <c r="AU17" s="60" t="s">
        <v>867</v>
      </c>
      <c r="AV17" s="60" t="s">
        <v>868</v>
      </c>
    </row>
    <row r="18" spans="1:48" x14ac:dyDescent="0.25">
      <c r="A18">
        <v>100</v>
      </c>
      <c r="B18" t="s">
        <v>249</v>
      </c>
      <c r="C18" t="s">
        <v>250</v>
      </c>
      <c r="D18" t="s">
        <v>251</v>
      </c>
      <c r="E18" t="s">
        <v>252</v>
      </c>
      <c r="F18" t="s">
        <v>253</v>
      </c>
      <c r="H18">
        <v>100</v>
      </c>
      <c r="I18" t="s">
        <v>249</v>
      </c>
      <c r="J18" t="s">
        <v>254</v>
      </c>
      <c r="K18" t="s">
        <v>255</v>
      </c>
      <c r="L18" t="s">
        <v>256</v>
      </c>
      <c r="M18" t="s">
        <v>255</v>
      </c>
      <c r="O18">
        <v>100</v>
      </c>
      <c r="P18" t="s">
        <v>249</v>
      </c>
      <c r="Q18" t="s">
        <v>257</v>
      </c>
      <c r="R18" t="s">
        <v>258</v>
      </c>
      <c r="S18" t="s">
        <v>259</v>
      </c>
      <c r="T18" t="s">
        <v>260</v>
      </c>
      <c r="V18">
        <v>100</v>
      </c>
      <c r="W18" t="s">
        <v>249</v>
      </c>
      <c r="X18" t="s">
        <v>261</v>
      </c>
      <c r="Y18" t="s">
        <v>262</v>
      </c>
      <c r="Z18" t="s">
        <v>263</v>
      </c>
      <c r="AA18" t="s">
        <v>264</v>
      </c>
      <c r="AC18">
        <v>100</v>
      </c>
      <c r="AD18" t="s">
        <v>249</v>
      </c>
      <c r="AE18" t="s">
        <v>265</v>
      </c>
      <c r="AF18" t="s">
        <v>266</v>
      </c>
      <c r="AG18" t="s">
        <v>267</v>
      </c>
      <c r="AH18" t="s">
        <v>268</v>
      </c>
      <c r="AJ18">
        <v>100</v>
      </c>
      <c r="AK18" t="s">
        <v>249</v>
      </c>
      <c r="AL18" t="s">
        <v>269</v>
      </c>
      <c r="AM18" t="s">
        <v>270</v>
      </c>
      <c r="AN18" t="s">
        <v>271</v>
      </c>
      <c r="AO18" t="s">
        <v>272</v>
      </c>
      <c r="AQ18" s="60">
        <v>100</v>
      </c>
      <c r="AR18" s="60" t="s">
        <v>249</v>
      </c>
      <c r="AS18" s="60" t="s">
        <v>869</v>
      </c>
      <c r="AT18" s="60" t="s">
        <v>870</v>
      </c>
      <c r="AU18" s="60" t="s">
        <v>871</v>
      </c>
      <c r="AV18" s="60" t="s">
        <v>872</v>
      </c>
    </row>
    <row r="19" spans="1:48" x14ac:dyDescent="0.25">
      <c r="A19" s="40">
        <v>100</v>
      </c>
      <c r="B19" s="40" t="s">
        <v>273</v>
      </c>
      <c r="C19" s="40" t="s">
        <v>274</v>
      </c>
      <c r="D19" s="40" t="s">
        <v>275</v>
      </c>
      <c r="E19" s="40" t="s">
        <v>276</v>
      </c>
      <c r="F19" s="40" t="s">
        <v>277</v>
      </c>
      <c r="H19" s="40">
        <v>100</v>
      </c>
      <c r="I19" s="40" t="s">
        <v>273</v>
      </c>
      <c r="J19" s="40" t="s">
        <v>278</v>
      </c>
      <c r="K19" s="40" t="s">
        <v>279</v>
      </c>
      <c r="L19" s="40" t="s">
        <v>280</v>
      </c>
      <c r="M19" s="40" t="s">
        <v>281</v>
      </c>
      <c r="O19" s="40">
        <v>100</v>
      </c>
      <c r="P19" s="40" t="s">
        <v>273</v>
      </c>
      <c r="Q19" s="40" t="s">
        <v>282</v>
      </c>
      <c r="R19" s="40" t="s">
        <v>283</v>
      </c>
      <c r="S19" s="40" t="s">
        <v>284</v>
      </c>
      <c r="T19" s="40" t="s">
        <v>285</v>
      </c>
      <c r="V19" s="40">
        <v>100</v>
      </c>
      <c r="W19" s="40" t="s">
        <v>273</v>
      </c>
      <c r="X19" s="40" t="s">
        <v>286</v>
      </c>
      <c r="Y19" s="40" t="s">
        <v>287</v>
      </c>
      <c r="Z19" s="40" t="s">
        <v>288</v>
      </c>
      <c r="AA19" s="40" t="s">
        <v>289</v>
      </c>
      <c r="AC19" s="40">
        <v>100</v>
      </c>
      <c r="AD19" s="40" t="s">
        <v>273</v>
      </c>
      <c r="AE19" s="40" t="s">
        <v>290</v>
      </c>
      <c r="AF19" s="40" t="s">
        <v>291</v>
      </c>
      <c r="AG19" s="40" t="s">
        <v>292</v>
      </c>
      <c r="AH19" s="40" t="s">
        <v>293</v>
      </c>
      <c r="AJ19" s="40">
        <v>100</v>
      </c>
      <c r="AK19" s="40" t="s">
        <v>273</v>
      </c>
      <c r="AL19" s="40" t="s">
        <v>294</v>
      </c>
      <c r="AM19" s="40" t="s">
        <v>295</v>
      </c>
      <c r="AN19" s="40" t="s">
        <v>296</v>
      </c>
      <c r="AO19" s="40" t="s">
        <v>297</v>
      </c>
      <c r="AQ19" s="61">
        <v>100</v>
      </c>
      <c r="AR19" s="61" t="s">
        <v>273</v>
      </c>
      <c r="AS19" s="61" t="s">
        <v>873</v>
      </c>
      <c r="AT19" s="61" t="s">
        <v>874</v>
      </c>
      <c r="AU19" s="61" t="s">
        <v>875</v>
      </c>
      <c r="AV19" s="61" t="s">
        <v>876</v>
      </c>
    </row>
    <row r="20" spans="1:48" x14ac:dyDescent="0.25">
      <c r="A20">
        <v>1</v>
      </c>
      <c r="B20" t="s">
        <v>298</v>
      </c>
      <c r="C20" t="s">
        <v>299</v>
      </c>
      <c r="D20" t="s">
        <v>300</v>
      </c>
      <c r="E20" t="s">
        <v>301</v>
      </c>
      <c r="F20" t="s">
        <v>302</v>
      </c>
      <c r="H20" s="58">
        <v>1</v>
      </c>
      <c r="I20" s="58" t="s">
        <v>303</v>
      </c>
      <c r="J20" s="58" t="s">
        <v>304</v>
      </c>
      <c r="K20" s="58" t="s">
        <v>305</v>
      </c>
      <c r="L20" s="58" t="s">
        <v>306</v>
      </c>
      <c r="M20" s="58" t="s">
        <v>307</v>
      </c>
      <c r="O20" s="58">
        <v>1</v>
      </c>
      <c r="P20" s="58" t="s">
        <v>303</v>
      </c>
      <c r="Q20" s="58" t="s">
        <v>308</v>
      </c>
      <c r="R20" s="58" t="s">
        <v>309</v>
      </c>
      <c r="S20" s="58" t="s">
        <v>310</v>
      </c>
      <c r="T20" s="58" t="s">
        <v>311</v>
      </c>
      <c r="V20" s="58">
        <v>1</v>
      </c>
      <c r="W20" s="58" t="s">
        <v>303</v>
      </c>
      <c r="X20" s="58" t="s">
        <v>312</v>
      </c>
      <c r="Y20" s="58" t="s">
        <v>313</v>
      </c>
      <c r="Z20" s="58" t="s">
        <v>314</v>
      </c>
      <c r="AA20" s="58" t="s">
        <v>315</v>
      </c>
      <c r="AC20" s="58">
        <v>1</v>
      </c>
      <c r="AD20" s="58" t="s">
        <v>303</v>
      </c>
      <c r="AE20" s="58" t="s">
        <v>316</v>
      </c>
      <c r="AF20" s="58" t="s">
        <v>317</v>
      </c>
      <c r="AG20" s="58" t="s">
        <v>318</v>
      </c>
      <c r="AH20" s="58" t="s">
        <v>319</v>
      </c>
      <c r="AJ20" s="58">
        <v>1</v>
      </c>
      <c r="AK20" s="58" t="s">
        <v>303</v>
      </c>
      <c r="AL20" s="58" t="s">
        <v>320</v>
      </c>
      <c r="AM20" s="58" t="s">
        <v>321</v>
      </c>
      <c r="AN20" s="58" t="s">
        <v>322</v>
      </c>
      <c r="AO20" s="58" t="s">
        <v>323</v>
      </c>
      <c r="AQ20" s="58">
        <v>1</v>
      </c>
      <c r="AR20" s="58" t="s">
        <v>303</v>
      </c>
      <c r="AS20" s="58" t="s">
        <v>877</v>
      </c>
      <c r="AT20" s="58" t="s">
        <v>878</v>
      </c>
      <c r="AU20" s="58" t="s">
        <v>879</v>
      </c>
      <c r="AV20" s="58" t="s">
        <v>880</v>
      </c>
    </row>
    <row r="21" spans="1:48" x14ac:dyDescent="0.25">
      <c r="A21" s="58">
        <v>1</v>
      </c>
      <c r="B21" s="58" t="s">
        <v>303</v>
      </c>
      <c r="C21" s="58" t="s">
        <v>324</v>
      </c>
      <c r="D21" s="58" t="s">
        <v>325</v>
      </c>
      <c r="E21" s="58" t="s">
        <v>326</v>
      </c>
      <c r="F21" s="58" t="s">
        <v>327</v>
      </c>
      <c r="H21">
        <v>1</v>
      </c>
      <c r="I21" t="s">
        <v>328</v>
      </c>
      <c r="J21" t="s">
        <v>329</v>
      </c>
      <c r="K21" t="s">
        <v>330</v>
      </c>
      <c r="L21" t="s">
        <v>331</v>
      </c>
      <c r="M21" t="s">
        <v>332</v>
      </c>
      <c r="O21">
        <v>1</v>
      </c>
      <c r="P21" t="s">
        <v>328</v>
      </c>
      <c r="Q21" t="s">
        <v>333</v>
      </c>
      <c r="R21" t="s">
        <v>334</v>
      </c>
      <c r="S21" t="s">
        <v>335</v>
      </c>
      <c r="T21" t="s">
        <v>336</v>
      </c>
      <c r="V21">
        <v>1</v>
      </c>
      <c r="W21" t="s">
        <v>328</v>
      </c>
      <c r="X21" t="s">
        <v>337</v>
      </c>
      <c r="Y21" t="s">
        <v>338</v>
      </c>
      <c r="Z21" t="s">
        <v>339</v>
      </c>
      <c r="AA21" t="s">
        <v>340</v>
      </c>
      <c r="AC21">
        <v>1</v>
      </c>
      <c r="AD21" t="s">
        <v>328</v>
      </c>
      <c r="AE21" t="s">
        <v>341</v>
      </c>
      <c r="AF21" t="s">
        <v>342</v>
      </c>
      <c r="AG21" t="s">
        <v>343</v>
      </c>
      <c r="AH21" t="s">
        <v>344</v>
      </c>
      <c r="AJ21">
        <v>1</v>
      </c>
      <c r="AK21" t="s">
        <v>328</v>
      </c>
      <c r="AL21" t="s">
        <v>345</v>
      </c>
      <c r="AM21" t="s">
        <v>346</v>
      </c>
      <c r="AN21" t="s">
        <v>347</v>
      </c>
      <c r="AO21" t="s">
        <v>348</v>
      </c>
      <c r="AQ21" s="60">
        <v>1</v>
      </c>
      <c r="AR21" s="60" t="s">
        <v>328</v>
      </c>
      <c r="AS21" s="60" t="s">
        <v>881</v>
      </c>
      <c r="AT21" s="60" t="s">
        <v>882</v>
      </c>
      <c r="AU21" s="60" t="s">
        <v>883</v>
      </c>
      <c r="AV21" s="60" t="s">
        <v>884</v>
      </c>
    </row>
    <row r="22" spans="1:48" x14ac:dyDescent="0.25">
      <c r="A22">
        <v>1</v>
      </c>
      <c r="B22" t="s">
        <v>328</v>
      </c>
      <c r="C22" t="s">
        <v>349</v>
      </c>
      <c r="D22" t="s">
        <v>350</v>
      </c>
      <c r="E22" t="s">
        <v>351</v>
      </c>
      <c r="F22" t="s">
        <v>352</v>
      </c>
      <c r="H22">
        <v>1</v>
      </c>
      <c r="I22" t="s">
        <v>353</v>
      </c>
      <c r="J22" t="s">
        <v>354</v>
      </c>
      <c r="K22" t="s">
        <v>355</v>
      </c>
      <c r="L22" t="s">
        <v>356</v>
      </c>
      <c r="M22" t="s">
        <v>357</v>
      </c>
      <c r="O22">
        <v>1</v>
      </c>
      <c r="P22" t="s">
        <v>353</v>
      </c>
      <c r="Q22" t="s">
        <v>358</v>
      </c>
      <c r="R22" t="s">
        <v>359</v>
      </c>
      <c r="S22" t="s">
        <v>360</v>
      </c>
      <c r="T22" t="s">
        <v>361</v>
      </c>
      <c r="V22">
        <v>1</v>
      </c>
      <c r="W22" t="s">
        <v>353</v>
      </c>
      <c r="X22" t="s">
        <v>362</v>
      </c>
      <c r="Y22" t="s">
        <v>363</v>
      </c>
      <c r="Z22" t="s">
        <v>364</v>
      </c>
      <c r="AA22" t="s">
        <v>365</v>
      </c>
      <c r="AC22">
        <v>1</v>
      </c>
      <c r="AD22" t="s">
        <v>353</v>
      </c>
      <c r="AE22" t="s">
        <v>366</v>
      </c>
      <c r="AF22" t="s">
        <v>367</v>
      </c>
      <c r="AG22" t="s">
        <v>368</v>
      </c>
      <c r="AH22" t="s">
        <v>368</v>
      </c>
      <c r="AJ22">
        <v>1</v>
      </c>
      <c r="AK22" t="s">
        <v>353</v>
      </c>
      <c r="AL22" t="s">
        <v>369</v>
      </c>
      <c r="AM22" t="s">
        <v>370</v>
      </c>
      <c r="AN22" t="s">
        <v>371</v>
      </c>
      <c r="AO22" t="s">
        <v>372</v>
      </c>
      <c r="AQ22" s="60">
        <v>1</v>
      </c>
      <c r="AR22" s="60" t="s">
        <v>353</v>
      </c>
      <c r="AS22" s="60" t="s">
        <v>885</v>
      </c>
      <c r="AT22" s="60" t="s">
        <v>886</v>
      </c>
      <c r="AU22" s="60" t="s">
        <v>887</v>
      </c>
      <c r="AV22" s="60" t="s">
        <v>888</v>
      </c>
    </row>
    <row r="23" spans="1:48" x14ac:dyDescent="0.25">
      <c r="A23">
        <v>1</v>
      </c>
      <c r="B23" t="s">
        <v>353</v>
      </c>
      <c r="C23" t="s">
        <v>373</v>
      </c>
      <c r="D23" t="s">
        <v>374</v>
      </c>
      <c r="E23" t="s">
        <v>375</v>
      </c>
      <c r="F23" t="s">
        <v>376</v>
      </c>
      <c r="H23">
        <v>100</v>
      </c>
      <c r="I23" t="s">
        <v>377</v>
      </c>
      <c r="J23" t="s">
        <v>378</v>
      </c>
      <c r="K23" t="s">
        <v>379</v>
      </c>
      <c r="L23" t="s">
        <v>380</v>
      </c>
      <c r="M23" t="s">
        <v>379</v>
      </c>
      <c r="O23">
        <v>100</v>
      </c>
      <c r="P23" t="s">
        <v>377</v>
      </c>
      <c r="Q23" t="s">
        <v>381</v>
      </c>
      <c r="R23" t="s">
        <v>382</v>
      </c>
      <c r="S23" t="s">
        <v>383</v>
      </c>
      <c r="T23" t="s">
        <v>384</v>
      </c>
      <c r="V23">
        <v>100</v>
      </c>
      <c r="W23" t="s">
        <v>377</v>
      </c>
      <c r="X23" t="s">
        <v>385</v>
      </c>
      <c r="Y23" t="s">
        <v>386</v>
      </c>
      <c r="Z23" t="s">
        <v>387</v>
      </c>
      <c r="AA23" t="s">
        <v>388</v>
      </c>
      <c r="AC23">
        <v>100</v>
      </c>
      <c r="AD23" t="s">
        <v>377</v>
      </c>
      <c r="AE23" t="s">
        <v>389</v>
      </c>
      <c r="AF23" t="s">
        <v>390</v>
      </c>
      <c r="AG23" t="s">
        <v>391</v>
      </c>
      <c r="AH23" t="s">
        <v>392</v>
      </c>
      <c r="AJ23">
        <v>100</v>
      </c>
      <c r="AK23" t="s">
        <v>377</v>
      </c>
      <c r="AL23" t="s">
        <v>393</v>
      </c>
      <c r="AM23" t="s">
        <v>394</v>
      </c>
      <c r="AN23" t="s">
        <v>395</v>
      </c>
      <c r="AO23" t="s">
        <v>396</v>
      </c>
      <c r="AQ23" s="60">
        <v>100</v>
      </c>
      <c r="AR23" s="60" t="s">
        <v>377</v>
      </c>
      <c r="AS23" s="60" t="s">
        <v>889</v>
      </c>
      <c r="AT23" s="60" t="s">
        <v>890</v>
      </c>
      <c r="AU23" s="60" t="s">
        <v>891</v>
      </c>
      <c r="AV23" s="60" t="s">
        <v>892</v>
      </c>
    </row>
    <row r="24" spans="1:48" x14ac:dyDescent="0.25">
      <c r="A24">
        <v>100</v>
      </c>
      <c r="B24" t="s">
        <v>377</v>
      </c>
      <c r="C24" t="s">
        <v>397</v>
      </c>
      <c r="D24" t="s">
        <v>398</v>
      </c>
      <c r="E24" t="s">
        <v>399</v>
      </c>
      <c r="F24" t="s">
        <v>400</v>
      </c>
      <c r="H24">
        <v>100</v>
      </c>
      <c r="I24" t="s">
        <v>401</v>
      </c>
      <c r="J24" t="s">
        <v>402</v>
      </c>
      <c r="K24" t="s">
        <v>403</v>
      </c>
      <c r="L24" t="s">
        <v>404</v>
      </c>
      <c r="M24" t="s">
        <v>405</v>
      </c>
      <c r="O24">
        <v>100</v>
      </c>
      <c r="P24" t="s">
        <v>401</v>
      </c>
      <c r="Q24" t="s">
        <v>406</v>
      </c>
      <c r="R24" t="s">
        <v>407</v>
      </c>
      <c r="S24" t="s">
        <v>408</v>
      </c>
      <c r="T24" t="s">
        <v>409</v>
      </c>
      <c r="V24">
        <v>100</v>
      </c>
      <c r="W24" t="s">
        <v>401</v>
      </c>
      <c r="X24" t="s">
        <v>410</v>
      </c>
      <c r="Y24" t="s">
        <v>411</v>
      </c>
      <c r="Z24" t="s">
        <v>412</v>
      </c>
      <c r="AA24" t="s">
        <v>411</v>
      </c>
      <c r="AC24">
        <v>100</v>
      </c>
      <c r="AD24" t="s">
        <v>401</v>
      </c>
      <c r="AE24" t="s">
        <v>413</v>
      </c>
      <c r="AF24" t="s">
        <v>414</v>
      </c>
      <c r="AG24" t="s">
        <v>415</v>
      </c>
      <c r="AH24" t="s">
        <v>415</v>
      </c>
      <c r="AJ24">
        <v>100</v>
      </c>
      <c r="AK24" t="s">
        <v>401</v>
      </c>
      <c r="AL24" t="s">
        <v>416</v>
      </c>
      <c r="AM24" t="s">
        <v>417</v>
      </c>
      <c r="AN24" t="s">
        <v>418</v>
      </c>
      <c r="AO24" t="s">
        <v>419</v>
      </c>
      <c r="AQ24" s="60">
        <v>100</v>
      </c>
      <c r="AR24" s="60" t="s">
        <v>401</v>
      </c>
      <c r="AS24" s="60" t="s">
        <v>893</v>
      </c>
      <c r="AT24" s="60" t="s">
        <v>894</v>
      </c>
      <c r="AU24" s="60" t="s">
        <v>895</v>
      </c>
      <c r="AV24" s="60" t="s">
        <v>896</v>
      </c>
    </row>
    <row r="25" spans="1:48" x14ac:dyDescent="0.25">
      <c r="A25">
        <v>100</v>
      </c>
      <c r="B25" t="s">
        <v>401</v>
      </c>
      <c r="C25" t="s">
        <v>420</v>
      </c>
      <c r="D25" t="s">
        <v>403</v>
      </c>
      <c r="E25" t="s">
        <v>421</v>
      </c>
      <c r="F25" t="s">
        <v>404</v>
      </c>
      <c r="H25">
        <v>100</v>
      </c>
      <c r="I25" t="s">
        <v>422</v>
      </c>
      <c r="J25" t="s">
        <v>423</v>
      </c>
      <c r="K25" t="s">
        <v>424</v>
      </c>
      <c r="L25" t="s">
        <v>425</v>
      </c>
      <c r="M25" t="s">
        <v>426</v>
      </c>
      <c r="O25">
        <v>100</v>
      </c>
      <c r="P25" t="s">
        <v>422</v>
      </c>
      <c r="Q25" t="s">
        <v>427</v>
      </c>
      <c r="R25" t="s">
        <v>428</v>
      </c>
      <c r="S25" t="s">
        <v>429</v>
      </c>
      <c r="T25" t="s">
        <v>430</v>
      </c>
      <c r="V25">
        <v>100</v>
      </c>
      <c r="W25" t="s">
        <v>422</v>
      </c>
      <c r="X25" t="s">
        <v>431</v>
      </c>
      <c r="Y25" t="s">
        <v>432</v>
      </c>
      <c r="Z25" t="s">
        <v>433</v>
      </c>
      <c r="AA25" t="s">
        <v>434</v>
      </c>
      <c r="AC25">
        <v>100</v>
      </c>
      <c r="AD25" t="s">
        <v>422</v>
      </c>
      <c r="AE25" t="s">
        <v>435</v>
      </c>
      <c r="AF25" t="s">
        <v>436</v>
      </c>
      <c r="AG25" t="s">
        <v>437</v>
      </c>
      <c r="AH25" t="s">
        <v>437</v>
      </c>
      <c r="AJ25">
        <v>100</v>
      </c>
      <c r="AK25" t="s">
        <v>422</v>
      </c>
      <c r="AL25" t="s">
        <v>438</v>
      </c>
      <c r="AM25" t="s">
        <v>439</v>
      </c>
      <c r="AN25" t="s">
        <v>440</v>
      </c>
      <c r="AO25" t="s">
        <v>441</v>
      </c>
      <c r="AQ25" s="60">
        <v>100</v>
      </c>
      <c r="AR25" s="60" t="s">
        <v>422</v>
      </c>
      <c r="AS25" s="60" t="s">
        <v>897</v>
      </c>
      <c r="AT25" s="60" t="s">
        <v>898</v>
      </c>
      <c r="AU25" s="60" t="s">
        <v>899</v>
      </c>
      <c r="AV25" s="60" t="s">
        <v>900</v>
      </c>
    </row>
    <row r="26" spans="1:48" x14ac:dyDescent="0.25">
      <c r="A26">
        <v>100</v>
      </c>
      <c r="B26" t="s">
        <v>422</v>
      </c>
      <c r="C26" t="s">
        <v>442</v>
      </c>
      <c r="D26" t="s">
        <v>443</v>
      </c>
      <c r="E26" t="s">
        <v>444</v>
      </c>
      <c r="F26" t="s">
        <v>445</v>
      </c>
      <c r="H26">
        <v>100</v>
      </c>
      <c r="I26" t="s">
        <v>446</v>
      </c>
      <c r="J26" t="s">
        <v>447</v>
      </c>
      <c r="K26" t="s">
        <v>448</v>
      </c>
      <c r="L26" t="s">
        <v>449</v>
      </c>
      <c r="M26" t="s">
        <v>450</v>
      </c>
      <c r="O26">
        <v>100</v>
      </c>
      <c r="P26" t="s">
        <v>446</v>
      </c>
      <c r="Q26" t="s">
        <v>451</v>
      </c>
      <c r="R26" t="s">
        <v>452</v>
      </c>
      <c r="S26" t="s">
        <v>453</v>
      </c>
      <c r="T26" t="s">
        <v>454</v>
      </c>
      <c r="V26">
        <v>100</v>
      </c>
      <c r="W26" t="s">
        <v>446</v>
      </c>
      <c r="X26" t="s">
        <v>455</v>
      </c>
      <c r="Y26" t="s">
        <v>456</v>
      </c>
      <c r="Z26" t="s">
        <v>457</v>
      </c>
      <c r="AA26" t="s">
        <v>458</v>
      </c>
      <c r="AC26">
        <v>100</v>
      </c>
      <c r="AD26" t="s">
        <v>446</v>
      </c>
      <c r="AE26" t="s">
        <v>459</v>
      </c>
      <c r="AF26" t="s">
        <v>460</v>
      </c>
      <c r="AG26" t="s">
        <v>461</v>
      </c>
      <c r="AH26" t="s">
        <v>462</v>
      </c>
      <c r="AJ26">
        <v>100</v>
      </c>
      <c r="AK26" t="s">
        <v>446</v>
      </c>
      <c r="AL26" t="s">
        <v>463</v>
      </c>
      <c r="AM26" t="s">
        <v>464</v>
      </c>
      <c r="AN26" t="s">
        <v>465</v>
      </c>
      <c r="AO26" t="s">
        <v>466</v>
      </c>
      <c r="AQ26" s="60">
        <v>100</v>
      </c>
      <c r="AR26" s="60" t="s">
        <v>446</v>
      </c>
      <c r="AS26" s="60" t="s">
        <v>901</v>
      </c>
      <c r="AT26" s="60" t="s">
        <v>902</v>
      </c>
      <c r="AU26" s="60" t="s">
        <v>903</v>
      </c>
      <c r="AV26" s="60" t="s">
        <v>904</v>
      </c>
    </row>
    <row r="27" spans="1:48" x14ac:dyDescent="0.25">
      <c r="A27">
        <v>100</v>
      </c>
      <c r="B27" t="s">
        <v>446</v>
      </c>
      <c r="C27" t="s">
        <v>467</v>
      </c>
      <c r="D27" t="s">
        <v>468</v>
      </c>
      <c r="E27" t="s">
        <v>469</v>
      </c>
      <c r="F27" t="s">
        <v>470</v>
      </c>
      <c r="H27">
        <v>100</v>
      </c>
      <c r="I27" t="s">
        <v>471</v>
      </c>
      <c r="J27" t="s">
        <v>472</v>
      </c>
      <c r="K27" t="s">
        <v>473</v>
      </c>
      <c r="L27" t="s">
        <v>474</v>
      </c>
      <c r="M27" t="s">
        <v>475</v>
      </c>
      <c r="O27">
        <v>100</v>
      </c>
      <c r="P27" t="s">
        <v>471</v>
      </c>
      <c r="Q27" t="s">
        <v>476</v>
      </c>
      <c r="R27" t="s">
        <v>477</v>
      </c>
      <c r="S27" t="s">
        <v>478</v>
      </c>
      <c r="T27" t="s">
        <v>477</v>
      </c>
      <c r="V27">
        <v>100</v>
      </c>
      <c r="W27" t="s">
        <v>471</v>
      </c>
      <c r="X27" t="s">
        <v>479</v>
      </c>
      <c r="Y27" t="s">
        <v>480</v>
      </c>
      <c r="Z27" t="s">
        <v>481</v>
      </c>
      <c r="AA27" t="s">
        <v>480</v>
      </c>
      <c r="AC27">
        <v>100</v>
      </c>
      <c r="AD27" t="s">
        <v>471</v>
      </c>
      <c r="AE27" t="s">
        <v>482</v>
      </c>
      <c r="AF27" t="s">
        <v>483</v>
      </c>
      <c r="AG27" t="s">
        <v>484</v>
      </c>
      <c r="AH27" t="s">
        <v>485</v>
      </c>
      <c r="AJ27">
        <v>100</v>
      </c>
      <c r="AK27" t="s">
        <v>471</v>
      </c>
      <c r="AL27" t="s">
        <v>486</v>
      </c>
      <c r="AM27" t="s">
        <v>487</v>
      </c>
      <c r="AN27" t="s">
        <v>488</v>
      </c>
      <c r="AO27" t="s">
        <v>489</v>
      </c>
      <c r="AQ27" s="60">
        <v>100</v>
      </c>
      <c r="AR27" s="60" t="s">
        <v>471</v>
      </c>
      <c r="AS27" s="60" t="s">
        <v>905</v>
      </c>
      <c r="AT27" s="60" t="s">
        <v>906</v>
      </c>
      <c r="AU27" s="60" t="s">
        <v>907</v>
      </c>
      <c r="AV27" s="60" t="s">
        <v>908</v>
      </c>
    </row>
    <row r="28" spans="1:48" x14ac:dyDescent="0.25">
      <c r="A28">
        <v>100</v>
      </c>
      <c r="B28" t="s">
        <v>471</v>
      </c>
      <c r="C28" t="s">
        <v>490</v>
      </c>
      <c r="D28" t="s">
        <v>491</v>
      </c>
      <c r="E28" t="s">
        <v>492</v>
      </c>
      <c r="F28" t="s">
        <v>493</v>
      </c>
      <c r="H28">
        <v>100</v>
      </c>
      <c r="I28" t="s">
        <v>494</v>
      </c>
      <c r="J28" t="s">
        <v>495</v>
      </c>
      <c r="K28" t="s">
        <v>496</v>
      </c>
      <c r="L28" t="s">
        <v>497</v>
      </c>
      <c r="M28" t="s">
        <v>498</v>
      </c>
      <c r="O28">
        <v>100</v>
      </c>
      <c r="P28" t="s">
        <v>494</v>
      </c>
      <c r="Q28" t="s">
        <v>499</v>
      </c>
      <c r="R28" t="s">
        <v>500</v>
      </c>
      <c r="S28" t="s">
        <v>501</v>
      </c>
      <c r="T28" t="s">
        <v>502</v>
      </c>
      <c r="V28">
        <v>100</v>
      </c>
      <c r="W28" t="s">
        <v>494</v>
      </c>
      <c r="X28" t="s">
        <v>503</v>
      </c>
      <c r="Y28" t="s">
        <v>504</v>
      </c>
      <c r="Z28" t="s">
        <v>505</v>
      </c>
      <c r="AA28" t="s">
        <v>506</v>
      </c>
      <c r="AC28">
        <v>100</v>
      </c>
      <c r="AD28" t="s">
        <v>494</v>
      </c>
      <c r="AE28" t="s">
        <v>507</v>
      </c>
      <c r="AF28" t="s">
        <v>508</v>
      </c>
      <c r="AG28" t="s">
        <v>509</v>
      </c>
      <c r="AH28" t="s">
        <v>509</v>
      </c>
      <c r="AJ28">
        <v>100</v>
      </c>
      <c r="AK28" t="s">
        <v>494</v>
      </c>
      <c r="AL28" t="s">
        <v>510</v>
      </c>
      <c r="AM28" t="s">
        <v>511</v>
      </c>
      <c r="AN28" t="s">
        <v>512</v>
      </c>
      <c r="AO28" t="s">
        <v>513</v>
      </c>
      <c r="AQ28" s="60">
        <v>100</v>
      </c>
      <c r="AR28" s="60" t="s">
        <v>494</v>
      </c>
      <c r="AS28" s="60" t="s">
        <v>909</v>
      </c>
      <c r="AT28" s="60" t="s">
        <v>910</v>
      </c>
      <c r="AU28" s="60" t="s">
        <v>911</v>
      </c>
      <c r="AV28" s="60" t="s">
        <v>912</v>
      </c>
    </row>
    <row r="29" spans="1:48" x14ac:dyDescent="0.25">
      <c r="A29">
        <v>100</v>
      </c>
      <c r="B29" t="s">
        <v>494</v>
      </c>
      <c r="C29" t="s">
        <v>514</v>
      </c>
      <c r="D29" t="s">
        <v>515</v>
      </c>
      <c r="E29" t="s">
        <v>516</v>
      </c>
      <c r="F29" t="s">
        <v>517</v>
      </c>
      <c r="H29">
        <v>1</v>
      </c>
      <c r="I29" t="s">
        <v>518</v>
      </c>
      <c r="J29" t="s">
        <v>519</v>
      </c>
      <c r="K29" t="s">
        <v>520</v>
      </c>
      <c r="L29" t="s">
        <v>521</v>
      </c>
      <c r="M29" t="s">
        <v>522</v>
      </c>
      <c r="O29">
        <v>1</v>
      </c>
      <c r="P29" t="s">
        <v>518</v>
      </c>
      <c r="Q29" t="s">
        <v>523</v>
      </c>
      <c r="R29" t="s">
        <v>524</v>
      </c>
      <c r="S29" t="s">
        <v>525</v>
      </c>
      <c r="T29" t="s">
        <v>526</v>
      </c>
      <c r="V29">
        <v>1</v>
      </c>
      <c r="W29" t="s">
        <v>518</v>
      </c>
      <c r="X29" t="s">
        <v>527</v>
      </c>
      <c r="Y29" t="s">
        <v>528</v>
      </c>
      <c r="Z29" t="s">
        <v>529</v>
      </c>
      <c r="AA29" t="s">
        <v>530</v>
      </c>
      <c r="AC29">
        <v>1</v>
      </c>
      <c r="AD29" t="s">
        <v>518</v>
      </c>
      <c r="AE29" t="s">
        <v>529</v>
      </c>
      <c r="AF29" t="s">
        <v>531</v>
      </c>
      <c r="AG29" t="s">
        <v>532</v>
      </c>
      <c r="AH29" t="s">
        <v>533</v>
      </c>
      <c r="AJ29">
        <v>1</v>
      </c>
      <c r="AK29" t="s">
        <v>534</v>
      </c>
      <c r="AL29" t="s">
        <v>535</v>
      </c>
      <c r="AM29" t="s">
        <v>536</v>
      </c>
      <c r="AN29" t="s">
        <v>537</v>
      </c>
      <c r="AO29" t="s">
        <v>538</v>
      </c>
      <c r="AQ29" s="60">
        <v>1</v>
      </c>
      <c r="AR29" s="60" t="s">
        <v>534</v>
      </c>
      <c r="AS29" s="60" t="s">
        <v>913</v>
      </c>
      <c r="AT29" s="60" t="s">
        <v>914</v>
      </c>
      <c r="AU29" s="60" t="s">
        <v>915</v>
      </c>
      <c r="AV29" s="60" t="s">
        <v>916</v>
      </c>
    </row>
    <row r="30" spans="1:48" x14ac:dyDescent="0.25">
      <c r="A30">
        <v>1</v>
      </c>
      <c r="B30" t="s">
        <v>518</v>
      </c>
      <c r="C30" t="s">
        <v>539</v>
      </c>
      <c r="D30" t="s">
        <v>540</v>
      </c>
      <c r="E30" t="s">
        <v>541</v>
      </c>
      <c r="F30" t="s">
        <v>542</v>
      </c>
      <c r="H30">
        <v>1</v>
      </c>
      <c r="I30" t="s">
        <v>543</v>
      </c>
      <c r="J30" t="s">
        <v>544</v>
      </c>
      <c r="K30" t="s">
        <v>545</v>
      </c>
      <c r="L30" t="s">
        <v>546</v>
      </c>
      <c r="M30" t="s">
        <v>547</v>
      </c>
      <c r="O30">
        <v>1</v>
      </c>
      <c r="P30" t="s">
        <v>543</v>
      </c>
      <c r="Q30" t="s">
        <v>548</v>
      </c>
      <c r="R30" t="s">
        <v>549</v>
      </c>
      <c r="S30" t="s">
        <v>550</v>
      </c>
      <c r="T30" t="s">
        <v>551</v>
      </c>
      <c r="V30">
        <v>1</v>
      </c>
      <c r="W30" t="s">
        <v>543</v>
      </c>
      <c r="X30" t="s">
        <v>552</v>
      </c>
      <c r="Y30" t="s">
        <v>553</v>
      </c>
      <c r="Z30" t="s">
        <v>554</v>
      </c>
      <c r="AA30" t="s">
        <v>555</v>
      </c>
      <c r="AC30">
        <v>1</v>
      </c>
      <c r="AD30" t="s">
        <v>534</v>
      </c>
      <c r="AE30" t="s">
        <v>556</v>
      </c>
      <c r="AF30" t="s">
        <v>557</v>
      </c>
      <c r="AG30" t="s">
        <v>558</v>
      </c>
      <c r="AH30" t="s">
        <v>558</v>
      </c>
      <c r="AJ30">
        <v>1</v>
      </c>
      <c r="AK30" t="s">
        <v>559</v>
      </c>
      <c r="AL30" t="s">
        <v>560</v>
      </c>
      <c r="AM30" t="s">
        <v>561</v>
      </c>
      <c r="AN30" t="s">
        <v>562</v>
      </c>
      <c r="AO30" t="s">
        <v>561</v>
      </c>
      <c r="AQ30" s="60">
        <v>1</v>
      </c>
      <c r="AR30" s="60" t="s">
        <v>559</v>
      </c>
      <c r="AS30" s="60" t="s">
        <v>917</v>
      </c>
      <c r="AT30" s="60" t="s">
        <v>918</v>
      </c>
      <c r="AU30" s="60" t="s">
        <v>919</v>
      </c>
      <c r="AV30" s="60" t="s">
        <v>920</v>
      </c>
    </row>
    <row r="31" spans="1:48" x14ac:dyDescent="0.25">
      <c r="A31">
        <v>1</v>
      </c>
      <c r="B31" t="s">
        <v>543</v>
      </c>
      <c r="C31" t="s">
        <v>563</v>
      </c>
      <c r="D31" t="s">
        <v>564</v>
      </c>
      <c r="E31" t="s">
        <v>565</v>
      </c>
      <c r="F31" t="s">
        <v>566</v>
      </c>
      <c r="H31">
        <v>1</v>
      </c>
      <c r="I31" t="s">
        <v>534</v>
      </c>
      <c r="J31" t="s">
        <v>567</v>
      </c>
      <c r="K31" t="s">
        <v>568</v>
      </c>
      <c r="L31" t="s">
        <v>569</v>
      </c>
      <c r="M31" t="s">
        <v>570</v>
      </c>
      <c r="O31">
        <v>1</v>
      </c>
      <c r="P31" t="s">
        <v>534</v>
      </c>
      <c r="Q31" t="s">
        <v>571</v>
      </c>
      <c r="R31" t="s">
        <v>572</v>
      </c>
      <c r="S31" t="s">
        <v>573</v>
      </c>
      <c r="T31" t="s">
        <v>574</v>
      </c>
      <c r="V31">
        <v>1</v>
      </c>
      <c r="W31" t="s">
        <v>534</v>
      </c>
      <c r="X31" t="s">
        <v>575</v>
      </c>
      <c r="Y31" t="s">
        <v>576</v>
      </c>
      <c r="Z31" t="s">
        <v>577</v>
      </c>
      <c r="AA31" t="s">
        <v>578</v>
      </c>
      <c r="AC31">
        <v>1</v>
      </c>
      <c r="AD31" t="s">
        <v>559</v>
      </c>
      <c r="AE31" t="s">
        <v>579</v>
      </c>
      <c r="AF31" t="s">
        <v>580</v>
      </c>
      <c r="AG31" t="s">
        <v>581</v>
      </c>
      <c r="AH31" t="s">
        <v>582</v>
      </c>
      <c r="AJ31" s="7">
        <v>100</v>
      </c>
      <c r="AK31" s="7" t="s">
        <v>583</v>
      </c>
      <c r="AL31" s="7" t="s">
        <v>584</v>
      </c>
      <c r="AM31" s="7" t="s">
        <v>585</v>
      </c>
      <c r="AN31" s="7" t="s">
        <v>586</v>
      </c>
      <c r="AO31" s="7" t="s">
        <v>585</v>
      </c>
      <c r="AQ31" s="7">
        <v>100</v>
      </c>
      <c r="AR31" s="7" t="s">
        <v>583</v>
      </c>
      <c r="AS31" s="7" t="s">
        <v>921</v>
      </c>
      <c r="AT31" s="7" t="s">
        <v>922</v>
      </c>
      <c r="AU31" s="7" t="s">
        <v>923</v>
      </c>
      <c r="AV31" s="7" t="s">
        <v>924</v>
      </c>
    </row>
    <row r="32" spans="1:48" x14ac:dyDescent="0.25">
      <c r="A32">
        <v>1</v>
      </c>
      <c r="B32" t="s">
        <v>534</v>
      </c>
      <c r="C32" t="s">
        <v>587</v>
      </c>
      <c r="D32" t="s">
        <v>588</v>
      </c>
      <c r="E32" t="s">
        <v>589</v>
      </c>
      <c r="F32" t="s">
        <v>588</v>
      </c>
      <c r="H32">
        <v>1</v>
      </c>
      <c r="I32" t="s">
        <v>559</v>
      </c>
      <c r="J32" t="s">
        <v>590</v>
      </c>
      <c r="K32" t="s">
        <v>561</v>
      </c>
      <c r="L32" t="s">
        <v>591</v>
      </c>
      <c r="M32" t="s">
        <v>592</v>
      </c>
      <c r="O32">
        <v>1</v>
      </c>
      <c r="P32" t="s">
        <v>559</v>
      </c>
      <c r="Q32" t="s">
        <v>593</v>
      </c>
      <c r="R32" t="s">
        <v>594</v>
      </c>
      <c r="S32" t="s">
        <v>595</v>
      </c>
      <c r="T32" t="s">
        <v>596</v>
      </c>
      <c r="V32">
        <v>1</v>
      </c>
      <c r="W32" t="s">
        <v>559</v>
      </c>
      <c r="X32" t="s">
        <v>597</v>
      </c>
      <c r="Y32" t="s">
        <v>598</v>
      </c>
      <c r="Z32" t="s">
        <v>599</v>
      </c>
      <c r="AA32" t="s">
        <v>600</v>
      </c>
      <c r="AC32" s="7">
        <v>100</v>
      </c>
      <c r="AD32" s="7" t="s">
        <v>583</v>
      </c>
      <c r="AE32" s="7" t="s">
        <v>601</v>
      </c>
      <c r="AF32" s="7" t="s">
        <v>602</v>
      </c>
      <c r="AG32" s="7" t="s">
        <v>603</v>
      </c>
      <c r="AH32" s="7" t="s">
        <v>604</v>
      </c>
      <c r="AJ32">
        <v>1</v>
      </c>
      <c r="AK32" t="s">
        <v>605</v>
      </c>
      <c r="AL32" t="s">
        <v>606</v>
      </c>
      <c r="AM32" t="s">
        <v>607</v>
      </c>
      <c r="AN32" t="s">
        <v>608</v>
      </c>
      <c r="AO32" t="s">
        <v>609</v>
      </c>
      <c r="AQ32" s="60">
        <v>1</v>
      </c>
      <c r="AR32" s="60" t="s">
        <v>605</v>
      </c>
      <c r="AS32" s="60" t="s">
        <v>925</v>
      </c>
      <c r="AT32" s="60" t="s">
        <v>926</v>
      </c>
      <c r="AU32" s="60" t="s">
        <v>927</v>
      </c>
      <c r="AV32" s="60" t="s">
        <v>928</v>
      </c>
    </row>
    <row r="33" spans="1:48" x14ac:dyDescent="0.25">
      <c r="A33">
        <v>1</v>
      </c>
      <c r="B33" t="s">
        <v>559</v>
      </c>
      <c r="C33" t="s">
        <v>610</v>
      </c>
      <c r="D33" t="s">
        <v>611</v>
      </c>
      <c r="E33" t="s">
        <v>612</v>
      </c>
      <c r="F33" t="s">
        <v>613</v>
      </c>
      <c r="H33" s="7">
        <v>100</v>
      </c>
      <c r="I33" s="7" t="s">
        <v>583</v>
      </c>
      <c r="J33" s="7" t="s">
        <v>614</v>
      </c>
      <c r="K33" s="7" t="s">
        <v>615</v>
      </c>
      <c r="L33" s="7" t="s">
        <v>616</v>
      </c>
      <c r="M33" s="7" t="s">
        <v>617</v>
      </c>
      <c r="O33" s="7">
        <v>100</v>
      </c>
      <c r="P33" s="7" t="s">
        <v>583</v>
      </c>
      <c r="Q33" s="7" t="s">
        <v>618</v>
      </c>
      <c r="R33" s="7" t="s">
        <v>619</v>
      </c>
      <c r="S33" s="7" t="s">
        <v>620</v>
      </c>
      <c r="T33" s="7" t="s">
        <v>621</v>
      </c>
      <c r="V33" s="7">
        <v>100</v>
      </c>
      <c r="W33" s="7" t="s">
        <v>583</v>
      </c>
      <c r="X33" s="7" t="s">
        <v>622</v>
      </c>
      <c r="Y33" s="7" t="s">
        <v>623</v>
      </c>
      <c r="Z33" s="7" t="s">
        <v>624</v>
      </c>
      <c r="AA33" s="7" t="s">
        <v>625</v>
      </c>
      <c r="AC33">
        <v>1</v>
      </c>
      <c r="AD33" t="s">
        <v>605</v>
      </c>
      <c r="AE33" t="s">
        <v>626</v>
      </c>
      <c r="AF33" t="s">
        <v>627</v>
      </c>
      <c r="AG33" t="s">
        <v>628</v>
      </c>
      <c r="AH33" t="s">
        <v>628</v>
      </c>
      <c r="AJ33">
        <v>1</v>
      </c>
      <c r="AK33" t="s">
        <v>629</v>
      </c>
      <c r="AL33" t="s">
        <v>630</v>
      </c>
      <c r="AM33" t="s">
        <v>631</v>
      </c>
      <c r="AN33" t="s">
        <v>632</v>
      </c>
      <c r="AO33" t="s">
        <v>633</v>
      </c>
      <c r="AQ33" s="60">
        <v>1</v>
      </c>
      <c r="AR33" s="60" t="s">
        <v>629</v>
      </c>
      <c r="AS33" s="60" t="s">
        <v>929</v>
      </c>
      <c r="AT33" s="60" t="s">
        <v>930</v>
      </c>
      <c r="AU33" s="60" t="s">
        <v>931</v>
      </c>
      <c r="AV33" s="60" t="s">
        <v>932</v>
      </c>
    </row>
    <row r="34" spans="1:48" x14ac:dyDescent="0.25">
      <c r="A34" s="7">
        <v>100</v>
      </c>
      <c r="B34" s="7" t="s">
        <v>583</v>
      </c>
      <c r="C34" s="7" t="s">
        <v>634</v>
      </c>
      <c r="D34" s="7" t="s">
        <v>635</v>
      </c>
      <c r="E34" s="7" t="s">
        <v>636</v>
      </c>
      <c r="F34" s="7" t="s">
        <v>637</v>
      </c>
      <c r="H34">
        <v>1</v>
      </c>
      <c r="I34" t="s">
        <v>605</v>
      </c>
      <c r="J34" t="s">
        <v>638</v>
      </c>
      <c r="K34" t="s">
        <v>639</v>
      </c>
      <c r="L34" t="s">
        <v>640</v>
      </c>
      <c r="M34" t="s">
        <v>641</v>
      </c>
      <c r="O34">
        <v>1</v>
      </c>
      <c r="P34" t="s">
        <v>605</v>
      </c>
      <c r="Q34" t="s">
        <v>642</v>
      </c>
      <c r="R34" t="s">
        <v>643</v>
      </c>
      <c r="S34" t="s">
        <v>644</v>
      </c>
      <c r="T34" t="s">
        <v>645</v>
      </c>
      <c r="V34">
        <v>1</v>
      </c>
      <c r="W34" t="s">
        <v>605</v>
      </c>
      <c r="X34" t="s">
        <v>646</v>
      </c>
      <c r="Y34" t="s">
        <v>647</v>
      </c>
      <c r="Z34" t="s">
        <v>648</v>
      </c>
      <c r="AA34" t="s">
        <v>649</v>
      </c>
      <c r="AC34">
        <v>1</v>
      </c>
      <c r="AD34" t="s">
        <v>629</v>
      </c>
      <c r="AE34" t="s">
        <v>650</v>
      </c>
      <c r="AF34" t="s">
        <v>651</v>
      </c>
      <c r="AG34" t="s">
        <v>652</v>
      </c>
      <c r="AH34" t="s">
        <v>653</v>
      </c>
      <c r="AJ34">
        <v>100</v>
      </c>
      <c r="AK34" t="s">
        <v>654</v>
      </c>
      <c r="AL34" t="s">
        <v>655</v>
      </c>
      <c r="AM34" t="s">
        <v>656</v>
      </c>
      <c r="AN34" t="s">
        <v>657</v>
      </c>
      <c r="AO34" t="s">
        <v>656</v>
      </c>
      <c r="AQ34" s="60">
        <v>100</v>
      </c>
      <c r="AR34" s="60" t="s">
        <v>654</v>
      </c>
      <c r="AS34" s="60" t="s">
        <v>933</v>
      </c>
      <c r="AT34" s="60" t="s">
        <v>934</v>
      </c>
      <c r="AU34" s="60" t="s">
        <v>935</v>
      </c>
      <c r="AV34" s="60" t="s">
        <v>936</v>
      </c>
    </row>
    <row r="35" spans="1:48" x14ac:dyDescent="0.25">
      <c r="A35">
        <v>1</v>
      </c>
      <c r="B35" t="s">
        <v>605</v>
      </c>
      <c r="C35" t="s">
        <v>658</v>
      </c>
      <c r="D35" t="s">
        <v>659</v>
      </c>
      <c r="E35" t="s">
        <v>660</v>
      </c>
      <c r="F35" t="s">
        <v>661</v>
      </c>
      <c r="H35">
        <v>1</v>
      </c>
      <c r="I35" t="s">
        <v>629</v>
      </c>
      <c r="J35" t="s">
        <v>662</v>
      </c>
      <c r="K35" t="s">
        <v>663</v>
      </c>
      <c r="L35" t="s">
        <v>664</v>
      </c>
      <c r="M35" t="s">
        <v>665</v>
      </c>
      <c r="O35">
        <v>1</v>
      </c>
      <c r="P35" t="s">
        <v>629</v>
      </c>
      <c r="Q35" t="s">
        <v>666</v>
      </c>
      <c r="R35" t="s">
        <v>667</v>
      </c>
      <c r="S35" t="s">
        <v>668</v>
      </c>
      <c r="T35" t="s">
        <v>669</v>
      </c>
      <c r="V35">
        <v>1</v>
      </c>
      <c r="W35" t="s">
        <v>629</v>
      </c>
      <c r="X35" t="s">
        <v>670</v>
      </c>
      <c r="Y35" t="s">
        <v>671</v>
      </c>
      <c r="Z35" t="s">
        <v>672</v>
      </c>
      <c r="AA35" t="s">
        <v>673</v>
      </c>
      <c r="AC35">
        <v>100</v>
      </c>
      <c r="AD35" t="s">
        <v>654</v>
      </c>
      <c r="AE35" t="s">
        <v>674</v>
      </c>
      <c r="AF35" t="s">
        <v>675</v>
      </c>
      <c r="AG35" t="s">
        <v>676</v>
      </c>
      <c r="AH35" t="s">
        <v>677</v>
      </c>
      <c r="AJ35">
        <v>1</v>
      </c>
      <c r="AK35" t="s">
        <v>678</v>
      </c>
      <c r="AL35" t="s">
        <v>679</v>
      </c>
      <c r="AM35" t="s">
        <v>680</v>
      </c>
      <c r="AN35" t="s">
        <v>681</v>
      </c>
      <c r="AO35" t="s">
        <v>682</v>
      </c>
      <c r="AQ35" s="60">
        <v>1</v>
      </c>
      <c r="AR35" s="60" t="s">
        <v>678</v>
      </c>
      <c r="AS35" s="60" t="s">
        <v>937</v>
      </c>
      <c r="AT35" s="60" t="s">
        <v>938</v>
      </c>
      <c r="AU35" s="60" t="s">
        <v>939</v>
      </c>
      <c r="AV35" s="60" t="s">
        <v>940</v>
      </c>
    </row>
    <row r="36" spans="1:48" x14ac:dyDescent="0.25">
      <c r="A36">
        <v>1</v>
      </c>
      <c r="B36" t="s">
        <v>629</v>
      </c>
      <c r="C36" t="s">
        <v>683</v>
      </c>
      <c r="D36" t="s">
        <v>684</v>
      </c>
      <c r="E36" t="s">
        <v>685</v>
      </c>
      <c r="F36" t="s">
        <v>686</v>
      </c>
      <c r="H36">
        <v>100</v>
      </c>
      <c r="I36" t="s">
        <v>654</v>
      </c>
      <c r="J36" t="s">
        <v>687</v>
      </c>
      <c r="K36" t="s">
        <v>688</v>
      </c>
      <c r="L36" t="s">
        <v>689</v>
      </c>
      <c r="M36" t="s">
        <v>690</v>
      </c>
      <c r="O36">
        <v>100</v>
      </c>
      <c r="P36" t="s">
        <v>654</v>
      </c>
      <c r="Q36" t="s">
        <v>691</v>
      </c>
      <c r="R36" t="s">
        <v>692</v>
      </c>
      <c r="S36" t="s">
        <v>693</v>
      </c>
      <c r="T36" t="s">
        <v>694</v>
      </c>
      <c r="V36">
        <v>100</v>
      </c>
      <c r="W36" t="s">
        <v>654</v>
      </c>
      <c r="X36" t="s">
        <v>695</v>
      </c>
      <c r="Y36" t="s">
        <v>696</v>
      </c>
      <c r="Z36" t="s">
        <v>697</v>
      </c>
      <c r="AA36" t="s">
        <v>698</v>
      </c>
      <c r="AC36">
        <v>1</v>
      </c>
      <c r="AD36" t="s">
        <v>678</v>
      </c>
      <c r="AE36" t="s">
        <v>699</v>
      </c>
      <c r="AF36" t="s">
        <v>700</v>
      </c>
      <c r="AG36" t="s">
        <v>701</v>
      </c>
      <c r="AH36" t="s">
        <v>701</v>
      </c>
      <c r="AJ36">
        <v>1</v>
      </c>
      <c r="AK36" t="s">
        <v>702</v>
      </c>
      <c r="AL36" t="s">
        <v>703</v>
      </c>
      <c r="AM36" t="s">
        <v>704</v>
      </c>
      <c r="AN36" t="s">
        <v>705</v>
      </c>
      <c r="AO36" t="s">
        <v>706</v>
      </c>
      <c r="AQ36" s="60">
        <v>1</v>
      </c>
      <c r="AR36" s="60" t="s">
        <v>702</v>
      </c>
      <c r="AS36" s="60" t="s">
        <v>941</v>
      </c>
      <c r="AT36" s="60" t="s">
        <v>942</v>
      </c>
      <c r="AU36" s="60" t="s">
        <v>943</v>
      </c>
      <c r="AV36" s="60" t="s">
        <v>944</v>
      </c>
    </row>
    <row r="37" spans="1:48" x14ac:dyDescent="0.25">
      <c r="A37">
        <v>100</v>
      </c>
      <c r="B37" t="s">
        <v>654</v>
      </c>
      <c r="C37" t="s">
        <v>707</v>
      </c>
      <c r="D37" t="s">
        <v>708</v>
      </c>
      <c r="E37" t="s">
        <v>709</v>
      </c>
      <c r="F37" t="s">
        <v>710</v>
      </c>
      <c r="H37">
        <v>1</v>
      </c>
      <c r="I37" t="s">
        <v>678</v>
      </c>
      <c r="J37" t="s">
        <v>711</v>
      </c>
      <c r="K37" t="s">
        <v>712</v>
      </c>
      <c r="L37" t="s">
        <v>713</v>
      </c>
      <c r="M37" t="s">
        <v>714</v>
      </c>
      <c r="O37">
        <v>1</v>
      </c>
      <c r="P37" t="s">
        <v>678</v>
      </c>
      <c r="Q37" t="s">
        <v>715</v>
      </c>
      <c r="R37" t="s">
        <v>716</v>
      </c>
      <c r="S37" t="s">
        <v>717</v>
      </c>
      <c r="T37" t="s">
        <v>718</v>
      </c>
      <c r="V37">
        <v>1</v>
      </c>
      <c r="W37" t="s">
        <v>678</v>
      </c>
      <c r="X37" t="s">
        <v>719</v>
      </c>
      <c r="Y37" t="s">
        <v>720</v>
      </c>
      <c r="Z37" t="s">
        <v>721</v>
      </c>
      <c r="AA37" t="s">
        <v>722</v>
      </c>
      <c r="AC37">
        <v>1</v>
      </c>
      <c r="AD37" t="s">
        <v>702</v>
      </c>
      <c r="AE37" t="s">
        <v>723</v>
      </c>
      <c r="AF37" t="s">
        <v>724</v>
      </c>
      <c r="AG37" t="s">
        <v>725</v>
      </c>
      <c r="AH37" t="s">
        <v>725</v>
      </c>
      <c r="AJ37">
        <v>1</v>
      </c>
      <c r="AK37" t="s">
        <v>726</v>
      </c>
      <c r="AL37" t="s">
        <v>727</v>
      </c>
      <c r="AM37" t="s">
        <v>728</v>
      </c>
      <c r="AN37" t="s">
        <v>729</v>
      </c>
      <c r="AO37" t="s">
        <v>730</v>
      </c>
      <c r="AQ37" s="60">
        <v>1</v>
      </c>
      <c r="AR37" s="60" t="s">
        <v>726</v>
      </c>
      <c r="AS37" s="60" t="s">
        <v>945</v>
      </c>
      <c r="AT37" s="60" t="s">
        <v>946</v>
      </c>
      <c r="AU37" s="60" t="s">
        <v>947</v>
      </c>
      <c r="AV37" s="60" t="s">
        <v>948</v>
      </c>
    </row>
    <row r="38" spans="1:48" x14ac:dyDescent="0.25">
      <c r="A38">
        <v>1</v>
      </c>
      <c r="B38" t="s">
        <v>678</v>
      </c>
      <c r="C38" t="s">
        <v>731</v>
      </c>
      <c r="D38" t="s">
        <v>732</v>
      </c>
      <c r="E38" t="s">
        <v>733</v>
      </c>
      <c r="F38" t="s">
        <v>734</v>
      </c>
      <c r="H38">
        <v>1</v>
      </c>
      <c r="I38" t="s">
        <v>702</v>
      </c>
      <c r="J38" t="s">
        <v>735</v>
      </c>
      <c r="K38" t="s">
        <v>736</v>
      </c>
      <c r="L38" t="s">
        <v>737</v>
      </c>
      <c r="M38" t="s">
        <v>738</v>
      </c>
      <c r="O38">
        <v>1</v>
      </c>
      <c r="P38" t="s">
        <v>702</v>
      </c>
      <c r="Q38" t="s">
        <v>739</v>
      </c>
      <c r="R38" t="s">
        <v>740</v>
      </c>
      <c r="S38" t="s">
        <v>741</v>
      </c>
      <c r="T38" t="s">
        <v>742</v>
      </c>
      <c r="V38">
        <v>1</v>
      </c>
      <c r="W38" t="s">
        <v>702</v>
      </c>
      <c r="X38" t="s">
        <v>743</v>
      </c>
      <c r="Y38" t="s">
        <v>744</v>
      </c>
      <c r="Z38" t="s">
        <v>745</v>
      </c>
      <c r="AA38" t="s">
        <v>746</v>
      </c>
      <c r="AC38">
        <v>1</v>
      </c>
      <c r="AD38" t="s">
        <v>726</v>
      </c>
      <c r="AE38" t="s">
        <v>747</v>
      </c>
      <c r="AF38" t="s">
        <v>748</v>
      </c>
      <c r="AG38" t="s">
        <v>749</v>
      </c>
      <c r="AH38" t="s">
        <v>749</v>
      </c>
      <c r="AJ38">
        <v>1</v>
      </c>
      <c r="AK38" t="s">
        <v>750</v>
      </c>
      <c r="AL38" t="s">
        <v>751</v>
      </c>
      <c r="AM38" t="s">
        <v>752</v>
      </c>
      <c r="AN38" t="s">
        <v>753</v>
      </c>
      <c r="AO38" t="s">
        <v>754</v>
      </c>
      <c r="AQ38" s="60">
        <v>1</v>
      </c>
      <c r="AR38" s="60" t="s">
        <v>750</v>
      </c>
      <c r="AS38" s="60" t="s">
        <v>949</v>
      </c>
      <c r="AT38" s="60" t="s">
        <v>950</v>
      </c>
      <c r="AU38" s="60" t="s">
        <v>951</v>
      </c>
      <c r="AV38" s="60" t="s">
        <v>950</v>
      </c>
    </row>
    <row r="39" spans="1:48" x14ac:dyDescent="0.25">
      <c r="A39">
        <v>1</v>
      </c>
      <c r="B39" t="s">
        <v>702</v>
      </c>
      <c r="C39" t="s">
        <v>755</v>
      </c>
      <c r="D39" t="s">
        <v>756</v>
      </c>
      <c r="E39" t="s">
        <v>757</v>
      </c>
      <c r="F39" t="s">
        <v>758</v>
      </c>
      <c r="H39">
        <v>1</v>
      </c>
      <c r="I39" t="s">
        <v>726</v>
      </c>
      <c r="J39" t="s">
        <v>759</v>
      </c>
      <c r="K39" t="s">
        <v>760</v>
      </c>
      <c r="L39" t="s">
        <v>761</v>
      </c>
      <c r="M39" t="s">
        <v>762</v>
      </c>
      <c r="O39">
        <v>1</v>
      </c>
      <c r="P39" t="s">
        <v>726</v>
      </c>
      <c r="Q39" t="s">
        <v>763</v>
      </c>
      <c r="R39" t="s">
        <v>764</v>
      </c>
      <c r="S39" t="s">
        <v>765</v>
      </c>
      <c r="T39" t="s">
        <v>766</v>
      </c>
      <c r="V39">
        <v>1</v>
      </c>
      <c r="W39" t="s">
        <v>726</v>
      </c>
      <c r="X39" t="s">
        <v>767</v>
      </c>
      <c r="Y39" t="s">
        <v>768</v>
      </c>
      <c r="Z39" t="s">
        <v>765</v>
      </c>
      <c r="AA39" t="s">
        <v>768</v>
      </c>
      <c r="AC39">
        <v>1</v>
      </c>
      <c r="AD39" t="s">
        <v>750</v>
      </c>
      <c r="AE39" t="s">
        <v>769</v>
      </c>
      <c r="AF39" t="s">
        <v>770</v>
      </c>
      <c r="AG39" t="s">
        <v>771</v>
      </c>
      <c r="AH39" t="s">
        <v>772</v>
      </c>
      <c r="AJ39">
        <v>1</v>
      </c>
      <c r="AK39" t="s">
        <v>773</v>
      </c>
      <c r="AL39" t="s">
        <v>774</v>
      </c>
      <c r="AM39" t="s">
        <v>775</v>
      </c>
      <c r="AN39" t="s">
        <v>776</v>
      </c>
      <c r="AO39" t="s">
        <v>777</v>
      </c>
      <c r="AQ39" s="60">
        <v>1</v>
      </c>
      <c r="AR39" s="60" t="s">
        <v>773</v>
      </c>
      <c r="AS39" s="60" t="s">
        <v>952</v>
      </c>
      <c r="AT39" s="60" t="s">
        <v>953</v>
      </c>
      <c r="AU39" s="60" t="s">
        <v>954</v>
      </c>
      <c r="AV39" s="60" t="s">
        <v>955</v>
      </c>
    </row>
    <row r="40" spans="1:48" x14ac:dyDescent="0.25">
      <c r="A40">
        <v>1</v>
      </c>
      <c r="B40" t="s">
        <v>726</v>
      </c>
      <c r="C40" t="s">
        <v>778</v>
      </c>
      <c r="D40" t="s">
        <v>759</v>
      </c>
      <c r="E40" t="s">
        <v>779</v>
      </c>
      <c r="F40" t="s">
        <v>780</v>
      </c>
      <c r="H40">
        <v>1</v>
      </c>
      <c r="I40" t="s">
        <v>750</v>
      </c>
      <c r="J40" t="s">
        <v>781</v>
      </c>
      <c r="K40" t="s">
        <v>782</v>
      </c>
      <c r="L40" t="s">
        <v>783</v>
      </c>
      <c r="M40" t="s">
        <v>784</v>
      </c>
      <c r="O40">
        <v>1</v>
      </c>
      <c r="P40" t="s">
        <v>750</v>
      </c>
      <c r="Q40" t="s">
        <v>785</v>
      </c>
      <c r="R40" t="s">
        <v>786</v>
      </c>
      <c r="S40" t="s">
        <v>787</v>
      </c>
      <c r="T40" t="s">
        <v>788</v>
      </c>
      <c r="V40">
        <v>1</v>
      </c>
      <c r="W40" t="s">
        <v>750</v>
      </c>
      <c r="X40" t="s">
        <v>789</v>
      </c>
      <c r="Y40" t="s">
        <v>790</v>
      </c>
      <c r="Z40" t="s">
        <v>791</v>
      </c>
      <c r="AA40" t="s">
        <v>792</v>
      </c>
      <c r="AC40">
        <v>1</v>
      </c>
      <c r="AD40" t="s">
        <v>773</v>
      </c>
      <c r="AE40" t="s">
        <v>793</v>
      </c>
      <c r="AF40" t="s">
        <v>794</v>
      </c>
      <c r="AG40" t="s">
        <v>795</v>
      </c>
      <c r="AH40" t="s">
        <v>795</v>
      </c>
      <c r="AJ40">
        <v>1</v>
      </c>
      <c r="AK40" t="s">
        <v>796</v>
      </c>
      <c r="AL40" t="s">
        <v>797</v>
      </c>
      <c r="AM40" t="s">
        <v>798</v>
      </c>
      <c r="AN40" t="s">
        <v>799</v>
      </c>
      <c r="AO40" t="s">
        <v>798</v>
      </c>
      <c r="AQ40" s="60">
        <v>1</v>
      </c>
      <c r="AR40" s="60" t="s">
        <v>796</v>
      </c>
      <c r="AS40" s="60" t="s">
        <v>956</v>
      </c>
      <c r="AT40" s="60" t="s">
        <v>957</v>
      </c>
      <c r="AU40" s="60" t="s">
        <v>958</v>
      </c>
      <c r="AV40" s="60" t="s">
        <v>959</v>
      </c>
    </row>
    <row r="41" spans="1:48" x14ac:dyDescent="0.25">
      <c r="A41">
        <v>1</v>
      </c>
      <c r="B41" t="s">
        <v>750</v>
      </c>
      <c r="C41" t="s">
        <v>800</v>
      </c>
      <c r="D41" t="s">
        <v>801</v>
      </c>
      <c r="E41" t="s">
        <v>802</v>
      </c>
      <c r="F41" t="s">
        <v>801</v>
      </c>
      <c r="H41">
        <v>1</v>
      </c>
      <c r="I41" t="s">
        <v>773</v>
      </c>
      <c r="J41" t="s">
        <v>803</v>
      </c>
      <c r="K41" t="s">
        <v>804</v>
      </c>
      <c r="L41" t="s">
        <v>805</v>
      </c>
      <c r="M41" t="s">
        <v>806</v>
      </c>
      <c r="O41">
        <v>1</v>
      </c>
      <c r="P41" t="s">
        <v>773</v>
      </c>
      <c r="Q41" t="s">
        <v>807</v>
      </c>
      <c r="R41" t="s">
        <v>808</v>
      </c>
      <c r="S41" t="s">
        <v>809</v>
      </c>
      <c r="T41" t="s">
        <v>810</v>
      </c>
      <c r="V41">
        <v>1</v>
      </c>
      <c r="W41" t="s">
        <v>773</v>
      </c>
      <c r="X41" t="s">
        <v>811</v>
      </c>
      <c r="Y41" t="s">
        <v>812</v>
      </c>
      <c r="Z41" t="s">
        <v>813</v>
      </c>
      <c r="AA41" t="s">
        <v>814</v>
      </c>
      <c r="AC41">
        <v>1</v>
      </c>
      <c r="AD41" t="s">
        <v>796</v>
      </c>
      <c r="AE41" t="s">
        <v>815</v>
      </c>
      <c r="AF41" t="s">
        <v>816</v>
      </c>
      <c r="AG41" t="s">
        <v>817</v>
      </c>
      <c r="AH41" t="s">
        <v>818</v>
      </c>
    </row>
    <row r="42" spans="1:48" x14ac:dyDescent="0.25">
      <c r="A42">
        <v>1</v>
      </c>
      <c r="B42" t="s">
        <v>773</v>
      </c>
      <c r="C42" t="s">
        <v>819</v>
      </c>
      <c r="D42" t="s">
        <v>820</v>
      </c>
      <c r="E42" t="s">
        <v>821</v>
      </c>
      <c r="F42" t="s">
        <v>822</v>
      </c>
      <c r="H42">
        <v>1</v>
      </c>
      <c r="I42" t="s">
        <v>796</v>
      </c>
      <c r="J42" t="s">
        <v>823</v>
      </c>
      <c r="K42" t="s">
        <v>824</v>
      </c>
      <c r="L42" t="s">
        <v>825</v>
      </c>
      <c r="M42" t="s">
        <v>826</v>
      </c>
      <c r="O42">
        <v>1</v>
      </c>
      <c r="P42" t="s">
        <v>796</v>
      </c>
      <c r="Q42" t="s">
        <v>827</v>
      </c>
      <c r="R42" t="s">
        <v>828</v>
      </c>
      <c r="S42" t="s">
        <v>829</v>
      </c>
      <c r="T42" t="s">
        <v>830</v>
      </c>
      <c r="V42">
        <v>1</v>
      </c>
      <c r="W42" t="s">
        <v>796</v>
      </c>
      <c r="X42" t="s">
        <v>831</v>
      </c>
      <c r="Y42" t="s">
        <v>832</v>
      </c>
      <c r="Z42" t="s">
        <v>833</v>
      </c>
      <c r="AA42" t="s">
        <v>834</v>
      </c>
    </row>
    <row r="43" spans="1:48" x14ac:dyDescent="0.25">
      <c r="A43">
        <v>1</v>
      </c>
      <c r="B43" t="s">
        <v>796</v>
      </c>
      <c r="C43" t="s">
        <v>835</v>
      </c>
      <c r="D43" t="s">
        <v>836</v>
      </c>
      <c r="E43" t="s">
        <v>837</v>
      </c>
      <c r="F43" t="s">
        <v>230</v>
      </c>
    </row>
    <row r="44" spans="1:48" ht="12.75" customHeight="1" x14ac:dyDescent="0.25"/>
    <row r="45" spans="1:48" ht="12.75" customHeight="1" x14ac:dyDescent="0.25"/>
    <row r="46" spans="1:48" ht="12.75" customHeight="1" x14ac:dyDescent="0.25">
      <c r="B46">
        <v>1</v>
      </c>
      <c r="C46">
        <f>C34/A34</f>
        <v>1.1915770000000001</v>
      </c>
      <c r="D46">
        <f>C46*C3</f>
        <v>0.92999462253555665</v>
      </c>
    </row>
    <row r="47" spans="1:48" ht="12.75" customHeight="1" x14ac:dyDescent="0.25">
      <c r="B47" s="46" t="s">
        <v>583</v>
      </c>
      <c r="C47" s="46" t="s">
        <v>838</v>
      </c>
      <c r="D47" s="46" t="s">
        <v>273</v>
      </c>
    </row>
    <row r="48" spans="1:48" ht="12.75" customHeight="1" x14ac:dyDescent="0.25"/>
    <row r="49" spans="2:4" ht="12.75" customHeight="1" x14ac:dyDescent="0.25">
      <c r="B49" s="46"/>
      <c r="C49" s="46"/>
    </row>
    <row r="50" spans="2:4" ht="12.75" customHeight="1" x14ac:dyDescent="0.25">
      <c r="D50" s="46"/>
    </row>
  </sheetData>
  <mergeCells count="7">
    <mergeCell ref="AQ11:AV11"/>
    <mergeCell ref="AJ11:AO11"/>
    <mergeCell ref="A11:F11"/>
    <mergeCell ref="H11:M11"/>
    <mergeCell ref="O11:T11"/>
    <mergeCell ref="V11:AA11"/>
    <mergeCell ref="AC11:AH11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6"/>
  <sheetViews>
    <sheetView workbookViewId="0">
      <selection activeCell="B1" sqref="B1"/>
    </sheetView>
  </sheetViews>
  <sheetFormatPr defaultRowHeight="13.2" x14ac:dyDescent="0.25"/>
  <cols>
    <col min="4" max="4" width="11.6640625" customWidth="1"/>
    <col min="5" max="5" width="19.33203125" customWidth="1"/>
  </cols>
  <sheetData>
    <row r="1" spans="2:10" x14ac:dyDescent="0.25">
      <c r="B1" s="160" t="s">
        <v>1128</v>
      </c>
      <c r="C1" s="160"/>
      <c r="D1" s="160"/>
      <c r="E1" s="160"/>
    </row>
    <row r="4" spans="2:10" x14ac:dyDescent="0.25">
      <c r="B4" s="161" t="s">
        <v>1090</v>
      </c>
      <c r="C4" s="162"/>
      <c r="D4" s="162"/>
      <c r="E4" s="162"/>
      <c r="F4" s="162"/>
      <c r="G4" s="162"/>
      <c r="H4" s="162"/>
      <c r="I4" s="162"/>
    </row>
    <row r="5" spans="2:10" x14ac:dyDescent="0.25">
      <c r="B5" s="163" t="s">
        <v>1091</v>
      </c>
      <c r="C5" s="164" t="s">
        <v>13</v>
      </c>
      <c r="D5" s="163" t="s">
        <v>1092</v>
      </c>
      <c r="E5" s="163" t="s">
        <v>1093</v>
      </c>
      <c r="F5" s="163" t="s">
        <v>1094</v>
      </c>
      <c r="G5" s="163" t="s">
        <v>17</v>
      </c>
      <c r="H5" s="163" t="s">
        <v>1095</v>
      </c>
      <c r="I5" s="163" t="s">
        <v>1096</v>
      </c>
      <c r="J5" s="163" t="s">
        <v>1097</v>
      </c>
    </row>
    <row r="6" spans="2:10" x14ac:dyDescent="0.25">
      <c r="B6" s="78" t="s">
        <v>993</v>
      </c>
      <c r="C6" s="78" t="s">
        <v>1107</v>
      </c>
      <c r="D6" s="78" t="s">
        <v>1064</v>
      </c>
      <c r="E6" s="78" t="s">
        <v>1098</v>
      </c>
      <c r="F6" s="78" t="s">
        <v>48</v>
      </c>
      <c r="G6" s="85" t="s">
        <v>987</v>
      </c>
      <c r="H6" s="78"/>
      <c r="I6" s="165" t="s">
        <v>1100</v>
      </c>
      <c r="J6" s="78"/>
    </row>
    <row r="7" spans="2:10" x14ac:dyDescent="0.25">
      <c r="B7" s="78" t="s">
        <v>993</v>
      </c>
      <c r="C7" s="78" t="s">
        <v>1107</v>
      </c>
      <c r="D7" s="78" t="s">
        <v>1067</v>
      </c>
      <c r="E7" s="78" t="s">
        <v>1099</v>
      </c>
      <c r="F7" s="78" t="s">
        <v>48</v>
      </c>
      <c r="G7" s="85" t="s">
        <v>987</v>
      </c>
      <c r="H7" s="78"/>
      <c r="I7" s="165" t="s">
        <v>1100</v>
      </c>
      <c r="J7" s="78"/>
    </row>
    <row r="8" spans="2:10" x14ac:dyDescent="0.25">
      <c r="B8" s="78" t="s">
        <v>993</v>
      </c>
      <c r="C8" s="78" t="s">
        <v>1107</v>
      </c>
      <c r="D8" s="78" t="s">
        <v>1102</v>
      </c>
      <c r="E8" s="78" t="s">
        <v>1103</v>
      </c>
      <c r="F8" s="78" t="s">
        <v>48</v>
      </c>
      <c r="G8" s="85" t="s">
        <v>987</v>
      </c>
      <c r="H8" s="78"/>
      <c r="I8" s="78"/>
      <c r="J8" s="78"/>
    </row>
    <row r="9" spans="2:10" x14ac:dyDescent="0.25">
      <c r="B9" s="78" t="s">
        <v>1108</v>
      </c>
      <c r="C9" s="78" t="s">
        <v>1107</v>
      </c>
      <c r="D9" s="78" t="s">
        <v>1126</v>
      </c>
      <c r="E9" s="78" t="s">
        <v>1109</v>
      </c>
      <c r="F9" s="78" t="s">
        <v>1111</v>
      </c>
      <c r="G9" s="85" t="s">
        <v>987</v>
      </c>
      <c r="H9" s="78"/>
      <c r="I9" s="78"/>
      <c r="J9" s="78"/>
    </row>
    <row r="10" spans="2:10" x14ac:dyDescent="0.25">
      <c r="B10" s="78" t="s">
        <v>1108</v>
      </c>
      <c r="C10" s="78" t="s">
        <v>1107</v>
      </c>
      <c r="D10" s="78" t="s">
        <v>1127</v>
      </c>
      <c r="E10" s="78" t="s">
        <v>1110</v>
      </c>
      <c r="F10" s="78" t="s">
        <v>1111</v>
      </c>
      <c r="G10" s="85" t="s">
        <v>987</v>
      </c>
      <c r="H10" s="78"/>
      <c r="I10" s="78"/>
      <c r="J10" s="78"/>
    </row>
    <row r="11" spans="2:10" x14ac:dyDescent="0.25">
      <c r="B11" s="78" t="s">
        <v>1108</v>
      </c>
      <c r="C11" s="78" t="s">
        <v>1107</v>
      </c>
      <c r="D11" s="78" t="s">
        <v>1112</v>
      </c>
      <c r="E11" s="78" t="s">
        <v>1113</v>
      </c>
      <c r="F11" s="78" t="s">
        <v>1111</v>
      </c>
      <c r="G11" s="85" t="s">
        <v>987</v>
      </c>
      <c r="H11" s="78"/>
      <c r="I11" s="78"/>
      <c r="J11" s="78"/>
    </row>
    <row r="12" spans="2:10" x14ac:dyDescent="0.25">
      <c r="B12" s="78" t="s">
        <v>1108</v>
      </c>
      <c r="C12" s="78" t="s">
        <v>1107</v>
      </c>
      <c r="D12" s="78" t="s">
        <v>1123</v>
      </c>
      <c r="E12" s="78" t="s">
        <v>1116</v>
      </c>
      <c r="F12" s="78" t="s">
        <v>48</v>
      </c>
      <c r="G12" s="85" t="s">
        <v>987</v>
      </c>
      <c r="H12" s="78"/>
      <c r="I12" s="78"/>
      <c r="J12" s="78"/>
    </row>
    <row r="13" spans="2:10" x14ac:dyDescent="0.25">
      <c r="B13" s="78" t="s">
        <v>1108</v>
      </c>
      <c r="C13" s="78" t="s">
        <v>1107</v>
      </c>
      <c r="D13" s="78" t="s">
        <v>1124</v>
      </c>
      <c r="E13" s="78" t="s">
        <v>1115</v>
      </c>
      <c r="F13" s="78" t="s">
        <v>48</v>
      </c>
      <c r="G13" s="85" t="s">
        <v>987</v>
      </c>
      <c r="H13" s="78"/>
      <c r="I13" s="78"/>
      <c r="J13" s="78"/>
    </row>
    <row r="14" spans="2:10" x14ac:dyDescent="0.25">
      <c r="B14" s="78" t="s">
        <v>1108</v>
      </c>
      <c r="C14" s="78" t="s">
        <v>1107</v>
      </c>
      <c r="D14" s="78" t="s">
        <v>1125</v>
      </c>
      <c r="E14" s="78" t="s">
        <v>1114</v>
      </c>
      <c r="F14" s="78" t="s">
        <v>48</v>
      </c>
      <c r="G14" s="85" t="s">
        <v>987</v>
      </c>
      <c r="H14" s="78"/>
      <c r="I14" s="78"/>
      <c r="J14" s="78"/>
    </row>
    <row r="15" spans="2:10" x14ac:dyDescent="0.25">
      <c r="B15" s="78" t="s">
        <v>1108</v>
      </c>
      <c r="C15" s="78" t="s">
        <v>1107</v>
      </c>
      <c r="D15" s="78" t="s">
        <v>1117</v>
      </c>
      <c r="E15" s="78" t="s">
        <v>1119</v>
      </c>
      <c r="F15" s="78" t="s">
        <v>1121</v>
      </c>
      <c r="G15" s="85" t="s">
        <v>987</v>
      </c>
      <c r="H15" s="78"/>
      <c r="I15" s="78"/>
      <c r="J15" s="78"/>
    </row>
    <row r="16" spans="2:10" x14ac:dyDescent="0.25">
      <c r="B16" s="78" t="s">
        <v>1108</v>
      </c>
      <c r="C16" s="78" t="s">
        <v>1107</v>
      </c>
      <c r="D16" s="78" t="s">
        <v>1118</v>
      </c>
      <c r="E16" s="78" t="s">
        <v>1120</v>
      </c>
      <c r="F16" s="78" t="s">
        <v>1122</v>
      </c>
      <c r="G16" s="85" t="s">
        <v>987</v>
      </c>
      <c r="H16" s="78"/>
      <c r="I16" s="78"/>
      <c r="J16" s="78"/>
    </row>
  </sheetData>
  <phoneticPr fontId="24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"/>
  <sheetViews>
    <sheetView workbookViewId="0"/>
  </sheetViews>
  <sheetFormatPr defaultRowHeight="13.2" x14ac:dyDescent="0.25"/>
  <cols>
    <col min="1" max="1" width="13" customWidth="1"/>
    <col min="2" max="2" width="23" customWidth="1"/>
    <col min="6" max="6" width="60" customWidth="1"/>
  </cols>
  <sheetData>
    <row r="1" spans="1:6" ht="15" x14ac:dyDescent="0.25">
      <c r="A1" s="112" t="s">
        <v>1022</v>
      </c>
    </row>
    <row r="2" spans="1:6" x14ac:dyDescent="0.25">
      <c r="B2" s="113" t="s">
        <v>1023</v>
      </c>
    </row>
    <row r="4" spans="1:6" x14ac:dyDescent="0.25">
      <c r="A4" s="17" t="s">
        <v>1024</v>
      </c>
      <c r="E4" s="17"/>
    </row>
    <row r="5" spans="1:6" x14ac:dyDescent="0.25">
      <c r="A5" s="114" t="s">
        <v>1025</v>
      </c>
      <c r="B5" s="116" t="s">
        <v>1026</v>
      </c>
      <c r="C5" s="115" t="s">
        <v>993</v>
      </c>
      <c r="D5" s="115" t="s">
        <v>994</v>
      </c>
      <c r="E5" s="117" t="s">
        <v>24</v>
      </c>
      <c r="F5" s="114" t="s">
        <v>25</v>
      </c>
    </row>
    <row r="6" spans="1:6" ht="13.8" x14ac:dyDescent="0.3">
      <c r="A6" s="154" t="s">
        <v>1027</v>
      </c>
      <c r="B6" s="155" t="s">
        <v>1028</v>
      </c>
      <c r="C6" s="156" t="s">
        <v>1029</v>
      </c>
      <c r="D6" s="156" t="s">
        <v>1029</v>
      </c>
      <c r="E6" s="157"/>
      <c r="F6" s="154" t="s">
        <v>1030</v>
      </c>
    </row>
    <row r="7" spans="1:6" ht="13.8" x14ac:dyDescent="0.3">
      <c r="A7" s="154" t="s">
        <v>1031</v>
      </c>
      <c r="B7" s="155" t="s">
        <v>1032</v>
      </c>
      <c r="C7" s="156" t="s">
        <v>1029</v>
      </c>
      <c r="D7" s="156" t="s">
        <v>1029</v>
      </c>
      <c r="E7" s="157"/>
      <c r="F7" s="154" t="s">
        <v>1033</v>
      </c>
    </row>
    <row r="8" spans="1:6" ht="13.8" x14ac:dyDescent="0.3">
      <c r="A8" s="154" t="s">
        <v>1034</v>
      </c>
      <c r="B8" s="155" t="s">
        <v>1035</v>
      </c>
      <c r="C8" s="156" t="s">
        <v>1029</v>
      </c>
      <c r="D8" s="156" t="s">
        <v>1029</v>
      </c>
      <c r="E8" s="157" t="s">
        <v>1036</v>
      </c>
      <c r="F8" s="154" t="s">
        <v>1037</v>
      </c>
    </row>
    <row r="9" spans="1:6" ht="13.8" x14ac:dyDescent="0.3">
      <c r="A9" s="154" t="s">
        <v>1038</v>
      </c>
      <c r="B9" s="155" t="s">
        <v>1039</v>
      </c>
      <c r="C9" s="156" t="s">
        <v>1029</v>
      </c>
      <c r="D9" s="156" t="s">
        <v>1029</v>
      </c>
      <c r="E9" s="157"/>
      <c r="F9" s="154" t="s">
        <v>1040</v>
      </c>
    </row>
    <row r="10" spans="1:6" ht="13.8" x14ac:dyDescent="0.3">
      <c r="A10" s="154" t="s">
        <v>1041</v>
      </c>
      <c r="B10" s="155" t="s">
        <v>1039</v>
      </c>
      <c r="C10" s="156" t="s">
        <v>1029</v>
      </c>
      <c r="D10" s="156" t="s">
        <v>1029</v>
      </c>
      <c r="E10" s="157"/>
      <c r="F10" s="154" t="s">
        <v>1042</v>
      </c>
    </row>
    <row r="11" spans="1:6" ht="13.8" x14ac:dyDescent="0.3">
      <c r="A11" s="154" t="s">
        <v>1043</v>
      </c>
      <c r="B11" s="155" t="s">
        <v>1044</v>
      </c>
      <c r="C11" s="156" t="s">
        <v>1029</v>
      </c>
      <c r="D11" s="156" t="s">
        <v>1029</v>
      </c>
      <c r="E11" s="157" t="s">
        <v>54</v>
      </c>
      <c r="F11" s="154" t="s">
        <v>1045</v>
      </c>
    </row>
    <row r="12" spans="1:6" ht="13.8" x14ac:dyDescent="0.3">
      <c r="A12" s="154" t="s">
        <v>1046</v>
      </c>
      <c r="B12" s="155" t="s">
        <v>1047</v>
      </c>
      <c r="C12" s="156" t="s">
        <v>1029</v>
      </c>
      <c r="D12" s="156" t="s">
        <v>1029</v>
      </c>
      <c r="E12" s="157"/>
      <c r="F12" s="154" t="s">
        <v>1048</v>
      </c>
    </row>
    <row r="13" spans="1:6" ht="13.8" x14ac:dyDescent="0.3">
      <c r="A13" s="154" t="s">
        <v>1049</v>
      </c>
      <c r="B13" s="155" t="s">
        <v>1050</v>
      </c>
      <c r="C13" s="156" t="s">
        <v>1029</v>
      </c>
      <c r="D13" s="156" t="s">
        <v>1029</v>
      </c>
      <c r="E13" s="157"/>
      <c r="F13" s="154" t="s">
        <v>1051</v>
      </c>
    </row>
    <row r="14" spans="1:6" ht="13.8" x14ac:dyDescent="0.3">
      <c r="A14" s="154" t="s">
        <v>1052</v>
      </c>
      <c r="B14" s="155" t="s">
        <v>1053</v>
      </c>
      <c r="C14" s="156" t="s">
        <v>1029</v>
      </c>
      <c r="D14" s="156" t="s">
        <v>1029</v>
      </c>
      <c r="E14" s="157" t="s">
        <v>54</v>
      </c>
      <c r="F14" s="154" t="s">
        <v>1054</v>
      </c>
    </row>
    <row r="15" spans="1:6" ht="13.8" x14ac:dyDescent="0.3">
      <c r="A15" s="154" t="s">
        <v>1055</v>
      </c>
      <c r="B15" s="155" t="s">
        <v>1056</v>
      </c>
      <c r="C15" s="156" t="s">
        <v>1029</v>
      </c>
      <c r="D15" s="156" t="s">
        <v>1029</v>
      </c>
      <c r="E15" s="157" t="s">
        <v>54</v>
      </c>
      <c r="F15" s="154" t="s">
        <v>1057</v>
      </c>
    </row>
    <row r="16" spans="1:6" ht="13.8" x14ac:dyDescent="0.3">
      <c r="A16" s="154" t="s">
        <v>1058</v>
      </c>
      <c r="B16" s="155" t="s">
        <v>1059</v>
      </c>
      <c r="C16" s="156" t="s">
        <v>1029</v>
      </c>
      <c r="D16" s="156" t="s">
        <v>1029</v>
      </c>
      <c r="E16" s="157"/>
      <c r="F16" s="154" t="s">
        <v>1060</v>
      </c>
    </row>
    <row r="17" spans="1:6" ht="13.8" x14ac:dyDescent="0.3">
      <c r="A17" s="154" t="s">
        <v>1061</v>
      </c>
      <c r="B17" s="155" t="s">
        <v>1062</v>
      </c>
      <c r="C17" s="156" t="s">
        <v>1029</v>
      </c>
      <c r="D17" s="156" t="s">
        <v>1029</v>
      </c>
      <c r="E17" s="157"/>
      <c r="F17" s="154" t="s">
        <v>1063</v>
      </c>
    </row>
    <row r="18" spans="1:6" ht="13.8" x14ac:dyDescent="0.3">
      <c r="A18" s="154" t="s">
        <v>1064</v>
      </c>
      <c r="B18" s="155" t="s">
        <v>1065</v>
      </c>
      <c r="C18" s="156" t="s">
        <v>1029</v>
      </c>
      <c r="D18" s="156" t="s">
        <v>1029</v>
      </c>
      <c r="E18" s="157"/>
      <c r="F18" s="154" t="s">
        <v>1066</v>
      </c>
    </row>
    <row r="19" spans="1:6" ht="13.8" x14ac:dyDescent="0.3">
      <c r="A19" s="154" t="s">
        <v>1067</v>
      </c>
      <c r="B19" s="155" t="s">
        <v>1068</v>
      </c>
      <c r="C19" s="156" t="s">
        <v>1029</v>
      </c>
      <c r="D19" s="156" t="s">
        <v>1029</v>
      </c>
      <c r="E19" s="157"/>
      <c r="F19" s="154" t="s">
        <v>1069</v>
      </c>
    </row>
    <row r="20" spans="1:6" ht="13.8" x14ac:dyDescent="0.3">
      <c r="A20" s="154" t="s">
        <v>1070</v>
      </c>
      <c r="B20" s="155" t="s">
        <v>1071</v>
      </c>
      <c r="C20" s="156" t="s">
        <v>1029</v>
      </c>
      <c r="D20" s="156" t="s">
        <v>1029</v>
      </c>
      <c r="E20" s="157"/>
      <c r="F20" s="154" t="s">
        <v>1072</v>
      </c>
    </row>
    <row r="21" spans="1:6" ht="13.8" x14ac:dyDescent="0.3">
      <c r="A21" s="154" t="s">
        <v>1073</v>
      </c>
      <c r="B21" s="155" t="s">
        <v>1074</v>
      </c>
      <c r="C21" s="156" t="s">
        <v>1029</v>
      </c>
      <c r="D21" s="156" t="s">
        <v>1029</v>
      </c>
      <c r="E21" s="157"/>
      <c r="F21" s="154" t="s">
        <v>1075</v>
      </c>
    </row>
    <row r="22" spans="1:6" ht="13.8" x14ac:dyDescent="0.3">
      <c r="A22" s="154" t="s">
        <v>1076</v>
      </c>
      <c r="B22" s="155" t="s">
        <v>1077</v>
      </c>
      <c r="C22" s="156" t="s">
        <v>1029</v>
      </c>
      <c r="D22" s="156" t="s">
        <v>1029</v>
      </c>
      <c r="E22" s="157"/>
      <c r="F22" s="154" t="s">
        <v>1078</v>
      </c>
    </row>
    <row r="23" spans="1:6" ht="13.8" x14ac:dyDescent="0.3">
      <c r="A23" s="154" t="s">
        <v>1079</v>
      </c>
      <c r="B23" s="155" t="s">
        <v>1080</v>
      </c>
      <c r="C23" s="156" t="s">
        <v>1029</v>
      </c>
      <c r="D23" s="156" t="s">
        <v>1029</v>
      </c>
      <c r="E23" s="157"/>
      <c r="F23" s="154" t="s">
        <v>1081</v>
      </c>
    </row>
    <row r="24" spans="1:6" ht="13.8" x14ac:dyDescent="0.3">
      <c r="A24" s="154" t="s">
        <v>1082</v>
      </c>
      <c r="B24" s="155" t="s">
        <v>1083</v>
      </c>
      <c r="C24" s="156" t="s">
        <v>1029</v>
      </c>
      <c r="D24" s="156" t="s">
        <v>1029</v>
      </c>
      <c r="E24" s="157"/>
      <c r="F24" s="154" t="s">
        <v>1084</v>
      </c>
    </row>
    <row r="25" spans="1:6" ht="13.8" x14ac:dyDescent="0.3">
      <c r="A25" s="154" t="s">
        <v>1085</v>
      </c>
      <c r="B25" s="155" t="s">
        <v>1086</v>
      </c>
      <c r="C25" s="156" t="s">
        <v>1029</v>
      </c>
      <c r="D25" s="156" t="s">
        <v>1029</v>
      </c>
      <c r="E25" s="157" t="s">
        <v>1036</v>
      </c>
      <c r="F25" s="154" t="s">
        <v>1088</v>
      </c>
    </row>
    <row r="26" spans="1:6" ht="13.8" x14ac:dyDescent="0.3">
      <c r="A26" s="154" t="s">
        <v>1130</v>
      </c>
      <c r="B26" s="155" t="s">
        <v>1131</v>
      </c>
      <c r="C26" s="156" t="s">
        <v>1029</v>
      </c>
      <c r="D26" s="156" t="s">
        <v>1029</v>
      </c>
      <c r="E26" s="157" t="s">
        <v>1036</v>
      </c>
      <c r="F26" s="154" t="s">
        <v>1132</v>
      </c>
    </row>
  </sheetData>
  <phoneticPr fontId="2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31"/>
  <sheetViews>
    <sheetView workbookViewId="0">
      <selection activeCell="F22" sqref="F22"/>
    </sheetView>
  </sheetViews>
  <sheetFormatPr defaultRowHeight="13.2" x14ac:dyDescent="0.25"/>
  <cols>
    <col min="2" max="2" width="11.109375" bestFit="1" customWidth="1"/>
    <col min="4" max="5" width="10.6640625" bestFit="1" customWidth="1"/>
    <col min="6" max="6" width="14.33203125" bestFit="1" customWidth="1"/>
    <col min="11" max="11" width="15.5546875" bestFit="1" customWidth="1"/>
  </cols>
  <sheetData>
    <row r="2" spans="2:15" x14ac:dyDescent="0.25">
      <c r="B2" s="118" t="s">
        <v>42</v>
      </c>
      <c r="C2" s="63"/>
      <c r="D2" s="63"/>
      <c r="E2" s="63"/>
      <c r="K2" s="118" t="s">
        <v>44</v>
      </c>
    </row>
    <row r="3" spans="2:15" ht="13.8" x14ac:dyDescent="0.25">
      <c r="B3" s="64" t="s">
        <v>43</v>
      </c>
      <c r="C3" s="63"/>
      <c r="D3" s="63"/>
      <c r="E3" s="63"/>
      <c r="K3" s="8" t="s">
        <v>30</v>
      </c>
      <c r="L3" s="8" t="s">
        <v>52</v>
      </c>
      <c r="M3" s="8" t="s">
        <v>53</v>
      </c>
      <c r="N3" s="8" t="s">
        <v>54</v>
      </c>
      <c r="O3" s="8" t="s">
        <v>108</v>
      </c>
    </row>
    <row r="4" spans="2:15" x14ac:dyDescent="0.25">
      <c r="B4" s="103" t="s">
        <v>973</v>
      </c>
      <c r="C4" s="63"/>
      <c r="D4" s="120" t="s">
        <v>1087</v>
      </c>
      <c r="E4" s="121"/>
      <c r="F4" s="122"/>
      <c r="G4" s="2" t="s">
        <v>28</v>
      </c>
      <c r="K4" s="80" t="s">
        <v>45</v>
      </c>
      <c r="L4" s="80" t="s">
        <v>48</v>
      </c>
      <c r="M4" s="89" t="s">
        <v>48</v>
      </c>
      <c r="N4" s="89" t="s">
        <v>48</v>
      </c>
      <c r="O4" s="89" t="s">
        <v>72</v>
      </c>
    </row>
    <row r="5" spans="2:15" x14ac:dyDescent="0.25">
      <c r="B5" s="104" t="s">
        <v>83</v>
      </c>
      <c r="C5" s="63"/>
      <c r="D5" s="63"/>
      <c r="E5" s="63"/>
      <c r="K5" s="80" t="s">
        <v>46</v>
      </c>
      <c r="L5" s="89" t="s">
        <v>55</v>
      </c>
      <c r="M5" s="104" t="s">
        <v>109</v>
      </c>
      <c r="N5" s="104" t="s">
        <v>109</v>
      </c>
      <c r="O5" s="89" t="s">
        <v>72</v>
      </c>
    </row>
    <row r="6" spans="2:15" x14ac:dyDescent="0.25">
      <c r="B6" s="105" t="s">
        <v>84</v>
      </c>
      <c r="C6" s="63"/>
      <c r="D6" s="63"/>
      <c r="E6" s="63"/>
      <c r="K6" s="80" t="s">
        <v>47</v>
      </c>
      <c r="L6" s="80" t="s">
        <v>48</v>
      </c>
      <c r="M6" s="89" t="s">
        <v>48</v>
      </c>
      <c r="N6" s="89" t="s">
        <v>48</v>
      </c>
      <c r="O6" s="89" t="s">
        <v>72</v>
      </c>
    </row>
    <row r="7" spans="2:15" x14ac:dyDescent="0.25">
      <c r="B7" s="104" t="s">
        <v>85</v>
      </c>
      <c r="C7" s="63"/>
      <c r="D7" s="63"/>
      <c r="E7" s="63"/>
    </row>
    <row r="8" spans="2:15" x14ac:dyDescent="0.25">
      <c r="B8" s="104" t="s">
        <v>86</v>
      </c>
      <c r="C8" s="63"/>
      <c r="D8" s="63"/>
      <c r="E8" s="63"/>
    </row>
    <row r="9" spans="2:15" x14ac:dyDescent="0.25">
      <c r="B9" s="105" t="s">
        <v>87</v>
      </c>
      <c r="C9" s="63"/>
      <c r="D9" s="63"/>
      <c r="E9" s="63"/>
    </row>
    <row r="10" spans="2:15" x14ac:dyDescent="0.25">
      <c r="B10" s="106" t="s">
        <v>986</v>
      </c>
      <c r="C10" s="63"/>
      <c r="D10" s="63"/>
      <c r="E10" s="63"/>
    </row>
    <row r="11" spans="2:15" x14ac:dyDescent="0.25">
      <c r="B11" s="106" t="s">
        <v>982</v>
      </c>
      <c r="C11" s="63"/>
      <c r="D11" s="63"/>
      <c r="E11" s="63"/>
    </row>
    <row r="12" spans="2:15" x14ac:dyDescent="0.25">
      <c r="B12" s="106" t="s">
        <v>983</v>
      </c>
      <c r="C12" s="63"/>
      <c r="D12" s="63"/>
      <c r="E12" s="63"/>
    </row>
    <row r="13" spans="2:15" x14ac:dyDescent="0.25">
      <c r="B13" s="106" t="s">
        <v>1136</v>
      </c>
      <c r="C13" s="63"/>
      <c r="D13" s="63"/>
      <c r="E13" s="63"/>
    </row>
    <row r="14" spans="2:15" x14ac:dyDescent="0.25">
      <c r="B14" s="106" t="s">
        <v>1137</v>
      </c>
      <c r="C14" s="63"/>
      <c r="D14" s="63"/>
      <c r="E14" s="63"/>
    </row>
    <row r="15" spans="2:15" x14ac:dyDescent="0.25">
      <c r="B15" s="107" t="s">
        <v>1138</v>
      </c>
      <c r="C15" s="63"/>
      <c r="D15" s="63"/>
      <c r="E15" s="63"/>
    </row>
    <row r="16" spans="2:15" x14ac:dyDescent="0.25">
      <c r="B16" s="108" t="s">
        <v>974</v>
      </c>
      <c r="C16" s="63"/>
      <c r="D16" s="63"/>
      <c r="E16" s="63"/>
    </row>
    <row r="17" spans="2:6" x14ac:dyDescent="0.25">
      <c r="B17" s="106" t="s">
        <v>975</v>
      </c>
    </row>
    <row r="18" spans="2:6" x14ac:dyDescent="0.25">
      <c r="B18" s="108" t="s">
        <v>976</v>
      </c>
    </row>
    <row r="19" spans="2:6" x14ac:dyDescent="0.25">
      <c r="B19" s="108" t="s">
        <v>978</v>
      </c>
    </row>
    <row r="20" spans="2:6" x14ac:dyDescent="0.25">
      <c r="B20" s="108" t="s">
        <v>979</v>
      </c>
    </row>
    <row r="21" spans="2:6" x14ac:dyDescent="0.25">
      <c r="B21" s="107" t="s">
        <v>977</v>
      </c>
    </row>
    <row r="22" spans="2:6" x14ac:dyDescent="0.25">
      <c r="B22" s="108" t="s">
        <v>840</v>
      </c>
    </row>
    <row r="23" spans="2:6" x14ac:dyDescent="0.25">
      <c r="B23" s="106" t="s">
        <v>841</v>
      </c>
    </row>
    <row r="24" spans="2:6" x14ac:dyDescent="0.25">
      <c r="B24" s="106" t="s">
        <v>842</v>
      </c>
    </row>
    <row r="25" spans="2:6" x14ac:dyDescent="0.25">
      <c r="B25" s="106" t="s">
        <v>843</v>
      </c>
    </row>
    <row r="26" spans="2:6" x14ac:dyDescent="0.25">
      <c r="B26" s="106" t="s">
        <v>844</v>
      </c>
    </row>
    <row r="27" spans="2:6" x14ac:dyDescent="0.25">
      <c r="B27" s="107" t="s">
        <v>839</v>
      </c>
    </row>
    <row r="28" spans="2:6" x14ac:dyDescent="0.25">
      <c r="B28" s="109" t="s">
        <v>1017</v>
      </c>
      <c r="D28" s="125" t="s">
        <v>1021</v>
      </c>
      <c r="E28" s="125"/>
      <c r="F28" s="125"/>
    </row>
    <row r="29" spans="2:6" x14ac:dyDescent="0.25">
      <c r="B29" s="109" t="s">
        <v>1018</v>
      </c>
      <c r="C29" s="47"/>
      <c r="D29" s="119"/>
      <c r="E29" s="119"/>
      <c r="F29" s="119"/>
    </row>
    <row r="30" spans="2:6" x14ac:dyDescent="0.25">
      <c r="B30" s="109" t="s">
        <v>1019</v>
      </c>
      <c r="C30" s="47"/>
      <c r="D30" s="119"/>
      <c r="E30" s="119"/>
      <c r="F30" s="119"/>
    </row>
    <row r="31" spans="2:6" x14ac:dyDescent="0.25">
      <c r="B31" s="109" t="s">
        <v>1020</v>
      </c>
      <c r="C31" s="47"/>
      <c r="D31" s="123"/>
      <c r="E31" s="123"/>
      <c r="F31" s="123"/>
    </row>
  </sheetData>
  <phoneticPr fontId="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Region-Time Slices</vt:lpstr>
      <vt:lpstr>TimePeriods</vt:lpstr>
      <vt:lpstr>IE_Defaults</vt:lpstr>
      <vt:lpstr>Import Settings</vt:lpstr>
      <vt:lpstr>Constants</vt:lpstr>
      <vt:lpstr>XCHG_rates</vt:lpstr>
      <vt:lpstr>Commodities</vt:lpstr>
      <vt:lpstr>UDCG</vt:lpstr>
      <vt:lpstr>Defaults</vt:lpstr>
      <vt:lpstr>VEDA2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2021-03-30T14:22:37Z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104858636856079</vt:r8>
  </property>
</Properties>
</file>